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drawings/drawing3.xml" ContentType="application/vnd.openxmlformats-officedocument.drawing+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mc:AlternateContent xmlns:mc="http://schemas.openxmlformats.org/markup-compatibility/2006">
    <mc:Choice Requires="x15">
      <x15ac:absPath xmlns:x15ac="http://schemas.microsoft.com/office/spreadsheetml/2010/11/ac" url="/Users/marnixtheys/Documents/"/>
    </mc:Choice>
  </mc:AlternateContent>
  <xr:revisionPtr revIDLastSave="0" documentId="8_{AE38550B-8365-B244-B126-B774016C9DA8}" xr6:coauthVersionLast="47" xr6:coauthVersionMax="47" xr10:uidLastSave="{00000000-0000-0000-0000-000000000000}"/>
  <workbookProtection workbookAlgorithmName="SHA-512" workbookHashValue="+JqwquECtLRfKW/Jrwlp162RX8OujtCxoXQDfFwMfNUt9xkgU6YcNWWdGekfQ8xv0UXGVtLr/DmoIXHqzS8+Wg==" workbookSaltValue="rxK1YC46zipT62yCcl+U6A==" workbookSpinCount="100000" lockStructure="1"/>
  <bookViews>
    <workbookView xWindow="0" yWindow="600" windowWidth="33600" windowHeight="18980" tabRatio="598" activeTab="4" xr2:uid="{84755D24-4099-4A17-8163-0319E9D5E8B4}"/>
  </bookViews>
  <sheets>
    <sheet name="Vooraf" sheetId="4" r:id="rId1"/>
    <sheet name="Samenstelling van IGS" sheetId="28" r:id="rId2"/>
    <sheet name="Samenstelling van IGS (oud)" sheetId="32" state="hidden" r:id="rId3"/>
    <sheet name="Personeelsgegevens" sheetId="29" r:id="rId4"/>
    <sheet name="Realisatie acties 2025" sheetId="5" r:id="rId5"/>
    <sheet name="Jaaractieplan 2026" sheetId="25" r:id="rId6"/>
    <sheet name="Samenvatting" sheetId="31" r:id="rId7"/>
    <sheet name="Keuzelijsten" sheetId="24" state="hidden" r:id="rId8"/>
    <sheet name="Controleblad" sheetId="23" state="hidden" r:id="rId9"/>
  </sheets>
  <definedNames>
    <definedName name="_xlnm._FilterDatabase" localSheetId="4" hidden="1">'Realisatie acties 2025'!$A$3:$BC$498</definedName>
    <definedName name="Datum_beleidsperiode">YEAR(Datum_beleidsperiode_begin)&amp;"–"&amp;YEAR(Datum_beleidsperiode_einde)</definedName>
    <definedName name="Datum_beleidsperiode_begin">Controleblad!$D$11</definedName>
    <definedName name="Datum_beleidsperiode_einde">Controleblad!$D$12</definedName>
    <definedName name="Datum_deadline">Controleblad!$D$16</definedName>
    <definedName name="Datum_vervaldatum">Controleblad!$D$17</definedName>
    <definedName name="Datum_werkingsjaar">Controleblad!$D$13</definedName>
    <definedName name="Datum_werkingsjaar_begin">DATE([0]!Datum_werkingsjaar, 1, 1)</definedName>
    <definedName name="Datum_werkingsjaar_einde">DATE([0]!Datum_werkingsjaar, 12, 31)</definedName>
    <definedName name="Fout_ARP">"Geen andere rechtspersoon aangeduid. Wis gegevens in ARP kolom of vul een andere rechtspersoon in op voorblad"</definedName>
    <definedName name="Fout_blad">"Fouten in het blad"</definedName>
    <definedName name="Fout_geen_gegevens">"Vereiste gegevens ontbreken"</definedName>
    <definedName name="Fout_geen_getal">"Dit is geen getal.  "</definedName>
    <definedName name="Fout_geen_getal_spreiding">"Gebruik enkel cijfers en een komma.  "</definedName>
    <definedName name="Fout_met_rij_enkel">"Fout: controleer rij "</definedName>
    <definedName name="Fout_met_rij_meer">" fouten: controleer rijen "</definedName>
    <definedName name="Fout_motivering">"| Vul je motivering in."</definedName>
    <definedName name="Fout_negatief">"Dit bedrag mag niet negatief zijn.  "</definedName>
    <definedName name="Fout_negatief_spreiding">"Getallen mogen niet negatief zijn.  "</definedName>
    <definedName name="Fout_onvolledig">"Vervolledig:"</definedName>
    <definedName name="Fout_percentage">"| Het getal moet tussen 0 en 100 liggen."</definedName>
    <definedName name="Fout_positief">"Dit bedrag moet negatief zijn.  "</definedName>
    <definedName name="Fout_punt">"Gebruik geen punt. Zet decimalen na een komma.  "</definedName>
    <definedName name="Fout_som">"Controleer de som. Berekend bedrag: "</definedName>
    <definedName name="Fout_verplicht_veld">"| Dit veld is verplicht."</definedName>
    <definedName name="Fout_zonder_rij_enkel">"1 fout gevonden – controleer het blad."</definedName>
    <definedName name="Fout_zonder_rij_meer">" fouten gevonden – controleer het blad."</definedName>
    <definedName name="Herhaling">Keuzelijsten!$H$2:$H$3</definedName>
    <definedName name="ID_realisatie">OFFSET(Keuzelijsten!$D$2, 0, 0, COUNTA(Keuzelijsten!$D$3:$D$152)-COUNTBLANK(Keuzelijsten!$D$3:$D$152)+1, 1)</definedName>
    <definedName name="Info_lege_velden">"Vul minstens één van onderliggende rekeningen in.  "</definedName>
    <definedName name="Jaar_terugkeer">Keuzelijsten!$I$2:$I$2</definedName>
    <definedName name="Rol">Keuzelijsten!$E$2:$E$3</definedName>
    <definedName name="Samenwerking">Keuzelijsten!$J$2:$J$5</definedName>
    <definedName name="Samenwerking_BDO">Keuzelijsten!$J$3</definedName>
    <definedName name="Samenwerking_C">Keuzelijsten!$J$2</definedName>
    <definedName name="Samenwerking_C_BDO">Keuzelijsten!$J$4</definedName>
    <definedName name="Samenwerking_geen">Keuzelijsten!$J$5</definedName>
    <definedName name="Sjabloon_fase">Controleblad!$D$15</definedName>
    <definedName name="Sjabloon_status">Controleblad!$D$18</definedName>
    <definedName name="Sjabloon_subsidiesoort">Controleblad!$D$14</definedName>
    <definedName name="Sjabloonversie">Controleblad!$D$2</definedName>
    <definedName name="Soort">Keuzelijsten!$F$2:$F$3</definedName>
    <definedName name="Status">Keuzelijsten!$G$2:$G$5</definedName>
    <definedName name="Titel">Vooraf!$C$4</definedName>
    <definedName name="Waarschuwing_1">"Fout in rij "</definedName>
    <definedName name="Waarschuwing_2">" kan invloed hebben op de berekening.  "</definedName>
    <definedName name="Waarschuwing_afwijking">"Het begrote bedrag voor 2020 wijkt meer dan 25% af van het bedrag uit 2019. Motiveer op het blad 'Motivering'.  "</definedName>
    <definedName name="Waarschuwing_legacy">"Fout in één of meerdere onderliggende rekeningen kan invloed hebben op de berekening.  "</definedName>
    <definedName name="Watermark_aanmaning">"De deadline voor de indiening van dit sjabloon van "&amp;TEXT(Datum_deadline, "d mmmm jjjj")&amp;" is gepasseerd. Indien je een uitstel hebt gevraagd, volg dan individuele afspraken met DCJM."</definedName>
    <definedName name="Watermark_test">"Dit sjabloon dient enkel voor testdoeleinden. De definitieve versie kan hiervan afwijken. Niet gebruiken bij de echte verantwoording!"</definedName>
    <definedName name="Watermark_vervallen">"Dit sjabloon is vervallen op "&amp;TEXT(Datum_vervaldatum, "d mmmm jjjj")&amp;". Bezoek vlaanderen.be/cjm/nl/subsidiewijzer om actuele subsidiedocumenten op te zoeken."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5" i="28" l="1"/>
  <c r="X27" i="28"/>
  <c r="X28" i="28"/>
  <c r="X33" i="28"/>
  <c r="X35" i="28"/>
  <c r="X36" i="28"/>
  <c r="X60" i="28"/>
  <c r="X61" i="28"/>
  <c r="X66" i="28"/>
  <c r="X68" i="28"/>
  <c r="X69" i="28"/>
  <c r="X82" i="28"/>
  <c r="X84" i="28"/>
  <c r="X85" i="28"/>
  <c r="X98" i="28"/>
  <c r="X100" i="28"/>
  <c r="X101" i="28"/>
  <c r="X108" i="28"/>
  <c r="X109" i="28"/>
  <c r="W20" i="28"/>
  <c r="W31" i="28"/>
  <c r="W33" i="28"/>
  <c r="W39" i="28"/>
  <c r="W41" i="28"/>
  <c r="W42" i="28"/>
  <c r="W53" i="28"/>
  <c r="W61" i="28"/>
  <c r="W63" i="28"/>
  <c r="W69" i="28"/>
  <c r="W72" i="28"/>
  <c r="W80" i="28"/>
  <c r="W82" i="28"/>
  <c r="W83" i="28"/>
  <c r="W88" i="28"/>
  <c r="W91" i="28"/>
  <c r="W99" i="28"/>
  <c r="W101" i="28"/>
  <c r="W107" i="28"/>
  <c r="W110" i="28"/>
  <c r="V19" i="28"/>
  <c r="V21" i="28"/>
  <c r="V30" i="28"/>
  <c r="V33" i="28"/>
  <c r="V38" i="28"/>
  <c r="V41" i="28"/>
  <c r="V49" i="28"/>
  <c r="V51" i="28"/>
  <c r="V52" i="28"/>
  <c r="V70" i="28"/>
  <c r="V71" i="28"/>
  <c r="V81" i="28"/>
  <c r="V82" i="28"/>
  <c r="V87" i="28"/>
  <c r="V89" i="28"/>
  <c r="V90" i="28"/>
  <c r="V98" i="28"/>
  <c r="V100" i="28"/>
  <c r="V101" i="28"/>
  <c r="V106" i="28"/>
  <c r="V108" i="28"/>
  <c r="V109" i="28"/>
  <c r="U18" i="28"/>
  <c r="U20" i="28"/>
  <c r="U21" i="28"/>
  <c r="U29" i="28"/>
  <c r="U31" i="28"/>
  <c r="U32" i="28"/>
  <c r="U37" i="28"/>
  <c r="U39" i="28"/>
  <c r="U40" i="28"/>
  <c r="U50" i="28"/>
  <c r="U56" i="28"/>
  <c r="U61" i="28"/>
  <c r="U62" i="28"/>
  <c r="U69" i="28"/>
  <c r="U70" i="28"/>
  <c r="U80" i="28"/>
  <c r="U81" i="28"/>
  <c r="U88" i="28"/>
  <c r="U89" i="28"/>
  <c r="U94" i="28"/>
  <c r="E2" i="23"/>
  <c r="S104" i="28"/>
  <c r="W104" i="28" s="1"/>
  <c r="S105" i="28"/>
  <c r="W105" i="28" s="1"/>
  <c r="S106" i="28"/>
  <c r="W106" i="28" s="1"/>
  <c r="S107" i="28"/>
  <c r="S108" i="28"/>
  <c r="W108" i="28" s="1"/>
  <c r="S109" i="28"/>
  <c r="W109" i="28" s="1"/>
  <c r="S110" i="28"/>
  <c r="S111" i="28"/>
  <c r="W111" i="28" s="1"/>
  <c r="S112" i="28"/>
  <c r="W112" i="28" s="1"/>
  <c r="S103" i="28"/>
  <c r="W103" i="28" s="1"/>
  <c r="S99" i="28"/>
  <c r="S100" i="28"/>
  <c r="W100" i="28" s="1"/>
  <c r="S101" i="28"/>
  <c r="S102" i="28"/>
  <c r="W102" i="28" s="1"/>
  <c r="S98" i="28"/>
  <c r="W98" i="28" s="1"/>
  <c r="R99" i="28"/>
  <c r="V99" i="28" s="1"/>
  <c r="R100" i="28"/>
  <c r="R101" i="28"/>
  <c r="R102" i="28"/>
  <c r="V102" i="28" s="1"/>
  <c r="R103" i="28"/>
  <c r="V103" i="28" s="1"/>
  <c r="R104" i="28"/>
  <c r="V104" i="28" s="1"/>
  <c r="R105" i="28"/>
  <c r="V105" i="28" s="1"/>
  <c r="R106" i="28"/>
  <c r="R107" i="28"/>
  <c r="V107" i="28" s="1"/>
  <c r="R108" i="28"/>
  <c r="R109" i="28"/>
  <c r="R110" i="28"/>
  <c r="V110" i="28" s="1"/>
  <c r="R111" i="28"/>
  <c r="V111" i="28" s="1"/>
  <c r="R112" i="28"/>
  <c r="V112" i="28" s="1"/>
  <c r="R113" i="28"/>
  <c r="V113" i="28" s="1"/>
  <c r="R98" i="28"/>
  <c r="Q99" i="28"/>
  <c r="U99" i="28" s="1"/>
  <c r="Q100" i="28"/>
  <c r="U100" i="28" s="1"/>
  <c r="Q101" i="28"/>
  <c r="U101" i="28" s="1"/>
  <c r="Q102" i="28"/>
  <c r="U102" i="28" s="1"/>
  <c r="Q103" i="28"/>
  <c r="U103" i="28" s="1"/>
  <c r="Q104" i="28"/>
  <c r="U104" i="28" s="1"/>
  <c r="Q105" i="28"/>
  <c r="U105" i="28" s="1"/>
  <c r="Q106" i="28"/>
  <c r="U106" i="28" s="1"/>
  <c r="Q107" i="28"/>
  <c r="U107" i="28" s="1"/>
  <c r="Q108" i="28"/>
  <c r="U108" i="28" s="1"/>
  <c r="Q109" i="28"/>
  <c r="U109" i="28" s="1"/>
  <c r="Q110" i="28"/>
  <c r="U110" i="28" s="1"/>
  <c r="Q111" i="28"/>
  <c r="U111" i="28" s="1"/>
  <c r="Q112" i="28"/>
  <c r="U112" i="28" s="1"/>
  <c r="Q113" i="28"/>
  <c r="U113" i="28" s="1"/>
  <c r="Q98" i="28"/>
  <c r="U98" i="28" s="1"/>
  <c r="T107" i="28"/>
  <c r="X107" i="28" s="1"/>
  <c r="T99" i="28"/>
  <c r="X99" i="28" s="1"/>
  <c r="T100" i="28"/>
  <c r="T101" i="28"/>
  <c r="T102" i="28"/>
  <c r="X102" i="28" s="1"/>
  <c r="T103" i="28"/>
  <c r="X103" i="28" s="1"/>
  <c r="T104" i="28"/>
  <c r="X104" i="28" s="1"/>
  <c r="T105" i="28"/>
  <c r="X105" i="28" s="1"/>
  <c r="T106" i="28"/>
  <c r="X106" i="28" s="1"/>
  <c r="T108" i="28"/>
  <c r="T109" i="28"/>
  <c r="T110" i="28"/>
  <c r="X110" i="28" s="1"/>
  <c r="T111" i="28"/>
  <c r="X111" i="28" s="1"/>
  <c r="T98" i="28"/>
  <c r="S113" i="28"/>
  <c r="W113" i="28" s="1"/>
  <c r="S88" i="28"/>
  <c r="Q78" i="28"/>
  <c r="U78" i="28" s="1"/>
  <c r="Q79" i="28"/>
  <c r="U79" i="28" s="1"/>
  <c r="Q80" i="28"/>
  <c r="Q81" i="28"/>
  <c r="Q82" i="28"/>
  <c r="U82" i="28" s="1"/>
  <c r="Q83" i="28"/>
  <c r="U83" i="28" s="1"/>
  <c r="Q84" i="28"/>
  <c r="U84" i="28" s="1"/>
  <c r="Q85" i="28"/>
  <c r="U85" i="28" s="1"/>
  <c r="Q86" i="28"/>
  <c r="U86" i="28" s="1"/>
  <c r="Q87" i="28"/>
  <c r="U87" i="28" s="1"/>
  <c r="Q88" i="28"/>
  <c r="Q89" i="28"/>
  <c r="Q90" i="28"/>
  <c r="U90" i="28" s="1"/>
  <c r="Q91" i="28"/>
  <c r="U91" i="28" s="1"/>
  <c r="T79" i="28"/>
  <c r="X79" i="28" s="1"/>
  <c r="T80" i="28"/>
  <c r="X80" i="28" s="1"/>
  <c r="T81" i="28"/>
  <c r="X81" i="28" s="1"/>
  <c r="T82" i="28"/>
  <c r="T83" i="28"/>
  <c r="X83" i="28" s="1"/>
  <c r="T84" i="28"/>
  <c r="T85" i="28"/>
  <c r="T86" i="28"/>
  <c r="X86" i="28" s="1"/>
  <c r="T87" i="28"/>
  <c r="X87" i="28" s="1"/>
  <c r="T88" i="28"/>
  <c r="X88" i="28" s="1"/>
  <c r="T89" i="28"/>
  <c r="X89" i="28" s="1"/>
  <c r="T78" i="28"/>
  <c r="X78" i="28" s="1"/>
  <c r="S94" i="28"/>
  <c r="W94" i="28" s="1"/>
  <c r="S93" i="28"/>
  <c r="W93" i="28" s="1"/>
  <c r="S92" i="28"/>
  <c r="W92" i="28" s="1"/>
  <c r="S91" i="28"/>
  <c r="S90" i="28"/>
  <c r="W90" i="28" s="1"/>
  <c r="S89" i="28"/>
  <c r="W89" i="28" s="1"/>
  <c r="S87" i="28"/>
  <c r="W87" i="28" s="1"/>
  <c r="S79" i="28"/>
  <c r="W79" i="28" s="1"/>
  <c r="S80" i="28"/>
  <c r="S81" i="28"/>
  <c r="W81" i="28" s="1"/>
  <c r="S82" i="28"/>
  <c r="S83" i="28"/>
  <c r="S84" i="28"/>
  <c r="W84" i="28" s="1"/>
  <c r="S85" i="28"/>
  <c r="W85" i="28" s="1"/>
  <c r="S86" i="28"/>
  <c r="W86" i="28" s="1"/>
  <c r="S78" i="28"/>
  <c r="W78" i="28" s="1"/>
  <c r="R93" i="28"/>
  <c r="V93" i="28" s="1"/>
  <c r="R94" i="28"/>
  <c r="V94" i="28" s="1"/>
  <c r="R92" i="28"/>
  <c r="V92" i="28" s="1"/>
  <c r="R82" i="28"/>
  <c r="R83" i="28"/>
  <c r="V83" i="28" s="1"/>
  <c r="R84" i="28"/>
  <c r="V84" i="28" s="1"/>
  <c r="R85" i="28"/>
  <c r="V85" i="28" s="1"/>
  <c r="R86" i="28"/>
  <c r="V86" i="28" s="1"/>
  <c r="R87" i="28"/>
  <c r="R88" i="28"/>
  <c r="V88" i="28" s="1"/>
  <c r="R89" i="28"/>
  <c r="R90" i="28"/>
  <c r="R91" i="28"/>
  <c r="V91" i="28" s="1"/>
  <c r="R81" i="28"/>
  <c r="R79" i="28"/>
  <c r="V79" i="28" s="1"/>
  <c r="R80" i="28"/>
  <c r="V80" i="28" s="1"/>
  <c r="R78" i="28"/>
  <c r="V78" i="28" s="1"/>
  <c r="Q94" i="28"/>
  <c r="Q93" i="28"/>
  <c r="U93" i="28" s="1"/>
  <c r="Q92" i="28"/>
  <c r="U92" i="28" s="1"/>
  <c r="R74" i="28"/>
  <c r="V74" i="28" s="1"/>
  <c r="S60" i="28"/>
  <c r="W60" i="28" s="1"/>
  <c r="S64" i="28"/>
  <c r="W64" i="28" s="1"/>
  <c r="S63" i="28"/>
  <c r="Q64" i="28"/>
  <c r="U64" i="28" s="1"/>
  <c r="T69" i="28"/>
  <c r="T63" i="28"/>
  <c r="X63" i="28" s="1"/>
  <c r="T64" i="28"/>
  <c r="X64" i="28" s="1"/>
  <c r="T65" i="28"/>
  <c r="X65" i="28" s="1"/>
  <c r="T66" i="28"/>
  <c r="T67" i="28"/>
  <c r="X67" i="28" s="1"/>
  <c r="T68" i="28"/>
  <c r="T62" i="28"/>
  <c r="X62" i="28" s="1"/>
  <c r="T61" i="28"/>
  <c r="T60" i="28"/>
  <c r="S72" i="28"/>
  <c r="S73" i="28"/>
  <c r="W73" i="28" s="1"/>
  <c r="S74" i="28"/>
  <c r="W74" i="28" s="1"/>
  <c r="S71" i="28"/>
  <c r="W71" i="28" s="1"/>
  <c r="S65" i="28"/>
  <c r="W65" i="28" s="1"/>
  <c r="S66" i="28"/>
  <c r="W66" i="28" s="1"/>
  <c r="S67" i="28"/>
  <c r="W67" i="28" s="1"/>
  <c r="S68" i="28"/>
  <c r="W68" i="28" s="1"/>
  <c r="S69" i="28"/>
  <c r="S70" i="28"/>
  <c r="W70" i="28" s="1"/>
  <c r="S61" i="28"/>
  <c r="S62" i="28"/>
  <c r="W62" i="28" s="1"/>
  <c r="R73" i="28"/>
  <c r="V73" i="28" s="1"/>
  <c r="R69" i="28"/>
  <c r="V69" i="28" s="1"/>
  <c r="R70" i="28"/>
  <c r="R71" i="28"/>
  <c r="R72" i="28"/>
  <c r="V72" i="28" s="1"/>
  <c r="R68" i="28"/>
  <c r="V68" i="28" s="1"/>
  <c r="R61" i="28"/>
  <c r="V61" i="28" s="1"/>
  <c r="R62" i="28"/>
  <c r="V62" i="28" s="1"/>
  <c r="R63" i="28"/>
  <c r="V63" i="28" s="1"/>
  <c r="R64" i="28"/>
  <c r="V64" i="28" s="1"/>
  <c r="R65" i="28"/>
  <c r="V65" i="28" s="1"/>
  <c r="R66" i="28"/>
  <c r="V66" i="28" s="1"/>
  <c r="R67" i="28"/>
  <c r="V67" i="28" s="1"/>
  <c r="R60" i="28"/>
  <c r="V60" i="28" s="1"/>
  <c r="Q74" i="28"/>
  <c r="U74" i="28" s="1"/>
  <c r="Q68" i="28"/>
  <c r="U68" i="28" s="1"/>
  <c r="Q69" i="28"/>
  <c r="Q70" i="28"/>
  <c r="Q71" i="28"/>
  <c r="U71" i="28" s="1"/>
  <c r="Q72" i="28"/>
  <c r="U72" i="28" s="1"/>
  <c r="Q73" i="28"/>
  <c r="U73" i="28" s="1"/>
  <c r="Q67" i="28"/>
  <c r="U67" i="28" s="1"/>
  <c r="Q66" i="28"/>
  <c r="U66" i="28" s="1"/>
  <c r="Q65" i="28"/>
  <c r="U65" i="28" s="1"/>
  <c r="Q61" i="28"/>
  <c r="Q62" i="28"/>
  <c r="Q63" i="28"/>
  <c r="U63" i="28" s="1"/>
  <c r="Q60" i="28"/>
  <c r="U60" i="28" s="1"/>
  <c r="Q50" i="28"/>
  <c r="Q48" i="28"/>
  <c r="U48" i="28" s="1"/>
  <c r="Q47" i="28"/>
  <c r="U47" i="28" s="1"/>
  <c r="Q46" i="28"/>
  <c r="U46" i="28" s="1"/>
  <c r="R47" i="28"/>
  <c r="V47" i="28" s="1"/>
  <c r="S56" i="28"/>
  <c r="W56" i="28" s="1"/>
  <c r="T46" i="28"/>
  <c r="X46" i="28" s="1"/>
  <c r="T47" i="28"/>
  <c r="X47" i="28" s="1"/>
  <c r="T48" i="28"/>
  <c r="X48" i="28" s="1"/>
  <c r="T49" i="28"/>
  <c r="X49" i="28" s="1"/>
  <c r="T50" i="28"/>
  <c r="X50" i="28" s="1"/>
  <c r="S54" i="28"/>
  <c r="W54" i="28" s="1"/>
  <c r="S55" i="28"/>
  <c r="W55" i="28" s="1"/>
  <c r="S53" i="28"/>
  <c r="S47" i="28"/>
  <c r="W47" i="28" s="1"/>
  <c r="S48" i="28"/>
  <c r="W48" i="28" s="1"/>
  <c r="S49" i="28"/>
  <c r="W49" i="28" s="1"/>
  <c r="S50" i="28"/>
  <c r="W50" i="28" s="1"/>
  <c r="S51" i="28"/>
  <c r="W51" i="28" s="1"/>
  <c r="S52" i="28"/>
  <c r="W52" i="28" s="1"/>
  <c r="S46" i="28"/>
  <c r="W46" i="28" s="1"/>
  <c r="R56" i="28"/>
  <c r="V56" i="28" s="1"/>
  <c r="R55" i="28"/>
  <c r="V55" i="28" s="1"/>
  <c r="R54" i="28"/>
  <c r="V54" i="28" s="1"/>
  <c r="R53" i="28"/>
  <c r="V53" i="28" s="1"/>
  <c r="R48" i="28"/>
  <c r="V48" i="28" s="1"/>
  <c r="R49" i="28"/>
  <c r="R50" i="28"/>
  <c r="V50" i="28" s="1"/>
  <c r="R51" i="28"/>
  <c r="R52" i="28"/>
  <c r="R46" i="28"/>
  <c r="V46" i="28" s="1"/>
  <c r="Q56" i="28"/>
  <c r="Q52" i="28"/>
  <c r="U52" i="28" s="1"/>
  <c r="Q53" i="28"/>
  <c r="U53" i="28" s="1"/>
  <c r="Q54" i="28"/>
  <c r="U54" i="28" s="1"/>
  <c r="Q55" i="28"/>
  <c r="U55" i="28" s="1"/>
  <c r="Q51" i="28"/>
  <c r="U51" i="28" s="1"/>
  <c r="Q49" i="28"/>
  <c r="U49" i="28" s="1"/>
  <c r="T18" i="28"/>
  <c r="X18" i="28" s="1"/>
  <c r="T19" i="28"/>
  <c r="X19" i="28" s="1"/>
  <c r="T20" i="28"/>
  <c r="X20" i="28" s="1"/>
  <c r="T17" i="28"/>
  <c r="S18" i="28"/>
  <c r="W18" i="28" s="1"/>
  <c r="S19" i="28"/>
  <c r="W19" i="28" s="1"/>
  <c r="S20" i="28"/>
  <c r="S21" i="28"/>
  <c r="W21" i="28" s="1"/>
  <c r="S17" i="28"/>
  <c r="R18" i="28"/>
  <c r="V18" i="28" s="1"/>
  <c r="R19" i="28"/>
  <c r="R20" i="28"/>
  <c r="V20" i="28" s="1"/>
  <c r="R21" i="28"/>
  <c r="R17" i="28"/>
  <c r="Q18" i="28"/>
  <c r="Q19" i="28"/>
  <c r="U19" i="28" s="1"/>
  <c r="Q20" i="28"/>
  <c r="Q21" i="28"/>
  <c r="Q17" i="28"/>
  <c r="U17" i="28" s="1"/>
  <c r="Q28" i="28"/>
  <c r="U28" i="28" s="1"/>
  <c r="Q29" i="28"/>
  <c r="Q30" i="28"/>
  <c r="U30" i="28" s="1"/>
  <c r="Q31" i="28"/>
  <c r="Q32" i="28"/>
  <c r="Q33" i="28"/>
  <c r="U33" i="28" s="1"/>
  <c r="Q34" i="28"/>
  <c r="U34" i="28" s="1"/>
  <c r="Q35" i="28"/>
  <c r="U35" i="28" s="1"/>
  <c r="Q27" i="28"/>
  <c r="U27" i="28" s="1"/>
  <c r="Q25" i="28"/>
  <c r="U25" i="28" s="1"/>
  <c r="T26" i="28"/>
  <c r="X26" i="28" s="1"/>
  <c r="T27" i="28"/>
  <c r="T28" i="28"/>
  <c r="T29" i="28"/>
  <c r="X29" i="28" s="1"/>
  <c r="T30" i="28"/>
  <c r="X30" i="28" s="1"/>
  <c r="T31" i="28"/>
  <c r="X31" i="28" s="1"/>
  <c r="T32" i="28"/>
  <c r="X32" i="28" s="1"/>
  <c r="T33" i="28"/>
  <c r="T34" i="28"/>
  <c r="X34" i="28" s="1"/>
  <c r="T35" i="28"/>
  <c r="T36" i="28"/>
  <c r="T37" i="28"/>
  <c r="X37" i="28" s="1"/>
  <c r="T25" i="28"/>
  <c r="S42" i="28"/>
  <c r="S26" i="28"/>
  <c r="W26" i="28" s="1"/>
  <c r="S27" i="28"/>
  <c r="W27" i="28" s="1"/>
  <c r="S28" i="28"/>
  <c r="W28" i="28" s="1"/>
  <c r="S29" i="28"/>
  <c r="W29" i="28" s="1"/>
  <c r="S30" i="28"/>
  <c r="W30" i="28" s="1"/>
  <c r="S31" i="28"/>
  <c r="S32" i="28"/>
  <c r="W32" i="28" s="1"/>
  <c r="S33" i="28"/>
  <c r="S34" i="28"/>
  <c r="W34" i="28" s="1"/>
  <c r="S35" i="28"/>
  <c r="W35" i="28" s="1"/>
  <c r="S36" i="28"/>
  <c r="W36" i="28" s="1"/>
  <c r="S37" i="28"/>
  <c r="W37" i="28" s="1"/>
  <c r="S38" i="28"/>
  <c r="W38" i="28" s="1"/>
  <c r="S39" i="28"/>
  <c r="S40" i="28"/>
  <c r="W40" i="28" s="1"/>
  <c r="S41" i="28"/>
  <c r="S25" i="28"/>
  <c r="W25" i="28" s="1"/>
  <c r="R42" i="28"/>
  <c r="V42" i="28" s="1"/>
  <c r="R26" i="28"/>
  <c r="V26" i="28" s="1"/>
  <c r="R27" i="28"/>
  <c r="V27" i="28" s="1"/>
  <c r="R28" i="28"/>
  <c r="V28" i="28" s="1"/>
  <c r="R29" i="28"/>
  <c r="V29" i="28" s="1"/>
  <c r="R30" i="28"/>
  <c r="R31" i="28"/>
  <c r="V31" i="28" s="1"/>
  <c r="R32" i="28"/>
  <c r="V32" i="28" s="1"/>
  <c r="R33" i="28"/>
  <c r="R34" i="28"/>
  <c r="V34" i="28" s="1"/>
  <c r="R35" i="28"/>
  <c r="V35" i="28" s="1"/>
  <c r="R36" i="28"/>
  <c r="V36" i="28" s="1"/>
  <c r="R37" i="28"/>
  <c r="V37" i="28" s="1"/>
  <c r="R38" i="28"/>
  <c r="R39" i="28"/>
  <c r="V39" i="28" s="1"/>
  <c r="R40" i="28"/>
  <c r="V40" i="28" s="1"/>
  <c r="R41" i="28"/>
  <c r="R25" i="28"/>
  <c r="V25" i="28" s="1"/>
  <c r="Q42" i="28"/>
  <c r="U42" i="28" s="1"/>
  <c r="Q37" i="28"/>
  <c r="Q38" i="28"/>
  <c r="U38" i="28" s="1"/>
  <c r="Q39" i="28"/>
  <c r="Q40" i="28"/>
  <c r="Q41" i="28"/>
  <c r="U41" i="28" s="1"/>
  <c r="Q36" i="28"/>
  <c r="U36" i="28" s="1"/>
  <c r="U17" i="32"/>
  <c r="U18" i="32"/>
  <c r="U19" i="32"/>
  <c r="U20" i="32"/>
  <c r="U21" i="32"/>
  <c r="U25" i="32"/>
  <c r="U26" i="32"/>
  <c r="U27" i="32"/>
  <c r="U28" i="32"/>
  <c r="U29" i="32"/>
  <c r="U30" i="32"/>
  <c r="U31" i="32"/>
  <c r="U32" i="32"/>
  <c r="U33" i="32"/>
  <c r="U34" i="32"/>
  <c r="U35" i="32"/>
  <c r="U36" i="32"/>
  <c r="U37" i="32"/>
  <c r="U38" i="32"/>
  <c r="U39" i="32"/>
  <c r="U40" i="32"/>
  <c r="U41" i="32"/>
  <c r="U42" i="32"/>
  <c r="U46" i="32"/>
  <c r="U47" i="32"/>
  <c r="U48" i="32"/>
  <c r="U49" i="32"/>
  <c r="U50" i="32"/>
  <c r="U51" i="32"/>
  <c r="U52" i="32"/>
  <c r="U53" i="32"/>
  <c r="U54" i="32"/>
  <c r="U55" i="32"/>
  <c r="U56" i="32"/>
  <c r="U60" i="32"/>
  <c r="U61" i="32"/>
  <c r="U62" i="32"/>
  <c r="U63" i="32"/>
  <c r="U64" i="32"/>
  <c r="U65" i="32"/>
  <c r="U66" i="32"/>
  <c r="U67" i="32"/>
  <c r="U68" i="32"/>
  <c r="U69" i="32"/>
  <c r="U70" i="32"/>
  <c r="U71" i="32"/>
  <c r="U72" i="32"/>
  <c r="U73" i="32"/>
  <c r="U74" i="32"/>
  <c r="U78" i="32"/>
  <c r="U79" i="32"/>
  <c r="U80" i="32"/>
  <c r="U81" i="32"/>
  <c r="U82" i="32"/>
  <c r="U83" i="32"/>
  <c r="U84" i="32"/>
  <c r="U85" i="32"/>
  <c r="U86" i="32"/>
  <c r="U87" i="32"/>
  <c r="U88" i="32"/>
  <c r="U89" i="32"/>
  <c r="U90" i="32"/>
  <c r="U91" i="32"/>
  <c r="U92" i="32"/>
  <c r="U93" i="32"/>
  <c r="U94" i="32"/>
  <c r="U97" i="32"/>
  <c r="U98" i="32"/>
  <c r="U99" i="32"/>
  <c r="U100" i="32"/>
  <c r="U101" i="32"/>
  <c r="U102" i="32"/>
  <c r="U103" i="32"/>
  <c r="U104" i="32"/>
  <c r="U105" i="32"/>
  <c r="U106" i="32"/>
  <c r="U107" i="32"/>
  <c r="U108" i="32"/>
  <c r="U109" i="32"/>
  <c r="U110" i="32"/>
  <c r="U111" i="32"/>
  <c r="U112" i="32"/>
  <c r="U113" i="32"/>
  <c r="Q26" i="28"/>
  <c r="U26" i="28" s="1"/>
  <c r="X113" i="32"/>
  <c r="W113" i="32"/>
  <c r="V113" i="32"/>
  <c r="X112" i="32"/>
  <c r="W112" i="32"/>
  <c r="V112" i="32"/>
  <c r="X111" i="32"/>
  <c r="W111" i="32"/>
  <c r="V111" i="32"/>
  <c r="X110" i="32"/>
  <c r="W110" i="32"/>
  <c r="V110" i="32"/>
  <c r="X109" i="32"/>
  <c r="W109" i="32"/>
  <c r="V109" i="32"/>
  <c r="X108" i="32"/>
  <c r="W108" i="32"/>
  <c r="V108" i="32"/>
  <c r="X107" i="32"/>
  <c r="W107" i="32"/>
  <c r="V107" i="32"/>
  <c r="X106" i="32"/>
  <c r="W106" i="32"/>
  <c r="V106" i="32"/>
  <c r="X105" i="32"/>
  <c r="W105" i="32"/>
  <c r="V105" i="32"/>
  <c r="X104" i="32"/>
  <c r="W104" i="32"/>
  <c r="V104" i="32"/>
  <c r="X103" i="32"/>
  <c r="W103" i="32"/>
  <c r="V103" i="32"/>
  <c r="X102" i="32"/>
  <c r="W102" i="32"/>
  <c r="V102" i="32"/>
  <c r="X101" i="32"/>
  <c r="W101" i="32"/>
  <c r="V101" i="32"/>
  <c r="X100" i="32"/>
  <c r="W100" i="32"/>
  <c r="V100" i="32"/>
  <c r="X99" i="32"/>
  <c r="W99" i="32"/>
  <c r="V99" i="32"/>
  <c r="X98" i="32"/>
  <c r="W98" i="32"/>
  <c r="V98" i="32"/>
  <c r="X97" i="32"/>
  <c r="W97" i="32"/>
  <c r="V97" i="32"/>
  <c r="W94" i="32"/>
  <c r="V94" i="32"/>
  <c r="W93" i="32"/>
  <c r="V93" i="32"/>
  <c r="W92" i="32"/>
  <c r="V92" i="32"/>
  <c r="X91" i="32"/>
  <c r="W91" i="32"/>
  <c r="V91" i="32"/>
  <c r="X90" i="32"/>
  <c r="W90" i="32"/>
  <c r="V90" i="32"/>
  <c r="X89" i="32"/>
  <c r="W89" i="32"/>
  <c r="V89" i="32"/>
  <c r="X88" i="32"/>
  <c r="W88" i="32"/>
  <c r="V88" i="32"/>
  <c r="X87" i="32"/>
  <c r="W87" i="32"/>
  <c r="V87" i="32"/>
  <c r="X86" i="32"/>
  <c r="W86" i="32"/>
  <c r="V86" i="32"/>
  <c r="X85" i="32"/>
  <c r="W85" i="32"/>
  <c r="V85" i="32"/>
  <c r="X84" i="32"/>
  <c r="W84" i="32"/>
  <c r="V84" i="32"/>
  <c r="X83" i="32"/>
  <c r="W83" i="32"/>
  <c r="V83" i="32"/>
  <c r="X82" i="32"/>
  <c r="W82" i="32"/>
  <c r="V82" i="32"/>
  <c r="X81" i="32"/>
  <c r="W81" i="32"/>
  <c r="V81" i="32"/>
  <c r="X80" i="32"/>
  <c r="W80" i="32"/>
  <c r="V80" i="32"/>
  <c r="X79" i="32"/>
  <c r="W79" i="32"/>
  <c r="V79" i="32"/>
  <c r="X78" i="32"/>
  <c r="W78" i="32"/>
  <c r="V78" i="32"/>
  <c r="X74" i="32"/>
  <c r="W74" i="32"/>
  <c r="V74" i="32"/>
  <c r="X73" i="32"/>
  <c r="W73" i="32"/>
  <c r="V73" i="32"/>
  <c r="X72" i="32"/>
  <c r="W72" i="32"/>
  <c r="V72" i="32"/>
  <c r="X71" i="32"/>
  <c r="W71" i="32"/>
  <c r="V71" i="32"/>
  <c r="X70" i="32"/>
  <c r="W70" i="32"/>
  <c r="V70" i="32"/>
  <c r="X69" i="32"/>
  <c r="W69" i="32"/>
  <c r="V69" i="32"/>
  <c r="X68" i="32"/>
  <c r="W68" i="32"/>
  <c r="V68" i="32"/>
  <c r="X67" i="32"/>
  <c r="W67" i="32"/>
  <c r="V67" i="32"/>
  <c r="X66" i="32"/>
  <c r="W66" i="32"/>
  <c r="V66" i="32"/>
  <c r="X65" i="32"/>
  <c r="W65" i="32"/>
  <c r="V65" i="32"/>
  <c r="X64" i="32"/>
  <c r="W64" i="32"/>
  <c r="V64" i="32"/>
  <c r="X63" i="32"/>
  <c r="W63" i="32"/>
  <c r="V63" i="32"/>
  <c r="X62" i="32"/>
  <c r="W62" i="32"/>
  <c r="V62" i="32"/>
  <c r="X61" i="32"/>
  <c r="W61" i="32"/>
  <c r="V61" i="32"/>
  <c r="X60" i="32"/>
  <c r="W60" i="32"/>
  <c r="V60" i="32"/>
  <c r="W56" i="32"/>
  <c r="V56" i="32"/>
  <c r="W55" i="32"/>
  <c r="V55" i="32"/>
  <c r="X54" i="32"/>
  <c r="W54" i="32"/>
  <c r="V54" i="32"/>
  <c r="X53" i="32"/>
  <c r="W53" i="32"/>
  <c r="V53" i="32"/>
  <c r="X52" i="32"/>
  <c r="W52" i="32"/>
  <c r="V52" i="32"/>
  <c r="X51" i="32"/>
  <c r="W51" i="32"/>
  <c r="V51" i="32"/>
  <c r="X50" i="32"/>
  <c r="W50" i="32"/>
  <c r="V50" i="32"/>
  <c r="X49" i="32"/>
  <c r="W49" i="32"/>
  <c r="V49" i="32"/>
  <c r="X48" i="32"/>
  <c r="W48" i="32"/>
  <c r="V48" i="32"/>
  <c r="X47" i="32"/>
  <c r="W47" i="32"/>
  <c r="V47" i="32"/>
  <c r="X46" i="32"/>
  <c r="W46" i="32"/>
  <c r="V46" i="32"/>
  <c r="W42" i="32"/>
  <c r="V42" i="32"/>
  <c r="W41" i="32"/>
  <c r="V41" i="32"/>
  <c r="W40" i="32"/>
  <c r="V40" i="32"/>
  <c r="X39" i="32"/>
  <c r="W39" i="32"/>
  <c r="V39" i="32"/>
  <c r="X38" i="32"/>
  <c r="W38" i="32"/>
  <c r="V38" i="32"/>
  <c r="X37" i="32"/>
  <c r="W37" i="32"/>
  <c r="V37" i="32"/>
  <c r="X36" i="32"/>
  <c r="W36" i="32"/>
  <c r="V36" i="32"/>
  <c r="X35" i="32"/>
  <c r="W35" i="32"/>
  <c r="V35" i="32"/>
  <c r="X34" i="32"/>
  <c r="W34" i="32"/>
  <c r="V34" i="32"/>
  <c r="X33" i="32"/>
  <c r="W33" i="32"/>
  <c r="V33" i="32"/>
  <c r="X32" i="32"/>
  <c r="W32" i="32"/>
  <c r="V32" i="32"/>
  <c r="X31" i="32"/>
  <c r="W31" i="32"/>
  <c r="V31" i="32"/>
  <c r="X30" i="32"/>
  <c r="W30" i="32"/>
  <c r="V30" i="32"/>
  <c r="X29" i="32"/>
  <c r="W29" i="32"/>
  <c r="V29" i="32"/>
  <c r="X28" i="32"/>
  <c r="W28" i="32"/>
  <c r="V28" i="32"/>
  <c r="X27" i="32"/>
  <c r="W27" i="32"/>
  <c r="V27" i="32"/>
  <c r="X26" i="32"/>
  <c r="W26" i="32"/>
  <c r="V26" i="32"/>
  <c r="X25" i="32"/>
  <c r="W25" i="32"/>
  <c r="V25" i="32"/>
  <c r="W21" i="32"/>
  <c r="V21" i="32"/>
  <c r="X20" i="32"/>
  <c r="W20" i="32"/>
  <c r="V20" i="32"/>
  <c r="X19" i="32"/>
  <c r="W19" i="32"/>
  <c r="V19" i="32"/>
  <c r="X18" i="32"/>
  <c r="W18" i="32"/>
  <c r="V18" i="32"/>
  <c r="X17" i="32"/>
  <c r="W17" i="32"/>
  <c r="V17" i="32"/>
  <c r="Q14" i="32" a="1"/>
  <c r="Q14" i="32" s="1"/>
  <c r="E14" i="32"/>
  <c r="A14" i="32" s="1"/>
  <c r="E13" i="32"/>
  <c r="D11" i="32"/>
  <c r="A11" i="32" s="1"/>
  <c r="D9" i="32"/>
  <c r="K7" i="32"/>
  <c r="D7" i="32"/>
  <c r="D5" i="32"/>
  <c r="A5" i="32"/>
  <c r="Q2" i="32"/>
  <c r="R14" i="32" l="1"/>
  <c r="AE13" i="5" l="1"/>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E65" i="5"/>
  <c r="AE66" i="5"/>
  <c r="AE67" i="5"/>
  <c r="AE68" i="5"/>
  <c r="AE69" i="5"/>
  <c r="AE70" i="5"/>
  <c r="AE71" i="5"/>
  <c r="AE72" i="5"/>
  <c r="AE73" i="5"/>
  <c r="AE74" i="5"/>
  <c r="AE75" i="5"/>
  <c r="AE76" i="5"/>
  <c r="AE77" i="5"/>
  <c r="AE78" i="5"/>
  <c r="AE79" i="5"/>
  <c r="AE80" i="5"/>
  <c r="AE81" i="5"/>
  <c r="AE82" i="5"/>
  <c r="AE83" i="5"/>
  <c r="AE84" i="5"/>
  <c r="AE85" i="5"/>
  <c r="AE86" i="5"/>
  <c r="AE87" i="5"/>
  <c r="AE88" i="5"/>
  <c r="AE89" i="5"/>
  <c r="AE90" i="5"/>
  <c r="AE91" i="5"/>
  <c r="AE92" i="5"/>
  <c r="AE93" i="5"/>
  <c r="AE94" i="5"/>
  <c r="AE95" i="5"/>
  <c r="AE96" i="5"/>
  <c r="AE97" i="5"/>
  <c r="AE98" i="5"/>
  <c r="AE99" i="5"/>
  <c r="AE100" i="5"/>
  <c r="AE101" i="5"/>
  <c r="AE102" i="5"/>
  <c r="AE103" i="5"/>
  <c r="AE104" i="5"/>
  <c r="AE105" i="5"/>
  <c r="AE106" i="5"/>
  <c r="AE107" i="5"/>
  <c r="AE108" i="5"/>
  <c r="AE109" i="5"/>
  <c r="AE110" i="5"/>
  <c r="AE111" i="5"/>
  <c r="AE112" i="5"/>
  <c r="AE113" i="5"/>
  <c r="AE114" i="5"/>
  <c r="AE115" i="5"/>
  <c r="AE116" i="5"/>
  <c r="AE117" i="5"/>
  <c r="AE118" i="5"/>
  <c r="AE119" i="5"/>
  <c r="AE120" i="5"/>
  <c r="AE121" i="5"/>
  <c r="AE122" i="5"/>
  <c r="AE123" i="5"/>
  <c r="AE124" i="5"/>
  <c r="AE125" i="5"/>
  <c r="AE126" i="5"/>
  <c r="AE127" i="5"/>
  <c r="AE128" i="5"/>
  <c r="AE129" i="5"/>
  <c r="AE130" i="5"/>
  <c r="AE131" i="5"/>
  <c r="AE132" i="5"/>
  <c r="AE133" i="5"/>
  <c r="AE134" i="5"/>
  <c r="AE135" i="5"/>
  <c r="AE136" i="5"/>
  <c r="AE137" i="5"/>
  <c r="AE138" i="5"/>
  <c r="AE139" i="5"/>
  <c r="AE140" i="5"/>
  <c r="AE141" i="5"/>
  <c r="AE142" i="5"/>
  <c r="AE143" i="5"/>
  <c r="AE144" i="5"/>
  <c r="AE145" i="5"/>
  <c r="AE146" i="5"/>
  <c r="AE147" i="5"/>
  <c r="AE148" i="5"/>
  <c r="AE149" i="5"/>
  <c r="AE150" i="5"/>
  <c r="AE151" i="5"/>
  <c r="AE152" i="5"/>
  <c r="AE153" i="5"/>
  <c r="AE154" i="5"/>
  <c r="AE155" i="5"/>
  <c r="AE156" i="5"/>
  <c r="AE157" i="5"/>
  <c r="AE158" i="5"/>
  <c r="AE159" i="5"/>
  <c r="AE160" i="5"/>
  <c r="AE161" i="5"/>
  <c r="AE162" i="5"/>
  <c r="AE163" i="5"/>
  <c r="AE164" i="5"/>
  <c r="AE165" i="5"/>
  <c r="AE166" i="5"/>
  <c r="AE167" i="5"/>
  <c r="AE168" i="5"/>
  <c r="AE169" i="5"/>
  <c r="AE170" i="5"/>
  <c r="AE171" i="5"/>
  <c r="AE172" i="5"/>
  <c r="AE173" i="5"/>
  <c r="AE174" i="5"/>
  <c r="AE175" i="5"/>
  <c r="AE176" i="5"/>
  <c r="AE177" i="5"/>
  <c r="AE178" i="5"/>
  <c r="AE179" i="5"/>
  <c r="AE180" i="5"/>
  <c r="AE181" i="5"/>
  <c r="AE182" i="5"/>
  <c r="AE183" i="5"/>
  <c r="AE184" i="5"/>
  <c r="AE185" i="5"/>
  <c r="AE186" i="5"/>
  <c r="AE187" i="5"/>
  <c r="AE188" i="5"/>
  <c r="AE189" i="5"/>
  <c r="AE190" i="5"/>
  <c r="AE191" i="5"/>
  <c r="AE192" i="5"/>
  <c r="AE193" i="5"/>
  <c r="AE194" i="5"/>
  <c r="AE195" i="5"/>
  <c r="AE196" i="5"/>
  <c r="AE197" i="5"/>
  <c r="AE198" i="5"/>
  <c r="AE199" i="5"/>
  <c r="AE200" i="5"/>
  <c r="AE201" i="5"/>
  <c r="AE202" i="5"/>
  <c r="AE203" i="5"/>
  <c r="AE204" i="5"/>
  <c r="AE205" i="5"/>
  <c r="AE206" i="5"/>
  <c r="AE207" i="5"/>
  <c r="AE208" i="5"/>
  <c r="AE209" i="5"/>
  <c r="AE210" i="5"/>
  <c r="AE211" i="5"/>
  <c r="AE212" i="5"/>
  <c r="AE213" i="5"/>
  <c r="AE214" i="5"/>
  <c r="AE215" i="5"/>
  <c r="AE216" i="5"/>
  <c r="AE217" i="5"/>
  <c r="AE218" i="5"/>
  <c r="AE219" i="5"/>
  <c r="AE220" i="5"/>
  <c r="AE221" i="5"/>
  <c r="AE222" i="5"/>
  <c r="AE223" i="5"/>
  <c r="AE224" i="5"/>
  <c r="AE225" i="5"/>
  <c r="AE226" i="5"/>
  <c r="AE227" i="5"/>
  <c r="AE228" i="5"/>
  <c r="AE229" i="5"/>
  <c r="AE230" i="5"/>
  <c r="AE231" i="5"/>
  <c r="AE232" i="5"/>
  <c r="AE233" i="5"/>
  <c r="AE234" i="5"/>
  <c r="AE235" i="5"/>
  <c r="AE236" i="5"/>
  <c r="AE237" i="5"/>
  <c r="AE238" i="5"/>
  <c r="AE239" i="5"/>
  <c r="AE240" i="5"/>
  <c r="AE241" i="5"/>
  <c r="AE242" i="5"/>
  <c r="AE243" i="5"/>
  <c r="AE244" i="5"/>
  <c r="AE245" i="5"/>
  <c r="AE246" i="5"/>
  <c r="AE247" i="5"/>
  <c r="AE248" i="5"/>
  <c r="AE249" i="5"/>
  <c r="AE250" i="5"/>
  <c r="AE251" i="5"/>
  <c r="AE252" i="5"/>
  <c r="AE253" i="5"/>
  <c r="AE254" i="5"/>
  <c r="AE255" i="5"/>
  <c r="AE256" i="5"/>
  <c r="AE257" i="5"/>
  <c r="AE258" i="5"/>
  <c r="AE259" i="5"/>
  <c r="AE260" i="5"/>
  <c r="AE261" i="5"/>
  <c r="AE262" i="5"/>
  <c r="AE263" i="5"/>
  <c r="AE264" i="5"/>
  <c r="AE265" i="5"/>
  <c r="AE266" i="5"/>
  <c r="AE267" i="5"/>
  <c r="AE268" i="5"/>
  <c r="AE269" i="5"/>
  <c r="AE270" i="5"/>
  <c r="AE271" i="5"/>
  <c r="AE272" i="5"/>
  <c r="AE273" i="5"/>
  <c r="AE274" i="5"/>
  <c r="AE275" i="5"/>
  <c r="AE276" i="5"/>
  <c r="AE277" i="5"/>
  <c r="AE278" i="5"/>
  <c r="AE279" i="5"/>
  <c r="AE280" i="5"/>
  <c r="AE281" i="5"/>
  <c r="AE282" i="5"/>
  <c r="AE283" i="5"/>
  <c r="AE284" i="5"/>
  <c r="AE285" i="5"/>
  <c r="AE286" i="5"/>
  <c r="AE287" i="5"/>
  <c r="AE288" i="5"/>
  <c r="AE289" i="5"/>
  <c r="AE290" i="5"/>
  <c r="AE291" i="5"/>
  <c r="AE292" i="5"/>
  <c r="AE293" i="5"/>
  <c r="AE294" i="5"/>
  <c r="AE295" i="5"/>
  <c r="AE296" i="5"/>
  <c r="AE297" i="5"/>
  <c r="AE298" i="5"/>
  <c r="AE299" i="5"/>
  <c r="AE300" i="5"/>
  <c r="AE301" i="5"/>
  <c r="AE302" i="5"/>
  <c r="AE303" i="5"/>
  <c r="AE304" i="5"/>
  <c r="AE305" i="5"/>
  <c r="AE306" i="5"/>
  <c r="AE307" i="5"/>
  <c r="AE308" i="5"/>
  <c r="AE309" i="5"/>
  <c r="AE310" i="5"/>
  <c r="AE311" i="5"/>
  <c r="AE312" i="5"/>
  <c r="AE313" i="5"/>
  <c r="AE314" i="5"/>
  <c r="AE315" i="5"/>
  <c r="AE316" i="5"/>
  <c r="AE317" i="5"/>
  <c r="AE318" i="5"/>
  <c r="AE319" i="5"/>
  <c r="AE320" i="5"/>
  <c r="AE321" i="5"/>
  <c r="AE322" i="5"/>
  <c r="AE323" i="5"/>
  <c r="AE324" i="5"/>
  <c r="AE325" i="5"/>
  <c r="AE326" i="5"/>
  <c r="AE327" i="5"/>
  <c r="AE328" i="5"/>
  <c r="AE329" i="5"/>
  <c r="AE330" i="5"/>
  <c r="AE331" i="5"/>
  <c r="AE332" i="5"/>
  <c r="AE333" i="5"/>
  <c r="AE334" i="5"/>
  <c r="AE335" i="5"/>
  <c r="AE336" i="5"/>
  <c r="AE337" i="5"/>
  <c r="AE338" i="5"/>
  <c r="AE339" i="5"/>
  <c r="AE340" i="5"/>
  <c r="AE341" i="5"/>
  <c r="AE342" i="5"/>
  <c r="AE343" i="5"/>
  <c r="AE344" i="5"/>
  <c r="AE345" i="5"/>
  <c r="AE346" i="5"/>
  <c r="AE347" i="5"/>
  <c r="AE348" i="5"/>
  <c r="AE349" i="5"/>
  <c r="AE350" i="5"/>
  <c r="AE351" i="5"/>
  <c r="AE352" i="5"/>
  <c r="AE353" i="5"/>
  <c r="AE354" i="5"/>
  <c r="AE355" i="5"/>
  <c r="AE356" i="5"/>
  <c r="AE357" i="5"/>
  <c r="AE358" i="5"/>
  <c r="AE359" i="5"/>
  <c r="AE360" i="5"/>
  <c r="AE361" i="5"/>
  <c r="AE362" i="5"/>
  <c r="AE363" i="5"/>
  <c r="AE364" i="5"/>
  <c r="AE365" i="5"/>
  <c r="AE366" i="5"/>
  <c r="AE367" i="5"/>
  <c r="AE368" i="5"/>
  <c r="AE369" i="5"/>
  <c r="AE370" i="5"/>
  <c r="AE371" i="5"/>
  <c r="AE372" i="5"/>
  <c r="AE373" i="5"/>
  <c r="AE374" i="5"/>
  <c r="AE375" i="5"/>
  <c r="AE376" i="5"/>
  <c r="AE377" i="5"/>
  <c r="AE378" i="5"/>
  <c r="AE379" i="5"/>
  <c r="AE380" i="5"/>
  <c r="AE381" i="5"/>
  <c r="AE382" i="5"/>
  <c r="AE383" i="5"/>
  <c r="AE384" i="5"/>
  <c r="AE385" i="5"/>
  <c r="AE386" i="5"/>
  <c r="AE387" i="5"/>
  <c r="AE388" i="5"/>
  <c r="AE389" i="5"/>
  <c r="AE390" i="5"/>
  <c r="AE391" i="5"/>
  <c r="AE392" i="5"/>
  <c r="AE393" i="5"/>
  <c r="AE394" i="5"/>
  <c r="AE395" i="5"/>
  <c r="AE396" i="5"/>
  <c r="AE397" i="5"/>
  <c r="AE398" i="5"/>
  <c r="AE399" i="5"/>
  <c r="AE400" i="5"/>
  <c r="AE401" i="5"/>
  <c r="AE402" i="5"/>
  <c r="AE403" i="5"/>
  <c r="AE404" i="5"/>
  <c r="AE405" i="5"/>
  <c r="AE406" i="5"/>
  <c r="AE407" i="5"/>
  <c r="AE408" i="5"/>
  <c r="AE409" i="5"/>
  <c r="AE410" i="5"/>
  <c r="AE411" i="5"/>
  <c r="AE412" i="5"/>
  <c r="AE413" i="5"/>
  <c r="AE414" i="5"/>
  <c r="AE415" i="5"/>
  <c r="AE416" i="5"/>
  <c r="AE417" i="5"/>
  <c r="AE418" i="5"/>
  <c r="AE419" i="5"/>
  <c r="AE420" i="5"/>
  <c r="AE421" i="5"/>
  <c r="AE422" i="5"/>
  <c r="AE423" i="5"/>
  <c r="AE424" i="5"/>
  <c r="AE425" i="5"/>
  <c r="AE426" i="5"/>
  <c r="AE427" i="5"/>
  <c r="AE428" i="5"/>
  <c r="AE429" i="5"/>
  <c r="AE430" i="5"/>
  <c r="AE431" i="5"/>
  <c r="AE432" i="5"/>
  <c r="AE433" i="5"/>
  <c r="AE434" i="5"/>
  <c r="AE435" i="5"/>
  <c r="AE436" i="5"/>
  <c r="AE437" i="5"/>
  <c r="AE438" i="5"/>
  <c r="AE439" i="5"/>
  <c r="AE440" i="5"/>
  <c r="AE441" i="5"/>
  <c r="AE442" i="5"/>
  <c r="AE443" i="5"/>
  <c r="AE444" i="5"/>
  <c r="AE445" i="5"/>
  <c r="AE446" i="5"/>
  <c r="AE447" i="5"/>
  <c r="AE448" i="5"/>
  <c r="AE449" i="5"/>
  <c r="AE450" i="5"/>
  <c r="AE451" i="5"/>
  <c r="AE452" i="5"/>
  <c r="AE453" i="5"/>
  <c r="AE454" i="5"/>
  <c r="AE455" i="5"/>
  <c r="AE456" i="5"/>
  <c r="AE457" i="5"/>
  <c r="AE458" i="5"/>
  <c r="AE459" i="5"/>
  <c r="AE460" i="5"/>
  <c r="AE461" i="5"/>
  <c r="AE462" i="5"/>
  <c r="AE463" i="5"/>
  <c r="AE464" i="5"/>
  <c r="AE465" i="5"/>
  <c r="AE466" i="5"/>
  <c r="AE467" i="5"/>
  <c r="AE468" i="5"/>
  <c r="AE469" i="5"/>
  <c r="AE470" i="5"/>
  <c r="AE471" i="5"/>
  <c r="AE472" i="5"/>
  <c r="AE473" i="5"/>
  <c r="AE474" i="5"/>
  <c r="AE475" i="5"/>
  <c r="AE476" i="5"/>
  <c r="AE477" i="5"/>
  <c r="AE478" i="5"/>
  <c r="AE479" i="5"/>
  <c r="AE480" i="5"/>
  <c r="AE481" i="5"/>
  <c r="AE482" i="5"/>
  <c r="AE483" i="5"/>
  <c r="AE484" i="5"/>
  <c r="AE485" i="5"/>
  <c r="AE486" i="5"/>
  <c r="AE487" i="5"/>
  <c r="AE488" i="5"/>
  <c r="AE489" i="5"/>
  <c r="AE490" i="5"/>
  <c r="AE491" i="5"/>
  <c r="AE492" i="5"/>
  <c r="AE493" i="5"/>
  <c r="AE494" i="5"/>
  <c r="AE495" i="5"/>
  <c r="AE496" i="5"/>
  <c r="AE497" i="5"/>
  <c r="AE498" i="5"/>
  <c r="AB3" i="5"/>
  <c r="E13" i="28"/>
  <c r="B55" i="29"/>
  <c r="Z63" i="29"/>
  <c r="Z62" i="29"/>
  <c r="K62" i="29"/>
  <c r="J62" i="29"/>
  <c r="I62" i="29"/>
  <c r="H62" i="29"/>
  <c r="G62" i="29"/>
  <c r="F62" i="29"/>
  <c r="Y61" i="29"/>
  <c r="X61" i="29"/>
  <c r="W61" i="29"/>
  <c r="V61" i="29"/>
  <c r="U61" i="29"/>
  <c r="Z61" i="29" s="1"/>
  <c r="A61" i="29" s="1"/>
  <c r="K61" i="29"/>
  <c r="Y60" i="29"/>
  <c r="X60" i="29"/>
  <c r="W60" i="29"/>
  <c r="V60" i="29"/>
  <c r="U60" i="29"/>
  <c r="Z60" i="29" s="1"/>
  <c r="A60" i="29" s="1"/>
  <c r="K60" i="29"/>
  <c r="Y59" i="29"/>
  <c r="Z59" i="29" s="1"/>
  <c r="A59" i="29" s="1"/>
  <c r="X59" i="29"/>
  <c r="W59" i="29"/>
  <c r="V59" i="29"/>
  <c r="U59" i="29"/>
  <c r="K59" i="29"/>
  <c r="Z58" i="29"/>
  <c r="A58" i="29" s="1"/>
  <c r="Y58" i="29"/>
  <c r="X58" i="29"/>
  <c r="W58" i="29"/>
  <c r="V58" i="29"/>
  <c r="U58" i="29"/>
  <c r="K58" i="29"/>
  <c r="Z57" i="29"/>
  <c r="Z56" i="29"/>
  <c r="Z55" i="29"/>
  <c r="A55" i="29"/>
  <c r="Z54" i="29"/>
  <c r="T3" i="25"/>
  <c r="B45" i="29"/>
  <c r="B35" i="29"/>
  <c r="B25" i="29"/>
  <c r="Z23" i="29"/>
  <c r="Z22" i="29"/>
  <c r="K22" i="29"/>
  <c r="J22" i="29"/>
  <c r="I22" i="29"/>
  <c r="H22" i="29"/>
  <c r="G22" i="29"/>
  <c r="F22" i="29"/>
  <c r="Y21" i="29"/>
  <c r="X21" i="29"/>
  <c r="W21" i="29"/>
  <c r="V21" i="29"/>
  <c r="U21" i="29"/>
  <c r="K21" i="29"/>
  <c r="Y20" i="29"/>
  <c r="X20" i="29"/>
  <c r="W20" i="29"/>
  <c r="V20" i="29"/>
  <c r="U20" i="29"/>
  <c r="K20" i="29"/>
  <c r="Y19" i="29"/>
  <c r="X19" i="29"/>
  <c r="W19" i="29"/>
  <c r="V19" i="29"/>
  <c r="U19" i="29"/>
  <c r="K19" i="29"/>
  <c r="Y18" i="29"/>
  <c r="X18" i="29"/>
  <c r="W18" i="29"/>
  <c r="V18" i="29"/>
  <c r="U18" i="29"/>
  <c r="K18" i="29"/>
  <c r="Z17" i="29"/>
  <c r="Z16" i="29"/>
  <c r="Z15" i="29"/>
  <c r="B15" i="29"/>
  <c r="A15" i="29"/>
  <c r="Z14" i="29"/>
  <c r="Z53" i="29"/>
  <c r="Z52" i="29"/>
  <c r="K52" i="29"/>
  <c r="J52" i="29"/>
  <c r="I52" i="29"/>
  <c r="H52" i="29"/>
  <c r="G52" i="29"/>
  <c r="F52" i="29"/>
  <c r="Y51" i="29"/>
  <c r="X51" i="29"/>
  <c r="W51" i="29"/>
  <c r="V51" i="29"/>
  <c r="U51" i="29"/>
  <c r="K51" i="29"/>
  <c r="Y50" i="29"/>
  <c r="X50" i="29"/>
  <c r="W50" i="29"/>
  <c r="V50" i="29"/>
  <c r="U50" i="29"/>
  <c r="K50" i="29"/>
  <c r="Y49" i="29"/>
  <c r="X49" i="29"/>
  <c r="W49" i="29"/>
  <c r="V49" i="29"/>
  <c r="U49" i="29"/>
  <c r="K49" i="29"/>
  <c r="Y48" i="29"/>
  <c r="X48" i="29"/>
  <c r="W48" i="29"/>
  <c r="V48" i="29"/>
  <c r="U48" i="29"/>
  <c r="K48" i="29"/>
  <c r="Z47" i="29"/>
  <c r="Z46" i="29"/>
  <c r="Z45" i="29"/>
  <c r="A45" i="29"/>
  <c r="Z44" i="29"/>
  <c r="Z20" i="29" l="1"/>
  <c r="A20" i="29" s="1"/>
  <c r="Z51" i="29"/>
  <c r="A51" i="29" s="1"/>
  <c r="Z19" i="29"/>
  <c r="A19" i="29" s="1"/>
  <c r="Z50" i="29"/>
  <c r="A50" i="29" s="1"/>
  <c r="Z18" i="29"/>
  <c r="A18" i="29" s="1"/>
  <c r="Z21" i="29"/>
  <c r="A21" i="29" s="1"/>
  <c r="Z49" i="29"/>
  <c r="A49" i="29" s="1"/>
  <c r="Z48" i="29"/>
  <c r="A48" i="29" s="1"/>
  <c r="C40" i="4"/>
  <c r="C39" i="4"/>
  <c r="C10" i="31" l="1"/>
  <c r="C9" i="31"/>
  <c r="D9" i="28"/>
  <c r="D7" i="28"/>
  <c r="B5" i="29"/>
  <c r="G3" i="5"/>
  <c r="B2" i="5"/>
  <c r="B340" i="24"/>
  <c r="B341" i="24"/>
  <c r="B342" i="24"/>
  <c r="B343" i="24"/>
  <c r="B344" i="24"/>
  <c r="B346" i="24"/>
  <c r="B347" i="24"/>
  <c r="B348" i="24"/>
  <c r="B349" i="24"/>
  <c r="B350" i="24"/>
  <c r="B351" i="24"/>
  <c r="B352" i="24"/>
  <c r="B353" i="24"/>
  <c r="B355" i="24"/>
  <c r="B356" i="24"/>
  <c r="B357" i="24"/>
  <c r="B358" i="24"/>
  <c r="B359" i="24"/>
  <c r="B360" i="24"/>
  <c r="B361" i="24"/>
  <c r="B362" i="24"/>
  <c r="B364" i="24"/>
  <c r="B365" i="24"/>
  <c r="B366" i="24"/>
  <c r="B367" i="24"/>
  <c r="B368" i="24"/>
  <c r="B369" i="24"/>
  <c r="B370" i="24"/>
  <c r="B371" i="24"/>
  <c r="B373" i="24"/>
  <c r="B374" i="24"/>
  <c r="B375" i="24"/>
  <c r="B376" i="24"/>
  <c r="B377" i="24"/>
  <c r="B378" i="24"/>
  <c r="B379" i="24"/>
  <c r="B380" i="24"/>
  <c r="B382" i="24"/>
  <c r="B383" i="24"/>
  <c r="B384" i="24"/>
  <c r="B385" i="24"/>
  <c r="B386" i="24"/>
  <c r="B387" i="24"/>
  <c r="B388" i="24"/>
  <c r="B389" i="24"/>
  <c r="B391" i="24"/>
  <c r="B392" i="24"/>
  <c r="B393" i="24"/>
  <c r="B394" i="24"/>
  <c r="B395" i="24"/>
  <c r="B396" i="24"/>
  <c r="B397" i="24"/>
  <c r="B398" i="24"/>
  <c r="B400" i="24"/>
  <c r="B401" i="24"/>
  <c r="B402" i="24"/>
  <c r="B403" i="24"/>
  <c r="B404" i="24"/>
  <c r="B405" i="24"/>
  <c r="B406" i="24"/>
  <c r="B407" i="24"/>
  <c r="B409" i="24"/>
  <c r="B410" i="24"/>
  <c r="B411" i="24"/>
  <c r="B412" i="24"/>
  <c r="B413" i="24"/>
  <c r="B414" i="24"/>
  <c r="B415" i="24"/>
  <c r="B416" i="24"/>
  <c r="B418" i="24"/>
  <c r="B419" i="24"/>
  <c r="B420" i="24"/>
  <c r="B421" i="24"/>
  <c r="B422" i="24"/>
  <c r="B423" i="24"/>
  <c r="B424" i="24"/>
  <c r="B425" i="24"/>
  <c r="B427" i="24"/>
  <c r="B428" i="24"/>
  <c r="B429" i="24"/>
  <c r="B430" i="24"/>
  <c r="B431" i="24"/>
  <c r="B432" i="24"/>
  <c r="B433" i="24"/>
  <c r="B434" i="24"/>
  <c r="B436" i="24"/>
  <c r="B437" i="24"/>
  <c r="B438" i="24"/>
  <c r="B439" i="24"/>
  <c r="B440" i="24"/>
  <c r="B441" i="24"/>
  <c r="B442" i="24"/>
  <c r="B443" i="24"/>
  <c r="B445" i="24"/>
  <c r="B446" i="24"/>
  <c r="B447" i="24"/>
  <c r="B448" i="24"/>
  <c r="B449" i="24"/>
  <c r="B450" i="24"/>
  <c r="B451" i="24"/>
  <c r="B452" i="24"/>
  <c r="B454" i="24"/>
  <c r="B455" i="24"/>
  <c r="B456" i="24"/>
  <c r="B457" i="24"/>
  <c r="B458" i="24"/>
  <c r="B459" i="24"/>
  <c r="B460" i="24"/>
  <c r="B461" i="24"/>
  <c r="B463" i="24"/>
  <c r="B464" i="24"/>
  <c r="B465" i="24"/>
  <c r="B466" i="24"/>
  <c r="B467" i="24"/>
  <c r="B468" i="24"/>
  <c r="B469" i="24"/>
  <c r="B470" i="24"/>
  <c r="B472" i="24"/>
  <c r="B473" i="24"/>
  <c r="B474" i="24"/>
  <c r="B475" i="24"/>
  <c r="B476" i="24"/>
  <c r="B477" i="24"/>
  <c r="B478" i="24"/>
  <c r="B479" i="24"/>
  <c r="B481" i="24"/>
  <c r="B482" i="24"/>
  <c r="B483" i="24"/>
  <c r="B484" i="24"/>
  <c r="B485" i="24"/>
  <c r="B486" i="24"/>
  <c r="B487" i="24"/>
  <c r="B488" i="24"/>
  <c r="B490" i="24"/>
  <c r="B491" i="24"/>
  <c r="B492" i="24"/>
  <c r="B493" i="24"/>
  <c r="B494" i="24"/>
  <c r="B495" i="24"/>
  <c r="B496" i="24"/>
  <c r="B497" i="24"/>
  <c r="B498" i="24"/>
  <c r="B499" i="24"/>
  <c r="B152" i="24"/>
  <c r="B153" i="24"/>
  <c r="B154" i="24"/>
  <c r="B155" i="24"/>
  <c r="B157" i="24"/>
  <c r="B158" i="24"/>
  <c r="B159" i="24"/>
  <c r="B160" i="24"/>
  <c r="B161" i="24"/>
  <c r="B162" i="24"/>
  <c r="B163" i="24"/>
  <c r="B164" i="24"/>
  <c r="B166" i="24"/>
  <c r="B167" i="24"/>
  <c r="B168" i="24"/>
  <c r="B169" i="24"/>
  <c r="B170" i="24"/>
  <c r="B171" i="24"/>
  <c r="B172" i="24"/>
  <c r="B173" i="24"/>
  <c r="B175" i="24"/>
  <c r="B176" i="24"/>
  <c r="B177" i="24"/>
  <c r="B178" i="24"/>
  <c r="B179" i="24"/>
  <c r="B180" i="24"/>
  <c r="B181" i="24"/>
  <c r="B182" i="24"/>
  <c r="B184" i="24"/>
  <c r="B185" i="24"/>
  <c r="B186" i="24"/>
  <c r="B187" i="24"/>
  <c r="B188" i="24"/>
  <c r="B189" i="24"/>
  <c r="B190" i="24"/>
  <c r="B191" i="24"/>
  <c r="B193" i="24"/>
  <c r="B194" i="24"/>
  <c r="B195" i="24"/>
  <c r="B196" i="24"/>
  <c r="B197" i="24"/>
  <c r="B198" i="24"/>
  <c r="B199" i="24"/>
  <c r="B200" i="24"/>
  <c r="B202" i="24"/>
  <c r="B203" i="24"/>
  <c r="B204" i="24"/>
  <c r="B205" i="24"/>
  <c r="B206" i="24"/>
  <c r="B207" i="24"/>
  <c r="B208" i="24"/>
  <c r="B209" i="24"/>
  <c r="B211" i="24"/>
  <c r="B212" i="24"/>
  <c r="B213" i="24"/>
  <c r="B214" i="24"/>
  <c r="B215" i="24"/>
  <c r="B216" i="24"/>
  <c r="B217" i="24"/>
  <c r="B218" i="24"/>
  <c r="B220" i="24"/>
  <c r="B221" i="24"/>
  <c r="B222" i="24"/>
  <c r="B223" i="24"/>
  <c r="B224" i="24"/>
  <c r="B225" i="24"/>
  <c r="B226" i="24"/>
  <c r="B227" i="24"/>
  <c r="B229" i="24"/>
  <c r="B230" i="24"/>
  <c r="B231" i="24"/>
  <c r="B232" i="24"/>
  <c r="B233" i="24"/>
  <c r="B234" i="24"/>
  <c r="B235" i="24"/>
  <c r="B236" i="24"/>
  <c r="B238" i="24"/>
  <c r="B239" i="24"/>
  <c r="B240" i="24"/>
  <c r="B241" i="24"/>
  <c r="B242" i="24"/>
  <c r="B243" i="24"/>
  <c r="B244" i="24"/>
  <c r="B245" i="24"/>
  <c r="B247" i="24"/>
  <c r="B248" i="24"/>
  <c r="B249" i="24"/>
  <c r="B250" i="24"/>
  <c r="B251" i="24"/>
  <c r="B252" i="24"/>
  <c r="B253" i="24"/>
  <c r="B254" i="24"/>
  <c r="B256" i="24"/>
  <c r="B257" i="24"/>
  <c r="B258" i="24"/>
  <c r="B259" i="24"/>
  <c r="B260" i="24"/>
  <c r="B261" i="24"/>
  <c r="B262" i="24"/>
  <c r="B263" i="24"/>
  <c r="B265" i="24"/>
  <c r="B266" i="24"/>
  <c r="B267" i="24"/>
  <c r="B268" i="24"/>
  <c r="B269" i="24"/>
  <c r="B270" i="24"/>
  <c r="B271" i="24"/>
  <c r="B272" i="24"/>
  <c r="B274" i="24"/>
  <c r="B275" i="24"/>
  <c r="B276" i="24"/>
  <c r="B277" i="24"/>
  <c r="B278" i="24"/>
  <c r="B279" i="24"/>
  <c r="B280" i="24"/>
  <c r="B281" i="24"/>
  <c r="B283" i="24"/>
  <c r="B284" i="24"/>
  <c r="B285" i="24"/>
  <c r="B286" i="24"/>
  <c r="B287" i="24"/>
  <c r="B288" i="24"/>
  <c r="B289" i="24"/>
  <c r="B290" i="24"/>
  <c r="B292" i="24"/>
  <c r="B293" i="24"/>
  <c r="B294" i="24"/>
  <c r="B295" i="24"/>
  <c r="B296" i="24"/>
  <c r="B297" i="24"/>
  <c r="B298" i="24"/>
  <c r="B299" i="24"/>
  <c r="B301" i="24"/>
  <c r="B302" i="24"/>
  <c r="B303" i="24"/>
  <c r="B304" i="24"/>
  <c r="B305" i="24"/>
  <c r="B306" i="24"/>
  <c r="B307" i="24"/>
  <c r="B308" i="24"/>
  <c r="B310" i="24"/>
  <c r="B311" i="24"/>
  <c r="B312" i="24"/>
  <c r="B313" i="24"/>
  <c r="B314" i="24"/>
  <c r="B315" i="24"/>
  <c r="B316" i="24"/>
  <c r="B317" i="24"/>
  <c r="B319" i="24"/>
  <c r="B320" i="24"/>
  <c r="B321" i="24"/>
  <c r="B322" i="24"/>
  <c r="B323" i="24"/>
  <c r="B324" i="24"/>
  <c r="B325" i="24"/>
  <c r="B326" i="24"/>
  <c r="B328" i="24"/>
  <c r="B329" i="24"/>
  <c r="B330" i="24"/>
  <c r="B331" i="24"/>
  <c r="B332" i="24"/>
  <c r="B333" i="24"/>
  <c r="B334" i="24"/>
  <c r="B335" i="24"/>
  <c r="B337" i="24"/>
  <c r="B338" i="24"/>
  <c r="B339" i="24"/>
  <c r="B4" i="24"/>
  <c r="B5" i="24"/>
  <c r="B6" i="24"/>
  <c r="B7" i="24"/>
  <c r="B8" i="24"/>
  <c r="B9" i="24"/>
  <c r="B10" i="24"/>
  <c r="B11" i="24"/>
  <c r="B13" i="24"/>
  <c r="B14" i="24"/>
  <c r="B15" i="24"/>
  <c r="B16" i="24"/>
  <c r="B17" i="24"/>
  <c r="B18" i="24"/>
  <c r="B19" i="24"/>
  <c r="B20" i="24"/>
  <c r="B22" i="24"/>
  <c r="B23" i="24"/>
  <c r="B24" i="24"/>
  <c r="B25" i="24"/>
  <c r="B26" i="24"/>
  <c r="B27" i="24"/>
  <c r="B28" i="24"/>
  <c r="B29" i="24"/>
  <c r="B31" i="24"/>
  <c r="B32" i="24"/>
  <c r="B33" i="24"/>
  <c r="B34" i="24"/>
  <c r="B35" i="24"/>
  <c r="B36" i="24"/>
  <c r="B37" i="24"/>
  <c r="B38" i="24"/>
  <c r="B40" i="24"/>
  <c r="B41" i="24"/>
  <c r="B42" i="24"/>
  <c r="B43" i="24"/>
  <c r="B44" i="24"/>
  <c r="B45" i="24"/>
  <c r="B46" i="24"/>
  <c r="B47" i="24"/>
  <c r="B49" i="24"/>
  <c r="B50" i="24"/>
  <c r="B51" i="24"/>
  <c r="B52" i="24"/>
  <c r="B53" i="24"/>
  <c r="B54" i="24"/>
  <c r="B55" i="24"/>
  <c r="B56" i="24"/>
  <c r="B58" i="24"/>
  <c r="B59" i="24"/>
  <c r="B60" i="24"/>
  <c r="B61" i="24"/>
  <c r="B62" i="24"/>
  <c r="B63" i="24"/>
  <c r="B64" i="24"/>
  <c r="B65" i="24"/>
  <c r="B67" i="24"/>
  <c r="B68" i="24"/>
  <c r="B69" i="24"/>
  <c r="B70" i="24"/>
  <c r="B71" i="24"/>
  <c r="B72" i="24"/>
  <c r="B73" i="24"/>
  <c r="B74" i="24"/>
  <c r="B76" i="24"/>
  <c r="B77" i="24"/>
  <c r="B78" i="24"/>
  <c r="B79" i="24"/>
  <c r="B80" i="24"/>
  <c r="B81" i="24"/>
  <c r="B82" i="24"/>
  <c r="B83" i="24"/>
  <c r="B85" i="24"/>
  <c r="B86" i="24"/>
  <c r="B87" i="24"/>
  <c r="B88" i="24"/>
  <c r="B89" i="24"/>
  <c r="B90" i="24"/>
  <c r="B91" i="24"/>
  <c r="B92" i="24"/>
  <c r="B94" i="24"/>
  <c r="B95" i="24"/>
  <c r="B96" i="24"/>
  <c r="B97" i="24"/>
  <c r="B98" i="24"/>
  <c r="B99" i="24"/>
  <c r="B100" i="24"/>
  <c r="B101" i="24"/>
  <c r="B103" i="24"/>
  <c r="B104" i="24"/>
  <c r="B105" i="24"/>
  <c r="B106" i="24"/>
  <c r="B107" i="24"/>
  <c r="B108" i="24"/>
  <c r="B109" i="24"/>
  <c r="B110" i="24"/>
  <c r="B112" i="24"/>
  <c r="B113" i="24"/>
  <c r="B114" i="24"/>
  <c r="B115" i="24"/>
  <c r="B116" i="24"/>
  <c r="B117" i="24"/>
  <c r="B118" i="24"/>
  <c r="B119" i="24"/>
  <c r="B121" i="24"/>
  <c r="B122" i="24"/>
  <c r="B123" i="24"/>
  <c r="B124" i="24"/>
  <c r="B125" i="24"/>
  <c r="B126" i="24"/>
  <c r="B127" i="24"/>
  <c r="B128" i="24"/>
  <c r="B130" i="24"/>
  <c r="B131" i="24"/>
  <c r="B132" i="24"/>
  <c r="B133" i="24"/>
  <c r="B134" i="24"/>
  <c r="B135" i="24"/>
  <c r="B136" i="24"/>
  <c r="B137" i="24"/>
  <c r="B139" i="24"/>
  <c r="B140" i="24"/>
  <c r="B141" i="24"/>
  <c r="B142" i="24"/>
  <c r="B143" i="24"/>
  <c r="B144" i="24"/>
  <c r="B145" i="24"/>
  <c r="B146" i="24"/>
  <c r="B148" i="24"/>
  <c r="B149" i="24"/>
  <c r="B150" i="24"/>
  <c r="B151" i="24"/>
  <c r="C4" i="5"/>
  <c r="B5" i="25"/>
  <c r="B6" i="25"/>
  <c r="B7" i="25"/>
  <c r="B8" i="25"/>
  <c r="B9" i="25"/>
  <c r="B10" i="25"/>
  <c r="B11" i="25"/>
  <c r="B12" i="25"/>
  <c r="B13" i="25"/>
  <c r="B14" i="25"/>
  <c r="B15" i="25"/>
  <c r="B16" i="25"/>
  <c r="B17" i="25"/>
  <c r="B18" i="25"/>
  <c r="B19" i="25"/>
  <c r="B20" i="25"/>
  <c r="B21" i="25"/>
  <c r="B22" i="25"/>
  <c r="B23" i="25"/>
  <c r="B24" i="25"/>
  <c r="B25" i="25"/>
  <c r="B26" i="25"/>
  <c r="B27" i="25"/>
  <c r="B28" i="25"/>
  <c r="B29" i="25"/>
  <c r="B30" i="25"/>
  <c r="B31" i="25"/>
  <c r="B32" i="25"/>
  <c r="B33" i="25"/>
  <c r="B34" i="25"/>
  <c r="B35" i="25"/>
  <c r="B36" i="25"/>
  <c r="B37" i="25"/>
  <c r="B38" i="25"/>
  <c r="B39" i="25"/>
  <c r="B40" i="25"/>
  <c r="B41" i="25"/>
  <c r="B42" i="25"/>
  <c r="B43" i="25"/>
  <c r="B44" i="25"/>
  <c r="B45" i="25"/>
  <c r="B46" i="25"/>
  <c r="B47" i="25"/>
  <c r="B48" i="25"/>
  <c r="B49" i="25"/>
  <c r="B50" i="25"/>
  <c r="B51" i="25"/>
  <c r="B52" i="25"/>
  <c r="B53" i="25"/>
  <c r="B54" i="25"/>
  <c r="B55" i="25"/>
  <c r="B56" i="25"/>
  <c r="B57" i="25"/>
  <c r="B58" i="25"/>
  <c r="B59" i="25"/>
  <c r="B60" i="25"/>
  <c r="B61" i="25"/>
  <c r="B62" i="25"/>
  <c r="B63" i="25"/>
  <c r="B64" i="25"/>
  <c r="B65" i="25"/>
  <c r="B66" i="25"/>
  <c r="B67" i="25"/>
  <c r="B68" i="25"/>
  <c r="B69" i="25"/>
  <c r="B70" i="25"/>
  <c r="B71" i="25"/>
  <c r="B72" i="25"/>
  <c r="B73" i="25"/>
  <c r="B74" i="25"/>
  <c r="B75" i="25"/>
  <c r="B76" i="25"/>
  <c r="B77" i="25"/>
  <c r="B78" i="25"/>
  <c r="B79" i="25"/>
  <c r="B80" i="25"/>
  <c r="B81" i="25"/>
  <c r="B82" i="25"/>
  <c r="B83" i="25"/>
  <c r="B84" i="25"/>
  <c r="B85" i="25"/>
  <c r="B86" i="25"/>
  <c r="B87" i="25"/>
  <c r="B88" i="25"/>
  <c r="B89" i="25"/>
  <c r="B90" i="25"/>
  <c r="B91" i="25"/>
  <c r="B92" i="25"/>
  <c r="B93" i="25"/>
  <c r="B94" i="25"/>
  <c r="B95" i="25"/>
  <c r="B96" i="25"/>
  <c r="B97" i="25"/>
  <c r="B98" i="25"/>
  <c r="B99" i="25"/>
  <c r="B100" i="25"/>
  <c r="B101" i="25"/>
  <c r="B102" i="25"/>
  <c r="B103" i="25"/>
  <c r="B104" i="25"/>
  <c r="B105" i="25"/>
  <c r="B106" i="25"/>
  <c r="B107" i="25"/>
  <c r="B108" i="25"/>
  <c r="B109" i="25"/>
  <c r="B110" i="25"/>
  <c r="B111" i="25"/>
  <c r="B112" i="25"/>
  <c r="B113" i="25"/>
  <c r="B114" i="25"/>
  <c r="B115" i="25"/>
  <c r="B116" i="25"/>
  <c r="B117" i="25"/>
  <c r="B118" i="25"/>
  <c r="B119" i="25"/>
  <c r="B120" i="25"/>
  <c r="B121" i="25"/>
  <c r="B122" i="25"/>
  <c r="B123" i="25"/>
  <c r="B124" i="25"/>
  <c r="B125" i="25"/>
  <c r="B126" i="25"/>
  <c r="B127" i="25"/>
  <c r="B128" i="25"/>
  <c r="B129" i="25"/>
  <c r="B130" i="25"/>
  <c r="B131" i="25"/>
  <c r="B132" i="25"/>
  <c r="B133" i="25"/>
  <c r="B134" i="25"/>
  <c r="B135" i="25"/>
  <c r="B136" i="25"/>
  <c r="B137" i="25"/>
  <c r="B138" i="25"/>
  <c r="B139" i="25"/>
  <c r="B140" i="25"/>
  <c r="B141" i="25"/>
  <c r="B142" i="25"/>
  <c r="B143" i="25"/>
  <c r="B144" i="25"/>
  <c r="B145" i="25"/>
  <c r="B146" i="25"/>
  <c r="B147" i="25"/>
  <c r="B148" i="25"/>
  <c r="B149" i="25"/>
  <c r="B150" i="25"/>
  <c r="B151" i="25"/>
  <c r="B152" i="25"/>
  <c r="B153" i="25"/>
  <c r="M5" i="25"/>
  <c r="M6" i="25"/>
  <c r="M7" i="25"/>
  <c r="M8" i="25"/>
  <c r="M9" i="25"/>
  <c r="M10" i="25"/>
  <c r="M11" i="25"/>
  <c r="M12" i="25"/>
  <c r="M13" i="25"/>
  <c r="M14" i="25"/>
  <c r="M15" i="25"/>
  <c r="M16" i="25"/>
  <c r="M17" i="25"/>
  <c r="M18" i="25"/>
  <c r="M19" i="25"/>
  <c r="M20" i="25"/>
  <c r="M21" i="25"/>
  <c r="M22" i="25"/>
  <c r="M23" i="25"/>
  <c r="M24" i="25"/>
  <c r="M25" i="25"/>
  <c r="M26" i="25"/>
  <c r="M27" i="25"/>
  <c r="M28" i="25"/>
  <c r="M29" i="25"/>
  <c r="M30" i="25"/>
  <c r="M31" i="25"/>
  <c r="M32" i="25"/>
  <c r="M33" i="25"/>
  <c r="M34" i="25"/>
  <c r="M35" i="25"/>
  <c r="M36" i="25"/>
  <c r="M37" i="25"/>
  <c r="M38" i="25"/>
  <c r="M39" i="25"/>
  <c r="M40" i="25"/>
  <c r="M41" i="25"/>
  <c r="M42" i="25"/>
  <c r="M43" i="25"/>
  <c r="M44" i="25"/>
  <c r="M45" i="25"/>
  <c r="M46" i="25"/>
  <c r="M47" i="25"/>
  <c r="M48" i="25"/>
  <c r="M49" i="25"/>
  <c r="M50" i="25"/>
  <c r="M51" i="25"/>
  <c r="M52" i="25"/>
  <c r="M53" i="25"/>
  <c r="M54" i="25"/>
  <c r="M55" i="25"/>
  <c r="M56" i="25"/>
  <c r="M57" i="25"/>
  <c r="M58" i="25"/>
  <c r="M59" i="25"/>
  <c r="M60" i="25"/>
  <c r="M61" i="25"/>
  <c r="M62" i="25"/>
  <c r="M63" i="25"/>
  <c r="M64" i="25"/>
  <c r="M65" i="25"/>
  <c r="M66" i="25"/>
  <c r="M67" i="25"/>
  <c r="M68" i="25"/>
  <c r="M69" i="25"/>
  <c r="M70" i="25"/>
  <c r="M71" i="25"/>
  <c r="M72" i="25"/>
  <c r="M73" i="25"/>
  <c r="M74" i="25"/>
  <c r="M75" i="25"/>
  <c r="M76" i="25"/>
  <c r="M77" i="25"/>
  <c r="M78" i="25"/>
  <c r="M79" i="25"/>
  <c r="M80" i="25"/>
  <c r="M81" i="25"/>
  <c r="M82" i="25"/>
  <c r="M83" i="25"/>
  <c r="M84" i="25"/>
  <c r="M85" i="25"/>
  <c r="M86" i="25"/>
  <c r="M87" i="25"/>
  <c r="M88" i="25"/>
  <c r="M89" i="25"/>
  <c r="M90" i="25"/>
  <c r="M91" i="25"/>
  <c r="M92" i="25"/>
  <c r="M93" i="25"/>
  <c r="M94" i="25"/>
  <c r="M95" i="25"/>
  <c r="M96" i="25"/>
  <c r="M97" i="25"/>
  <c r="M98" i="25"/>
  <c r="M99" i="25"/>
  <c r="M100" i="25"/>
  <c r="M101" i="25"/>
  <c r="M102" i="25"/>
  <c r="M103" i="25"/>
  <c r="M104" i="25"/>
  <c r="M105" i="25"/>
  <c r="M106" i="25"/>
  <c r="M107" i="25"/>
  <c r="M108" i="25"/>
  <c r="M109" i="25"/>
  <c r="M110" i="25"/>
  <c r="M111" i="25"/>
  <c r="M112" i="25"/>
  <c r="M113" i="25"/>
  <c r="M114" i="25"/>
  <c r="M115" i="25"/>
  <c r="M116" i="25"/>
  <c r="M117" i="25"/>
  <c r="M118" i="25"/>
  <c r="M119" i="25"/>
  <c r="M120" i="25"/>
  <c r="M121" i="25"/>
  <c r="M122" i="25"/>
  <c r="M123" i="25"/>
  <c r="M124" i="25"/>
  <c r="M125" i="25"/>
  <c r="M126" i="25"/>
  <c r="M127" i="25"/>
  <c r="M128" i="25"/>
  <c r="M129" i="25"/>
  <c r="M130" i="25"/>
  <c r="M131" i="25"/>
  <c r="M132" i="25"/>
  <c r="M133" i="25"/>
  <c r="M134" i="25"/>
  <c r="M135" i="25"/>
  <c r="M136" i="25"/>
  <c r="M137" i="25"/>
  <c r="M138" i="25"/>
  <c r="M139" i="25"/>
  <c r="M140" i="25"/>
  <c r="M141" i="25"/>
  <c r="M142" i="25"/>
  <c r="M143" i="25"/>
  <c r="M144" i="25"/>
  <c r="M145" i="25"/>
  <c r="M146" i="25"/>
  <c r="M147" i="25"/>
  <c r="M148" i="25"/>
  <c r="M149" i="25"/>
  <c r="M150" i="25"/>
  <c r="M151" i="25"/>
  <c r="M152" i="25"/>
  <c r="M153" i="25"/>
  <c r="B4" i="25"/>
  <c r="M4" i="25"/>
  <c r="C22" i="5"/>
  <c r="B2" i="25" l="1"/>
  <c r="I3" i="25"/>
  <c r="AF13" i="5" l="1"/>
  <c r="AH13" i="5" a="1"/>
  <c r="AH13" i="5" s="1"/>
  <c r="AJ13" i="5" s="1"/>
  <c r="AI13" i="5"/>
  <c r="AI16" i="5" s="1"/>
  <c r="AK13" i="5"/>
  <c r="AL13" i="5"/>
  <c r="AO13" i="5" a="1"/>
  <c r="AO13" i="5"/>
  <c r="AQ13" i="5" s="1"/>
  <c r="AP13" i="5"/>
  <c r="AR13" i="5"/>
  <c r="AS13" i="5"/>
  <c r="AF14" i="5"/>
  <c r="AF15" i="5"/>
  <c r="AF16" i="5"/>
  <c r="AF17" i="5"/>
  <c r="AF18" i="5"/>
  <c r="AF19" i="5"/>
  <c r="AF20" i="5"/>
  <c r="AF21" i="5"/>
  <c r="AF22" i="5"/>
  <c r="AH22" i="5" a="1"/>
  <c r="AH22" i="5" s="1"/>
  <c r="AJ22" i="5" s="1"/>
  <c r="AK22" i="5"/>
  <c r="AL22" i="5"/>
  <c r="AO22" i="5" a="1"/>
  <c r="AO22" i="5" s="1"/>
  <c r="AQ22" i="5" s="1"/>
  <c r="AR22" i="5"/>
  <c r="AS22" i="5"/>
  <c r="AF23" i="5"/>
  <c r="AF24" i="5"/>
  <c r="AF25" i="5"/>
  <c r="AF26" i="5"/>
  <c r="AF27" i="5"/>
  <c r="AF28" i="5"/>
  <c r="AF29" i="5"/>
  <c r="AF30" i="5"/>
  <c r="AF31" i="5"/>
  <c r="AH31" i="5" a="1"/>
  <c r="AH31" i="5" s="1"/>
  <c r="AJ31" i="5" s="1"/>
  <c r="AI31" i="5"/>
  <c r="AI34" i="5" s="1"/>
  <c r="AK31" i="5"/>
  <c r="AL31" i="5"/>
  <c r="AO31" i="5" a="1"/>
  <c r="AO31" i="5" s="1"/>
  <c r="AQ31" i="5" s="1"/>
  <c r="AP31" i="5"/>
  <c r="AP36" i="5" s="1"/>
  <c r="AR31" i="5"/>
  <c r="AS31" i="5"/>
  <c r="AF32" i="5"/>
  <c r="AF33" i="5"/>
  <c r="AF34" i="5"/>
  <c r="AF35" i="5"/>
  <c r="AF36" i="5"/>
  <c r="AF37" i="5"/>
  <c r="AF38" i="5"/>
  <c r="AF39" i="5"/>
  <c r="AF40" i="5"/>
  <c r="AH40" i="5" a="1"/>
  <c r="AH40" i="5" s="1"/>
  <c r="AJ40" i="5" s="1"/>
  <c r="AK40" i="5"/>
  <c r="AL40" i="5"/>
  <c r="AO40" i="5" a="1"/>
  <c r="AO40" i="5" s="1"/>
  <c r="AQ40" i="5" s="1"/>
  <c r="AR40" i="5"/>
  <c r="AS40" i="5"/>
  <c r="AF41" i="5"/>
  <c r="AF42" i="5"/>
  <c r="AF43" i="5"/>
  <c r="AF44" i="5"/>
  <c r="AF45" i="5"/>
  <c r="AF46" i="5"/>
  <c r="AF47" i="5"/>
  <c r="AF48" i="5"/>
  <c r="AF49" i="5"/>
  <c r="AH49" i="5" a="1"/>
  <c r="AH49" i="5" s="1"/>
  <c r="AJ49" i="5" s="1"/>
  <c r="AI49" i="5"/>
  <c r="AI52" i="5" s="1"/>
  <c r="AK49" i="5"/>
  <c r="AL49" i="5"/>
  <c r="AO49" i="5" a="1"/>
  <c r="AO49" i="5" s="1"/>
  <c r="AQ49" i="5" s="1"/>
  <c r="AP49" i="5"/>
  <c r="AP53" i="5" s="1"/>
  <c r="AR49" i="5"/>
  <c r="AS49" i="5"/>
  <c r="AF50" i="5"/>
  <c r="AF51" i="5"/>
  <c r="AF52" i="5"/>
  <c r="AF53" i="5"/>
  <c r="AF54" i="5"/>
  <c r="AF55" i="5"/>
  <c r="AF56" i="5"/>
  <c r="AF57" i="5"/>
  <c r="AF58" i="5"/>
  <c r="AH58" i="5" a="1"/>
  <c r="AH58" i="5" s="1"/>
  <c r="AJ58" i="5" s="1"/>
  <c r="AK58" i="5"/>
  <c r="AL58" i="5"/>
  <c r="AO58" i="5" a="1"/>
  <c r="AO58" i="5" s="1"/>
  <c r="AR58" i="5"/>
  <c r="AS58" i="5"/>
  <c r="AF59" i="5"/>
  <c r="AF60" i="5"/>
  <c r="AF61" i="5"/>
  <c r="AF62" i="5"/>
  <c r="AF63" i="5"/>
  <c r="AF64" i="5"/>
  <c r="AF65" i="5"/>
  <c r="AF66" i="5"/>
  <c r="AF67" i="5"/>
  <c r="AH67" i="5" a="1"/>
  <c r="AH67" i="5" s="1"/>
  <c r="AJ67" i="5" s="1"/>
  <c r="AI67" i="5"/>
  <c r="AI73" i="5" s="1"/>
  <c r="AK67" i="5"/>
  <c r="AL67" i="5"/>
  <c r="AO67" i="5" a="1"/>
  <c r="AO67" i="5" s="1"/>
  <c r="AQ67" i="5" s="1"/>
  <c r="AP67" i="5"/>
  <c r="AP71" i="5" s="1"/>
  <c r="AR67" i="5"/>
  <c r="AS67" i="5"/>
  <c r="AF68" i="5"/>
  <c r="AF69" i="5"/>
  <c r="AF70" i="5"/>
  <c r="AF71" i="5"/>
  <c r="AF72" i="5"/>
  <c r="AF73" i="5"/>
  <c r="AF74" i="5"/>
  <c r="AF75" i="5"/>
  <c r="AF76" i="5"/>
  <c r="AH76" i="5" a="1"/>
  <c r="AH76" i="5"/>
  <c r="AJ76" i="5" s="1"/>
  <c r="AI76" i="5"/>
  <c r="AK76" i="5"/>
  <c r="AL76" i="5"/>
  <c r="AO76" i="5" a="1"/>
  <c r="AO76" i="5" s="1"/>
  <c r="AQ76" i="5" s="1"/>
  <c r="AP76" i="5"/>
  <c r="AR76" i="5"/>
  <c r="AS76" i="5"/>
  <c r="AF77" i="5"/>
  <c r="AF78" i="5"/>
  <c r="AF79" i="5"/>
  <c r="AF80" i="5"/>
  <c r="AF81" i="5"/>
  <c r="AF82" i="5"/>
  <c r="AF83" i="5"/>
  <c r="AF84" i="5"/>
  <c r="AF85" i="5"/>
  <c r="AH85" i="5" a="1"/>
  <c r="AH85" i="5" s="1"/>
  <c r="AJ85" i="5" s="1"/>
  <c r="AI85" i="5"/>
  <c r="AI89" i="5" s="1"/>
  <c r="AK85" i="5"/>
  <c r="AL85" i="5"/>
  <c r="AO85" i="5" a="1"/>
  <c r="AO85" i="5" s="1"/>
  <c r="AQ85" i="5" s="1"/>
  <c r="AP85" i="5"/>
  <c r="AP88" i="5" s="1"/>
  <c r="AR85" i="5"/>
  <c r="AS85" i="5"/>
  <c r="AF86" i="5"/>
  <c r="AF87" i="5"/>
  <c r="AF88" i="5"/>
  <c r="AF89" i="5"/>
  <c r="AF90" i="5"/>
  <c r="AF91" i="5"/>
  <c r="AF92" i="5"/>
  <c r="AI92" i="5"/>
  <c r="AF93" i="5"/>
  <c r="AF94" i="5"/>
  <c r="AH94" i="5" a="1"/>
  <c r="AH94" i="5" s="1"/>
  <c r="AJ94" i="5" s="1"/>
  <c r="AK94" i="5"/>
  <c r="AL94" i="5"/>
  <c r="AO94" i="5" a="1"/>
  <c r="AO94" i="5" s="1"/>
  <c r="AQ94" i="5" s="1"/>
  <c r="AP94" i="5"/>
  <c r="AP101" i="5" s="1"/>
  <c r="AR94" i="5"/>
  <c r="AS94" i="5"/>
  <c r="AF95" i="5"/>
  <c r="AF96" i="5"/>
  <c r="AF97" i="5"/>
  <c r="AF98" i="5"/>
  <c r="AF99" i="5"/>
  <c r="AF100" i="5"/>
  <c r="AF101" i="5"/>
  <c r="AF102" i="5"/>
  <c r="AF103" i="5"/>
  <c r="AH103" i="5" a="1"/>
  <c r="AH103" i="5" s="1"/>
  <c r="AJ103" i="5" s="1"/>
  <c r="AI103" i="5"/>
  <c r="AI108" i="5" s="1"/>
  <c r="AK103" i="5"/>
  <c r="AL103" i="5"/>
  <c r="AO103" i="5" a="1"/>
  <c r="AO103" i="5" s="1"/>
  <c r="AQ103" i="5" s="1"/>
  <c r="AP103" i="5"/>
  <c r="AP110" i="5" s="1"/>
  <c r="AR103" i="5"/>
  <c r="AS103" i="5"/>
  <c r="AF104" i="5"/>
  <c r="AF105" i="5"/>
  <c r="AF106" i="5"/>
  <c r="AF107" i="5"/>
  <c r="AF108" i="5"/>
  <c r="AF109" i="5"/>
  <c r="AF110" i="5"/>
  <c r="AF111" i="5"/>
  <c r="AF112" i="5"/>
  <c r="AH112" i="5" a="1"/>
  <c r="AH112" i="5" s="1"/>
  <c r="AJ112" i="5" s="1"/>
  <c r="AK112" i="5"/>
  <c r="AL112" i="5"/>
  <c r="AO112" i="5" a="1"/>
  <c r="AO112" i="5" s="1"/>
  <c r="AQ112" i="5" s="1"/>
  <c r="AP112" i="5"/>
  <c r="AP119" i="5" s="1"/>
  <c r="AR112" i="5"/>
  <c r="AS112" i="5"/>
  <c r="AF113" i="5"/>
  <c r="AF114" i="5"/>
  <c r="AF115" i="5"/>
  <c r="AF116" i="5"/>
  <c r="AF117" i="5"/>
  <c r="AF118" i="5"/>
  <c r="AF119" i="5"/>
  <c r="AF120" i="5"/>
  <c r="AF121" i="5"/>
  <c r="AH121" i="5" a="1"/>
  <c r="AH121" i="5" s="1"/>
  <c r="AJ121" i="5" s="1"/>
  <c r="AI121" i="5"/>
  <c r="AK121" i="5"/>
  <c r="AL121" i="5"/>
  <c r="AO121" i="5" a="1"/>
  <c r="AO121" i="5" s="1"/>
  <c r="AQ121" i="5" s="1"/>
  <c r="AR121" i="5"/>
  <c r="AS121" i="5"/>
  <c r="AF122" i="5"/>
  <c r="AF123" i="5"/>
  <c r="AF124" i="5"/>
  <c r="AF125" i="5"/>
  <c r="AF126" i="5"/>
  <c r="AF127" i="5"/>
  <c r="AF128" i="5"/>
  <c r="AF129" i="5"/>
  <c r="AF130" i="5"/>
  <c r="AH130" i="5" a="1"/>
  <c r="AH130" i="5" s="1"/>
  <c r="AI130" i="5"/>
  <c r="AI133" i="5" s="1"/>
  <c r="AJ130" i="5"/>
  <c r="AK130" i="5"/>
  <c r="AL130" i="5"/>
  <c r="AO130" i="5" a="1"/>
  <c r="AO130" i="5"/>
  <c r="AQ130" i="5" s="1"/>
  <c r="AP130" i="5"/>
  <c r="AP133" i="5" s="1"/>
  <c r="AR130" i="5"/>
  <c r="AS130" i="5"/>
  <c r="AF131" i="5"/>
  <c r="AF132" i="5"/>
  <c r="AF133" i="5"/>
  <c r="AF134" i="5"/>
  <c r="AF135" i="5"/>
  <c r="AF136" i="5"/>
  <c r="AF137" i="5"/>
  <c r="AF138" i="5"/>
  <c r="AI138" i="5"/>
  <c r="AF139" i="5"/>
  <c r="AH139" i="5" a="1"/>
  <c r="AH139" i="5" s="1"/>
  <c r="AJ139" i="5" s="1"/>
  <c r="AK139" i="5"/>
  <c r="AL139" i="5"/>
  <c r="AO139" i="5" a="1"/>
  <c r="AO139" i="5" s="1"/>
  <c r="AQ139" i="5" s="1"/>
  <c r="AR139" i="5"/>
  <c r="AS139" i="5"/>
  <c r="AF140" i="5"/>
  <c r="AF141" i="5"/>
  <c r="AF142" i="5"/>
  <c r="AF143" i="5"/>
  <c r="AF144" i="5"/>
  <c r="AF145" i="5"/>
  <c r="AF146" i="5"/>
  <c r="AF147" i="5"/>
  <c r="AF148" i="5"/>
  <c r="AH148" i="5" a="1"/>
  <c r="AH148" i="5" s="1"/>
  <c r="AJ148" i="5" s="1"/>
  <c r="AI148" i="5"/>
  <c r="AI151" i="5" s="1"/>
  <c r="AK148" i="5"/>
  <c r="AL148" i="5"/>
  <c r="AO148" i="5" a="1"/>
  <c r="AO148" i="5" s="1"/>
  <c r="AQ148" i="5" s="1"/>
  <c r="AP148" i="5"/>
  <c r="AR148" i="5"/>
  <c r="AS148" i="5"/>
  <c r="AF149" i="5"/>
  <c r="AF150" i="5"/>
  <c r="AF151" i="5"/>
  <c r="AF152" i="5"/>
  <c r="AF153" i="5"/>
  <c r="AF154" i="5"/>
  <c r="AF155" i="5"/>
  <c r="AF156" i="5"/>
  <c r="AF157" i="5"/>
  <c r="AH157" i="5" a="1"/>
  <c r="AH157" i="5" s="1"/>
  <c r="AJ157" i="5" s="1"/>
  <c r="AK157" i="5"/>
  <c r="AL157" i="5"/>
  <c r="AO157" i="5" a="1"/>
  <c r="AO157" i="5" s="1"/>
  <c r="AQ157" i="5" s="1"/>
  <c r="AP157" i="5"/>
  <c r="AP159" i="5" s="1"/>
  <c r="AR157" i="5"/>
  <c r="AS157" i="5"/>
  <c r="AF158" i="5"/>
  <c r="AF159" i="5"/>
  <c r="AF160" i="5"/>
  <c r="AF161" i="5"/>
  <c r="AF162" i="5"/>
  <c r="AF163" i="5"/>
  <c r="AF164" i="5"/>
  <c r="AF165" i="5"/>
  <c r="AF166" i="5"/>
  <c r="AH166" i="5" a="1"/>
  <c r="AH166" i="5" s="1"/>
  <c r="AJ166" i="5" s="1"/>
  <c r="AI166" i="5"/>
  <c r="AI171" i="5" s="1"/>
  <c r="AK166" i="5"/>
  <c r="AL166" i="5"/>
  <c r="AO166" i="5" a="1"/>
  <c r="AO166" i="5"/>
  <c r="AQ166" i="5" s="1"/>
  <c r="AP166" i="5"/>
  <c r="AP169" i="5" s="1"/>
  <c r="AR166" i="5"/>
  <c r="AS166" i="5"/>
  <c r="AF167" i="5"/>
  <c r="AF168" i="5"/>
  <c r="AF169" i="5"/>
  <c r="AF170" i="5"/>
  <c r="AF171" i="5"/>
  <c r="AF172" i="5"/>
  <c r="AF173" i="5"/>
  <c r="AF174" i="5"/>
  <c r="AF175" i="5"/>
  <c r="AH175" i="5" a="1"/>
  <c r="AH175" i="5" s="1"/>
  <c r="AJ175" i="5" s="1"/>
  <c r="AK175" i="5"/>
  <c r="AL175" i="5"/>
  <c r="AO175" i="5" a="1"/>
  <c r="AO175" i="5" s="1"/>
  <c r="AQ175" i="5" s="1"/>
  <c r="AP175" i="5"/>
  <c r="AP179" i="5" s="1"/>
  <c r="AR175" i="5"/>
  <c r="AS175" i="5"/>
  <c r="AF176" i="5"/>
  <c r="AF177" i="5"/>
  <c r="AF178" i="5"/>
  <c r="AF179" i="5"/>
  <c r="AF180" i="5"/>
  <c r="AF181" i="5"/>
  <c r="AF182" i="5"/>
  <c r="AF183" i="5"/>
  <c r="AF184" i="5"/>
  <c r="AH184" i="5" a="1"/>
  <c r="AH184" i="5" s="1"/>
  <c r="AJ184" i="5" s="1"/>
  <c r="AI184" i="5"/>
  <c r="AI190" i="5" s="1"/>
  <c r="AK184" i="5"/>
  <c r="AL184" i="5"/>
  <c r="AO184" i="5" a="1"/>
  <c r="AO184" i="5" s="1"/>
  <c r="AQ184" i="5" s="1"/>
  <c r="AP184" i="5"/>
  <c r="AP191" i="5" s="1"/>
  <c r="AR184" i="5"/>
  <c r="AS184" i="5"/>
  <c r="AF185" i="5"/>
  <c r="AF186" i="5"/>
  <c r="AF187" i="5"/>
  <c r="AF188" i="5"/>
  <c r="AI188" i="5"/>
  <c r="AF189" i="5"/>
  <c r="AF190" i="5"/>
  <c r="AF191" i="5"/>
  <c r="AF192" i="5"/>
  <c r="AF193" i="5"/>
  <c r="AH193" i="5" a="1"/>
  <c r="AH193" i="5"/>
  <c r="AJ193" i="5" s="1"/>
  <c r="AI193" i="5"/>
  <c r="AI197" i="5" s="1"/>
  <c r="AK193" i="5"/>
  <c r="AL193" i="5"/>
  <c r="AO193" i="5" a="1"/>
  <c r="AO193" i="5" s="1"/>
  <c r="AP193" i="5"/>
  <c r="AQ193" i="5"/>
  <c r="AR193" i="5"/>
  <c r="AS193" i="5"/>
  <c r="AF194" i="5"/>
  <c r="AF195" i="5"/>
  <c r="AF196" i="5"/>
  <c r="AF197" i="5"/>
  <c r="AF198" i="5"/>
  <c r="AF199" i="5"/>
  <c r="AF200" i="5"/>
  <c r="AF201" i="5"/>
  <c r="AF202" i="5"/>
  <c r="AH202" i="5" a="1"/>
  <c r="AH202" i="5" s="1"/>
  <c r="AJ202" i="5" s="1"/>
  <c r="AI202" i="5"/>
  <c r="AI203" i="5" s="1"/>
  <c r="AK202" i="5"/>
  <c r="AL202" i="5"/>
  <c r="AO202" i="5" a="1"/>
  <c r="AO202" i="5" s="1"/>
  <c r="AR202" i="5"/>
  <c r="AS202" i="5"/>
  <c r="AF203" i="5"/>
  <c r="AF204" i="5"/>
  <c r="AF205" i="5"/>
  <c r="AF206" i="5"/>
  <c r="AF207" i="5"/>
  <c r="AF208" i="5"/>
  <c r="AF209" i="5"/>
  <c r="AF210" i="5"/>
  <c r="AF211" i="5"/>
  <c r="AH211" i="5" a="1"/>
  <c r="AH211" i="5" s="1"/>
  <c r="AJ211" i="5" s="1"/>
  <c r="AK211" i="5"/>
  <c r="AL211" i="5"/>
  <c r="AO211" i="5" a="1"/>
  <c r="AO211" i="5" s="1"/>
  <c r="AQ211" i="5" s="1"/>
  <c r="AR211" i="5"/>
  <c r="AS211" i="5"/>
  <c r="AF212" i="5"/>
  <c r="AF213" i="5"/>
  <c r="AF214" i="5"/>
  <c r="AF215" i="5"/>
  <c r="AF216" i="5"/>
  <c r="AF217" i="5"/>
  <c r="AF218" i="5"/>
  <c r="AF219" i="5"/>
  <c r="AF220" i="5"/>
  <c r="AH220" i="5" a="1"/>
  <c r="AH220" i="5" s="1"/>
  <c r="AJ220" i="5" s="1"/>
  <c r="AK220" i="5"/>
  <c r="AL220" i="5"/>
  <c r="AO220" i="5" a="1"/>
  <c r="AO220" i="5" s="1"/>
  <c r="AQ220" i="5" s="1"/>
  <c r="AP220" i="5"/>
  <c r="AP228" i="5" s="1"/>
  <c r="AR220" i="5"/>
  <c r="AS220" i="5"/>
  <c r="AF221" i="5"/>
  <c r="AF222" i="5"/>
  <c r="AF223" i="5"/>
  <c r="AF224" i="5"/>
  <c r="AF225" i="5"/>
  <c r="AF226" i="5"/>
  <c r="AF227" i="5"/>
  <c r="AF228" i="5"/>
  <c r="AF229" i="5"/>
  <c r="AH229" i="5" a="1"/>
  <c r="AH229" i="5" s="1"/>
  <c r="AJ229" i="5" s="1"/>
  <c r="AI229" i="5"/>
  <c r="AI232" i="5" s="1"/>
  <c r="AK229" i="5"/>
  <c r="AL229" i="5"/>
  <c r="AO229" i="5" a="1"/>
  <c r="AO229" i="5"/>
  <c r="AQ229" i="5" s="1"/>
  <c r="AP229" i="5"/>
  <c r="AR229" i="5"/>
  <c r="AS229" i="5"/>
  <c r="AF230" i="5"/>
  <c r="AF231" i="5"/>
  <c r="AF232" i="5"/>
  <c r="AF233" i="5"/>
  <c r="AF234" i="5"/>
  <c r="AF235" i="5"/>
  <c r="AF236" i="5"/>
  <c r="AF237" i="5"/>
  <c r="AF238" i="5"/>
  <c r="AH238" i="5" a="1"/>
  <c r="AH238" i="5" s="1"/>
  <c r="AJ238" i="5" s="1"/>
  <c r="AI238" i="5"/>
  <c r="AI241" i="5" s="1"/>
  <c r="AK238" i="5"/>
  <c r="AL238" i="5"/>
  <c r="AO238" i="5" a="1"/>
  <c r="AO238" i="5" s="1"/>
  <c r="AQ238" i="5" s="1"/>
  <c r="AP238" i="5"/>
  <c r="AP243" i="5" s="1"/>
  <c r="AR238" i="5"/>
  <c r="AS238" i="5"/>
  <c r="AF239" i="5"/>
  <c r="AF240" i="5"/>
  <c r="AF241" i="5"/>
  <c r="AF242" i="5"/>
  <c r="AF243" i="5"/>
  <c r="AF244" i="5"/>
  <c r="AF245" i="5"/>
  <c r="AF246" i="5"/>
  <c r="AF247" i="5"/>
  <c r="AH247" i="5" a="1"/>
  <c r="AH247" i="5" s="1"/>
  <c r="AJ247" i="5" s="1"/>
  <c r="AI247" i="5"/>
  <c r="AI252" i="5" s="1"/>
  <c r="AK247" i="5"/>
  <c r="AL247" i="5"/>
  <c r="AO247" i="5" a="1"/>
  <c r="AO247" i="5" s="1"/>
  <c r="AQ247" i="5" s="1"/>
  <c r="AP247" i="5"/>
  <c r="AR247" i="5"/>
  <c r="AS247" i="5"/>
  <c r="AF248" i="5"/>
  <c r="AF249" i="5"/>
  <c r="AF250" i="5"/>
  <c r="AF251" i="5"/>
  <c r="AF252" i="5"/>
  <c r="AF253" i="5"/>
  <c r="AF254" i="5"/>
  <c r="AF255" i="5"/>
  <c r="AF256" i="5"/>
  <c r="AH256" i="5" a="1"/>
  <c r="AH256" i="5" s="1"/>
  <c r="AI256" i="5"/>
  <c r="AJ256" i="5"/>
  <c r="AK256" i="5"/>
  <c r="AL256" i="5"/>
  <c r="AO256" i="5" a="1"/>
  <c r="AO256" i="5" s="1"/>
  <c r="AQ256" i="5" s="1"/>
  <c r="AP256" i="5"/>
  <c r="AP263" i="5" s="1"/>
  <c r="AR256" i="5"/>
  <c r="AS256" i="5"/>
  <c r="AF257" i="5"/>
  <c r="AF258" i="5"/>
  <c r="AF259" i="5"/>
  <c r="AF260" i="5"/>
  <c r="AF261" i="5"/>
  <c r="AF262" i="5"/>
  <c r="AF263" i="5"/>
  <c r="AF264" i="5"/>
  <c r="AF265" i="5"/>
  <c r="AH265" i="5" a="1"/>
  <c r="AH265" i="5"/>
  <c r="AJ265" i="5" s="1"/>
  <c r="AI265" i="5"/>
  <c r="AI270" i="5" s="1"/>
  <c r="AK265" i="5"/>
  <c r="AL265" i="5"/>
  <c r="AO265" i="5" a="1"/>
  <c r="AO265" i="5" s="1"/>
  <c r="AQ265" i="5" s="1"/>
  <c r="AR265" i="5"/>
  <c r="AS265" i="5"/>
  <c r="AF266" i="5"/>
  <c r="AF267" i="5"/>
  <c r="AF268" i="5"/>
  <c r="AF269" i="5"/>
  <c r="AF270" i="5"/>
  <c r="AF271" i="5"/>
  <c r="AF272" i="5"/>
  <c r="AF273" i="5"/>
  <c r="AF274" i="5"/>
  <c r="AH274" i="5" a="1"/>
  <c r="AH274" i="5" s="1"/>
  <c r="AJ274" i="5" s="1"/>
  <c r="AK274" i="5"/>
  <c r="AL274" i="5"/>
  <c r="AO274" i="5" a="1"/>
  <c r="AO274" i="5" s="1"/>
  <c r="AR274" i="5"/>
  <c r="AS274" i="5"/>
  <c r="AF275" i="5"/>
  <c r="AF276" i="5"/>
  <c r="AF277" i="5"/>
  <c r="AF278" i="5"/>
  <c r="AF279" i="5"/>
  <c r="AF280" i="5"/>
  <c r="AF281" i="5"/>
  <c r="AF282" i="5"/>
  <c r="AF283" i="5"/>
  <c r="AH283" i="5" a="1"/>
  <c r="AH283" i="5" s="1"/>
  <c r="AJ283" i="5" s="1"/>
  <c r="AI283" i="5"/>
  <c r="AI291" i="5" s="1"/>
  <c r="AK283" i="5"/>
  <c r="AL283" i="5"/>
  <c r="AO283" i="5" a="1"/>
  <c r="AO283" i="5" s="1"/>
  <c r="AQ283" i="5" s="1"/>
  <c r="AR283" i="5"/>
  <c r="AS283" i="5"/>
  <c r="AF284" i="5"/>
  <c r="AF285" i="5"/>
  <c r="AF286" i="5"/>
  <c r="AF287" i="5"/>
  <c r="AF288" i="5"/>
  <c r="AF289" i="5"/>
  <c r="AF290" i="5"/>
  <c r="AF291" i="5"/>
  <c r="AF292" i="5"/>
  <c r="AH292" i="5" a="1"/>
  <c r="AH292" i="5"/>
  <c r="AJ292" i="5" s="1"/>
  <c r="AI292" i="5"/>
  <c r="AI293" i="5" s="1"/>
  <c r="AK292" i="5"/>
  <c r="AL292" i="5"/>
  <c r="AO292" i="5" a="1"/>
  <c r="AO292" i="5" s="1"/>
  <c r="AQ292" i="5" s="1"/>
  <c r="AP292" i="5"/>
  <c r="AP293" i="5" s="1"/>
  <c r="AR292" i="5"/>
  <c r="AS292" i="5"/>
  <c r="AF293" i="5"/>
  <c r="AF294" i="5"/>
  <c r="AF295" i="5"/>
  <c r="AF296" i="5"/>
  <c r="AF297" i="5"/>
  <c r="AF298" i="5"/>
  <c r="AF299" i="5"/>
  <c r="AF300" i="5"/>
  <c r="AF301" i="5"/>
  <c r="AH301" i="5" a="1"/>
  <c r="AH301" i="5" s="1"/>
  <c r="AJ301" i="5" s="1"/>
  <c r="AI301" i="5"/>
  <c r="AI304" i="5" s="1"/>
  <c r="AK301" i="5"/>
  <c r="AL301" i="5"/>
  <c r="AO301" i="5" a="1"/>
  <c r="AO301" i="5" s="1"/>
  <c r="AR301" i="5"/>
  <c r="AS301" i="5"/>
  <c r="AF302" i="5"/>
  <c r="AF303" i="5"/>
  <c r="AF304" i="5"/>
  <c r="AF305" i="5"/>
  <c r="AF306" i="5"/>
  <c r="AF307" i="5"/>
  <c r="AF308" i="5"/>
  <c r="AF309" i="5"/>
  <c r="AF310" i="5"/>
  <c r="AH310" i="5" a="1"/>
  <c r="AH310" i="5" s="1"/>
  <c r="AJ310" i="5" s="1"/>
  <c r="AI310" i="5"/>
  <c r="AI315" i="5" s="1"/>
  <c r="AK310" i="5"/>
  <c r="AL310" i="5"/>
  <c r="AO310" i="5" a="1"/>
  <c r="AO310" i="5" s="1"/>
  <c r="AQ310" i="5" s="1"/>
  <c r="AP310" i="5"/>
  <c r="AP316" i="5" s="1"/>
  <c r="AR310" i="5"/>
  <c r="AS310" i="5"/>
  <c r="AF311" i="5"/>
  <c r="AP311" i="5"/>
  <c r="AF312" i="5"/>
  <c r="AF313" i="5"/>
  <c r="AF314" i="5"/>
  <c r="AF315" i="5"/>
  <c r="AF316" i="5"/>
  <c r="AF317" i="5"/>
  <c r="AF318" i="5"/>
  <c r="AF319" i="5"/>
  <c r="AH319" i="5" a="1"/>
  <c r="AH319" i="5" s="1"/>
  <c r="AK319" i="5"/>
  <c r="AL319" i="5"/>
  <c r="AO319" i="5" a="1"/>
  <c r="AO319" i="5" s="1"/>
  <c r="AP319" i="5"/>
  <c r="AP322" i="5" s="1"/>
  <c r="AQ319" i="5"/>
  <c r="AR319" i="5"/>
  <c r="AS319" i="5"/>
  <c r="AF320" i="5"/>
  <c r="AF321" i="5"/>
  <c r="AF322" i="5"/>
  <c r="AF323" i="5"/>
  <c r="AF324" i="5"/>
  <c r="AF325" i="5"/>
  <c r="AF326" i="5"/>
  <c r="AF327" i="5"/>
  <c r="AF328" i="5"/>
  <c r="AH328" i="5" a="1"/>
  <c r="AH328" i="5" s="1"/>
  <c r="AI328" i="5"/>
  <c r="AI335" i="5" s="1"/>
  <c r="AJ328" i="5"/>
  <c r="AK328" i="5"/>
  <c r="AL328" i="5"/>
  <c r="AO328" i="5" a="1"/>
  <c r="AO328" i="5"/>
  <c r="AQ328" i="5" s="1"/>
  <c r="AP328" i="5"/>
  <c r="AP329" i="5" s="1"/>
  <c r="AR328" i="5"/>
  <c r="AS328" i="5"/>
  <c r="AF329" i="5"/>
  <c r="AF330" i="5"/>
  <c r="AF331" i="5"/>
  <c r="AF332" i="5"/>
  <c r="AF333" i="5"/>
  <c r="AF334" i="5"/>
  <c r="AF335" i="5"/>
  <c r="AF336" i="5"/>
  <c r="AF337" i="5"/>
  <c r="AH337" i="5" a="1"/>
  <c r="AH337" i="5" s="1"/>
  <c r="AJ337" i="5" s="1"/>
  <c r="AI337" i="5"/>
  <c r="AK337" i="5"/>
  <c r="AL337" i="5"/>
  <c r="AO337" i="5" a="1"/>
  <c r="AO337" i="5" s="1"/>
  <c r="AQ337" i="5" s="1"/>
  <c r="AP337" i="5"/>
  <c r="AP344" i="5" s="1"/>
  <c r="AR337" i="5"/>
  <c r="AS337" i="5"/>
  <c r="AF338" i="5"/>
  <c r="AI338" i="5"/>
  <c r="AF339" i="5"/>
  <c r="AF340" i="5"/>
  <c r="AF341" i="5"/>
  <c r="AF342" i="5"/>
  <c r="AF343" i="5"/>
  <c r="AF344" i="5"/>
  <c r="AF345" i="5"/>
  <c r="AF346" i="5"/>
  <c r="AH346" i="5" a="1"/>
  <c r="AH346" i="5"/>
  <c r="AJ346" i="5" s="1"/>
  <c r="AI346" i="5"/>
  <c r="AI353" i="5" s="1"/>
  <c r="AK346" i="5"/>
  <c r="AL346" i="5"/>
  <c r="AO346" i="5" a="1"/>
  <c r="AO346" i="5" s="1"/>
  <c r="AQ346" i="5" s="1"/>
  <c r="AP346" i="5"/>
  <c r="AP349" i="5" s="1"/>
  <c r="AR346" i="5"/>
  <c r="AS346" i="5"/>
  <c r="AF347" i="5"/>
  <c r="AI347" i="5"/>
  <c r="AF348" i="5"/>
  <c r="AF349" i="5"/>
  <c r="AF350" i="5"/>
  <c r="AF351" i="5"/>
  <c r="AF352" i="5"/>
  <c r="AF353" i="5"/>
  <c r="AF354" i="5"/>
  <c r="AF355" i="5"/>
  <c r="AH355" i="5" a="1"/>
  <c r="AH355" i="5" s="1"/>
  <c r="AJ355" i="5" s="1"/>
  <c r="AI355" i="5"/>
  <c r="AI359" i="5" s="1"/>
  <c r="AK355" i="5"/>
  <c r="AL355" i="5"/>
  <c r="AO355" i="5" a="1"/>
  <c r="AO355" i="5" s="1"/>
  <c r="AQ355" i="5" s="1"/>
  <c r="AP355" i="5"/>
  <c r="AP361" i="5" s="1"/>
  <c r="AR355" i="5"/>
  <c r="AS355" i="5"/>
  <c r="AF356" i="5"/>
  <c r="AP356" i="5"/>
  <c r="AF357" i="5"/>
  <c r="AF358" i="5"/>
  <c r="AP358" i="5"/>
  <c r="AF359" i="5"/>
  <c r="AF360" i="5"/>
  <c r="AF361" i="5"/>
  <c r="AF362" i="5"/>
  <c r="AF363" i="5"/>
  <c r="AF364" i="5"/>
  <c r="AH364" i="5" a="1"/>
  <c r="AH364" i="5" s="1"/>
  <c r="AJ364" i="5" s="1"/>
  <c r="AI364" i="5"/>
  <c r="AI370" i="5" s="1"/>
  <c r="AK364" i="5"/>
  <c r="AL364" i="5"/>
  <c r="AO364" i="5" a="1"/>
  <c r="AO364" i="5" s="1"/>
  <c r="AQ364" i="5" s="1"/>
  <c r="AP364" i="5"/>
  <c r="AP369" i="5" s="1"/>
  <c r="AR364" i="5"/>
  <c r="AS364" i="5"/>
  <c r="AF365" i="5"/>
  <c r="AI365" i="5"/>
  <c r="AF366" i="5"/>
  <c r="AF367" i="5"/>
  <c r="AF368" i="5"/>
  <c r="AF369" i="5"/>
  <c r="AF370" i="5"/>
  <c r="AF371" i="5"/>
  <c r="AF372" i="5"/>
  <c r="AF373" i="5"/>
  <c r="AH373" i="5" a="1"/>
  <c r="AH373" i="5" s="1"/>
  <c r="AJ373" i="5" s="1"/>
  <c r="AI373" i="5"/>
  <c r="AI375" i="5" s="1"/>
  <c r="AK373" i="5"/>
  <c r="AL373" i="5"/>
  <c r="AO373" i="5" a="1"/>
  <c r="AO373" i="5" s="1"/>
  <c r="AQ373" i="5" s="1"/>
  <c r="AP373" i="5"/>
  <c r="AP381" i="5" s="1"/>
  <c r="AR373" i="5"/>
  <c r="AS373" i="5"/>
  <c r="AF374" i="5"/>
  <c r="AI374" i="5"/>
  <c r="AF375" i="5"/>
  <c r="AF376" i="5"/>
  <c r="AF377" i="5"/>
  <c r="AF378" i="5"/>
  <c r="AF379" i="5"/>
  <c r="AP379" i="5"/>
  <c r="AF380" i="5"/>
  <c r="AF381" i="5"/>
  <c r="AF382" i="5"/>
  <c r="AH382" i="5" a="1"/>
  <c r="AH382" i="5" s="1"/>
  <c r="AJ382" i="5" s="1"/>
  <c r="AI382" i="5"/>
  <c r="AK382" i="5"/>
  <c r="AL382" i="5"/>
  <c r="AO382" i="5" a="1"/>
  <c r="AO382" i="5" s="1"/>
  <c r="AQ382" i="5" s="1"/>
  <c r="AP382" i="5"/>
  <c r="AP386" i="5" s="1"/>
  <c r="AR382" i="5"/>
  <c r="AS382" i="5"/>
  <c r="AF383" i="5"/>
  <c r="AF384" i="5"/>
  <c r="AF385" i="5"/>
  <c r="AF386" i="5"/>
  <c r="AF387" i="5"/>
  <c r="AF388" i="5"/>
  <c r="AF389" i="5"/>
  <c r="AF390" i="5"/>
  <c r="AF391" i="5"/>
  <c r="AH391" i="5" a="1"/>
  <c r="AH391" i="5"/>
  <c r="AI391" i="5"/>
  <c r="AI392" i="5" s="1"/>
  <c r="AJ391" i="5"/>
  <c r="AK391" i="5"/>
  <c r="AL391" i="5"/>
  <c r="AO391" i="5" a="1"/>
  <c r="AO391" i="5" s="1"/>
  <c r="AQ391" i="5" s="1"/>
  <c r="AP391" i="5"/>
  <c r="AP396" i="5" s="1"/>
  <c r="AR391" i="5"/>
  <c r="AS391" i="5"/>
  <c r="AF392" i="5"/>
  <c r="AF393" i="5"/>
  <c r="AF394" i="5"/>
  <c r="AF395" i="5"/>
  <c r="AF396" i="5"/>
  <c r="AF397" i="5"/>
  <c r="AF398" i="5"/>
  <c r="AF399" i="5"/>
  <c r="AF400" i="5"/>
  <c r="AH400" i="5" a="1"/>
  <c r="AH400" i="5" s="1"/>
  <c r="AJ400" i="5" s="1"/>
  <c r="AI400" i="5"/>
  <c r="AI404" i="5" s="1"/>
  <c r="AK400" i="5"/>
  <c r="AL400" i="5"/>
  <c r="AO400" i="5" a="1"/>
  <c r="AO400" i="5"/>
  <c r="AP400" i="5"/>
  <c r="AP405" i="5" s="1"/>
  <c r="AQ400" i="5"/>
  <c r="AR400" i="5"/>
  <c r="AS400" i="5"/>
  <c r="AF401" i="5"/>
  <c r="AF402" i="5"/>
  <c r="AF403" i="5"/>
  <c r="AF404" i="5"/>
  <c r="AF405" i="5"/>
  <c r="AF406" i="5"/>
  <c r="AF407" i="5"/>
  <c r="AF408" i="5"/>
  <c r="AF409" i="5"/>
  <c r="AH409" i="5" a="1"/>
  <c r="AH409" i="5" s="1"/>
  <c r="AJ409" i="5" s="1"/>
  <c r="AI409" i="5"/>
  <c r="AK409" i="5"/>
  <c r="AL409" i="5"/>
  <c r="AO409" i="5" a="1"/>
  <c r="AO409" i="5" s="1"/>
  <c r="AQ409" i="5" s="1"/>
  <c r="AP409" i="5"/>
  <c r="AP410" i="5" s="1"/>
  <c r="AR409" i="5"/>
  <c r="AS409" i="5"/>
  <c r="AF410" i="5"/>
  <c r="AI410" i="5"/>
  <c r="AF411" i="5"/>
  <c r="AF412" i="5"/>
  <c r="AF413" i="5"/>
  <c r="AF414" i="5"/>
  <c r="AF415" i="5"/>
  <c r="AF416" i="5"/>
  <c r="AF417" i="5"/>
  <c r="AF418" i="5"/>
  <c r="AH418" i="5" a="1"/>
  <c r="AH418" i="5"/>
  <c r="AJ418" i="5" s="1"/>
  <c r="AI418" i="5"/>
  <c r="AI426" i="5" s="1"/>
  <c r="AK418" i="5"/>
  <c r="AL418" i="5"/>
  <c r="AO418" i="5" a="1"/>
  <c r="AO418" i="5"/>
  <c r="AQ418" i="5" s="1"/>
  <c r="AP418" i="5"/>
  <c r="AP424" i="5" s="1"/>
  <c r="AR418" i="5"/>
  <c r="AS418" i="5"/>
  <c r="AF419" i="5"/>
  <c r="AF420" i="5"/>
  <c r="AF421" i="5"/>
  <c r="AF422" i="5"/>
  <c r="AP422" i="5"/>
  <c r="AF423" i="5"/>
  <c r="AF424" i="5"/>
  <c r="AF425" i="5"/>
  <c r="AF426" i="5"/>
  <c r="AF427" i="5"/>
  <c r="AH427" i="5" a="1"/>
  <c r="AH427" i="5" s="1"/>
  <c r="AJ427" i="5" s="1"/>
  <c r="AI427" i="5"/>
  <c r="AI430" i="5" s="1"/>
  <c r="AK427" i="5"/>
  <c r="AL427" i="5"/>
  <c r="AO427" i="5" a="1"/>
  <c r="AO427" i="5" s="1"/>
  <c r="AQ427" i="5" s="1"/>
  <c r="AP427" i="5"/>
  <c r="AP429" i="5" s="1"/>
  <c r="AR427" i="5"/>
  <c r="AS427" i="5"/>
  <c r="AF428" i="5"/>
  <c r="AF429" i="5"/>
  <c r="AF430" i="5"/>
  <c r="AF431" i="5"/>
  <c r="AF432" i="5"/>
  <c r="AF433" i="5"/>
  <c r="AF434" i="5"/>
  <c r="AF435" i="5"/>
  <c r="AF436" i="5"/>
  <c r="AH436" i="5" a="1"/>
  <c r="AH436" i="5" s="1"/>
  <c r="AJ436" i="5" s="1"/>
  <c r="AI436" i="5"/>
  <c r="AI442" i="5" s="1"/>
  <c r="AK436" i="5"/>
  <c r="AL436" i="5"/>
  <c r="AO436" i="5" a="1"/>
  <c r="AO436" i="5" s="1"/>
  <c r="AQ436" i="5" s="1"/>
  <c r="AP436" i="5"/>
  <c r="AP442" i="5" s="1"/>
  <c r="AR436" i="5"/>
  <c r="AS436" i="5"/>
  <c r="AF437" i="5"/>
  <c r="AF438" i="5"/>
  <c r="AF439" i="5"/>
  <c r="AF440" i="5"/>
  <c r="AF441" i="5"/>
  <c r="AF442" i="5"/>
  <c r="AF443" i="5"/>
  <c r="AF444" i="5"/>
  <c r="AF445" i="5"/>
  <c r="AH445" i="5" a="1"/>
  <c r="AH445" i="5" s="1"/>
  <c r="AJ445" i="5" s="1"/>
  <c r="AI445" i="5"/>
  <c r="AI449" i="5" s="1"/>
  <c r="AK445" i="5"/>
  <c r="AL445" i="5"/>
  <c r="AO445" i="5" a="1"/>
  <c r="AO445" i="5" s="1"/>
  <c r="AQ445" i="5" s="1"/>
  <c r="AP445" i="5"/>
  <c r="AR445" i="5"/>
  <c r="AS445" i="5"/>
  <c r="AF446" i="5"/>
  <c r="AF447" i="5"/>
  <c r="AI447" i="5"/>
  <c r="AF448" i="5"/>
  <c r="AF449" i="5"/>
  <c r="AF450" i="5"/>
  <c r="AF451" i="5"/>
  <c r="AI451" i="5"/>
  <c r="AF452" i="5"/>
  <c r="AF453" i="5"/>
  <c r="AF454" i="5"/>
  <c r="AH454" i="5" a="1"/>
  <c r="AH454" i="5" s="1"/>
  <c r="AJ454" i="5" s="1"/>
  <c r="AI454" i="5"/>
  <c r="AI457" i="5" s="1"/>
  <c r="AK454" i="5"/>
  <c r="AL454" i="5"/>
  <c r="AO454" i="5" a="1"/>
  <c r="AO454" i="5" s="1"/>
  <c r="AQ454" i="5" s="1"/>
  <c r="AP454" i="5"/>
  <c r="AP456" i="5" s="1"/>
  <c r="AR454" i="5"/>
  <c r="AS454" i="5"/>
  <c r="AF455" i="5"/>
  <c r="AF456" i="5"/>
  <c r="AF457" i="5"/>
  <c r="AP457" i="5"/>
  <c r="AF458" i="5"/>
  <c r="AF459" i="5"/>
  <c r="AF460" i="5"/>
  <c r="AF461" i="5"/>
  <c r="AP461" i="5"/>
  <c r="AF462" i="5"/>
  <c r="AF463" i="5"/>
  <c r="AH463" i="5" a="1"/>
  <c r="AH463" i="5" s="1"/>
  <c r="AJ463" i="5" s="1"/>
  <c r="AI463" i="5"/>
  <c r="AI464" i="5" s="1"/>
  <c r="AK463" i="5"/>
  <c r="AL463" i="5"/>
  <c r="AO463" i="5" a="1"/>
  <c r="AO463" i="5" s="1"/>
  <c r="AQ463" i="5" s="1"/>
  <c r="AP463" i="5"/>
  <c r="AP469" i="5" s="1"/>
  <c r="AR463" i="5"/>
  <c r="AS463" i="5"/>
  <c r="AF464" i="5"/>
  <c r="AF465" i="5"/>
  <c r="AF466" i="5"/>
  <c r="AF467" i="5"/>
  <c r="AF468" i="5"/>
  <c r="AF469" i="5"/>
  <c r="AF470" i="5"/>
  <c r="AI470" i="5"/>
  <c r="AF471" i="5"/>
  <c r="AI471" i="5"/>
  <c r="AF472" i="5"/>
  <c r="AH472" i="5" a="1"/>
  <c r="AH472" i="5" s="1"/>
  <c r="AJ472" i="5" s="1"/>
  <c r="AI472" i="5"/>
  <c r="AK472" i="5"/>
  <c r="AL472" i="5"/>
  <c r="AO472" i="5" a="1"/>
  <c r="AO472" i="5" s="1"/>
  <c r="AQ472" i="5" s="1"/>
  <c r="AP472" i="5"/>
  <c r="AP473" i="5" s="1"/>
  <c r="AR472" i="5"/>
  <c r="AS472" i="5"/>
  <c r="AF473" i="5"/>
  <c r="AF474" i="5"/>
  <c r="AF475" i="5"/>
  <c r="AF476" i="5"/>
  <c r="AF477" i="5"/>
  <c r="AF478" i="5"/>
  <c r="AF479" i="5"/>
  <c r="AI479" i="5"/>
  <c r="AF480" i="5"/>
  <c r="AF481" i="5"/>
  <c r="AH481" i="5" a="1"/>
  <c r="AH481" i="5"/>
  <c r="AJ481" i="5" s="1"/>
  <c r="AI481" i="5"/>
  <c r="AI482" i="5" s="1"/>
  <c r="AK481" i="5"/>
  <c r="AL481" i="5"/>
  <c r="AO481" i="5" a="1"/>
  <c r="AO481" i="5" s="1"/>
  <c r="AQ481" i="5" s="1"/>
  <c r="AP481" i="5"/>
  <c r="AP482" i="5" s="1"/>
  <c r="AR481" i="5"/>
  <c r="AS481" i="5"/>
  <c r="AF482" i="5"/>
  <c r="AF483" i="5"/>
  <c r="AF484" i="5"/>
  <c r="AF485" i="5"/>
  <c r="AF486" i="5"/>
  <c r="AF487" i="5"/>
  <c r="AF488" i="5"/>
  <c r="AF489" i="5"/>
  <c r="AF490" i="5"/>
  <c r="AH490" i="5" a="1"/>
  <c r="AH490" i="5" s="1"/>
  <c r="AJ490" i="5" s="1"/>
  <c r="AI490" i="5"/>
  <c r="AI492" i="5" s="1"/>
  <c r="AK490" i="5"/>
  <c r="AL490" i="5"/>
  <c r="AO490" i="5" a="1"/>
  <c r="AO490" i="5"/>
  <c r="AQ490" i="5" s="1"/>
  <c r="AP490" i="5"/>
  <c r="AR490" i="5"/>
  <c r="AS490" i="5"/>
  <c r="AF491" i="5"/>
  <c r="AI491" i="5"/>
  <c r="AF492" i="5"/>
  <c r="AF493" i="5"/>
  <c r="AF494" i="5"/>
  <c r="AF495" i="5"/>
  <c r="AI495" i="5"/>
  <c r="AF496" i="5"/>
  <c r="AF497" i="5"/>
  <c r="AF498" i="5"/>
  <c r="AP265" i="5" l="1"/>
  <c r="AP266" i="5" s="1"/>
  <c r="AI175" i="5"/>
  <c r="AI183" i="5" s="1"/>
  <c r="AP108" i="5"/>
  <c r="AI94" i="5"/>
  <c r="AI100" i="5" s="1"/>
  <c r="AJ319" i="5"/>
  <c r="AI319" i="5"/>
  <c r="AP323" i="5"/>
  <c r="AQ58" i="5"/>
  <c r="AP58" i="5"/>
  <c r="AP64" i="5" s="1"/>
  <c r="AI58" i="5"/>
  <c r="AI62" i="5" s="1"/>
  <c r="AP121" i="5"/>
  <c r="AT121" i="5" s="1"/>
  <c r="AI274" i="5"/>
  <c r="AI275" i="5" s="1"/>
  <c r="AI194" i="5"/>
  <c r="AP313" i="5"/>
  <c r="AQ301" i="5"/>
  <c r="AP301" i="5"/>
  <c r="AP306" i="5" s="1"/>
  <c r="AI309" i="5"/>
  <c r="AI302" i="5"/>
  <c r="AP283" i="5"/>
  <c r="AP290" i="5" s="1"/>
  <c r="AQ274" i="5"/>
  <c r="AP274" i="5"/>
  <c r="AP277" i="5" s="1"/>
  <c r="AI220" i="5"/>
  <c r="AI223" i="5" s="1"/>
  <c r="AP211" i="5"/>
  <c r="AP216" i="5" s="1"/>
  <c r="AI211" i="5"/>
  <c r="AI214" i="5" s="1"/>
  <c r="AQ202" i="5"/>
  <c r="AP202" i="5"/>
  <c r="AP205" i="5" s="1"/>
  <c r="AI157" i="5"/>
  <c r="AI161" i="5" s="1"/>
  <c r="AI149" i="5"/>
  <c r="AP139" i="5"/>
  <c r="AP142" i="5" s="1"/>
  <c r="AI139" i="5"/>
  <c r="AI146" i="5" s="1"/>
  <c r="AT139" i="5"/>
  <c r="AI143" i="5"/>
  <c r="AP135" i="5"/>
  <c r="AP136" i="5"/>
  <c r="AI112" i="5"/>
  <c r="AI117" i="5" s="1"/>
  <c r="AI88" i="5"/>
  <c r="AP40" i="5"/>
  <c r="AP46" i="5" s="1"/>
  <c r="AI40" i="5"/>
  <c r="AI42" i="5" s="1"/>
  <c r="AP22" i="5"/>
  <c r="AP24" i="5" s="1"/>
  <c r="AI22" i="5"/>
  <c r="AI27" i="5" s="1"/>
  <c r="AI32" i="5"/>
  <c r="AP352" i="5"/>
  <c r="AI206" i="5"/>
  <c r="AP190" i="5"/>
  <c r="AI452" i="5"/>
  <c r="AI368" i="5"/>
  <c r="AP357" i="5"/>
  <c r="AI352" i="5"/>
  <c r="AT454" i="5"/>
  <c r="AP362" i="5"/>
  <c r="AI210" i="5"/>
  <c r="AI205" i="5"/>
  <c r="AP117" i="5"/>
  <c r="AI466" i="5"/>
  <c r="AP462" i="5"/>
  <c r="AI209" i="5"/>
  <c r="AI192" i="5"/>
  <c r="AP116" i="5"/>
  <c r="AI110" i="5"/>
  <c r="AP160" i="5"/>
  <c r="AT49" i="5"/>
  <c r="AI465" i="5"/>
  <c r="AP287" i="5"/>
  <c r="AI191" i="5"/>
  <c r="AP55" i="5"/>
  <c r="AI17" i="5"/>
  <c r="AP430" i="5"/>
  <c r="AP402" i="5"/>
  <c r="AI453" i="5"/>
  <c r="AI448" i="5"/>
  <c r="AP421" i="5"/>
  <c r="AI306" i="5"/>
  <c r="AP187" i="5"/>
  <c r="AI156" i="5"/>
  <c r="AP118" i="5"/>
  <c r="AP109" i="5"/>
  <c r="AP435" i="5"/>
  <c r="AP431" i="5"/>
  <c r="AP387" i="5"/>
  <c r="AP332" i="5"/>
  <c r="AI267" i="5"/>
  <c r="AI230" i="5"/>
  <c r="AP225" i="5"/>
  <c r="AI235" i="5"/>
  <c r="AP335" i="5"/>
  <c r="AP385" i="5"/>
  <c r="AI351" i="5"/>
  <c r="AP330" i="5"/>
  <c r="AI303" i="5"/>
  <c r="AP259" i="5"/>
  <c r="AP111" i="5"/>
  <c r="AP27" i="5"/>
  <c r="AT427" i="5"/>
  <c r="AP460" i="5"/>
  <c r="AP455" i="5"/>
  <c r="AP433" i="5"/>
  <c r="AP401" i="5"/>
  <c r="AP378" i="5"/>
  <c r="AI308" i="5"/>
  <c r="AP428" i="5"/>
  <c r="AP333" i="5"/>
  <c r="AI72" i="5"/>
  <c r="AP434" i="5"/>
  <c r="AI467" i="5"/>
  <c r="AP459" i="5"/>
  <c r="AP432" i="5"/>
  <c r="AI405" i="5"/>
  <c r="AI333" i="5"/>
  <c r="AI231" i="5"/>
  <c r="AI150" i="5"/>
  <c r="AP114" i="5"/>
  <c r="AI498" i="5"/>
  <c r="AI494" i="5"/>
  <c r="AP458" i="5"/>
  <c r="AP444" i="5"/>
  <c r="AM436" i="5"/>
  <c r="AI431" i="5"/>
  <c r="AP398" i="5"/>
  <c r="AP395" i="5"/>
  <c r="AI377" i="5"/>
  <c r="AP241" i="5"/>
  <c r="AP172" i="5"/>
  <c r="AP168" i="5"/>
  <c r="AP96" i="5"/>
  <c r="AT67" i="5"/>
  <c r="AI396" i="5"/>
  <c r="AP242" i="5"/>
  <c r="AP173" i="5"/>
  <c r="AP73" i="5"/>
  <c r="AP475" i="5"/>
  <c r="AP437" i="5"/>
  <c r="AI398" i="5"/>
  <c r="AI395" i="5"/>
  <c r="AI380" i="5"/>
  <c r="AP318" i="5"/>
  <c r="AT283" i="5"/>
  <c r="AI234" i="5"/>
  <c r="AM229" i="5"/>
  <c r="AI208" i="5"/>
  <c r="AI204" i="5"/>
  <c r="AP186" i="5"/>
  <c r="AP182" i="5"/>
  <c r="AM148" i="5"/>
  <c r="AP144" i="5"/>
  <c r="AP141" i="5"/>
  <c r="AP137" i="5"/>
  <c r="AP99" i="5"/>
  <c r="AI91" i="5"/>
  <c r="AI87" i="5"/>
  <c r="AP72" i="5"/>
  <c r="AP69" i="5"/>
  <c r="AI36" i="5"/>
  <c r="AI26" i="5"/>
  <c r="AT22" i="5"/>
  <c r="AI21" i="5"/>
  <c r="AP476" i="5"/>
  <c r="AI497" i="5"/>
  <c r="AI493" i="5"/>
  <c r="AP484" i="5"/>
  <c r="AI437" i="5"/>
  <c r="AP390" i="5"/>
  <c r="AI376" i="5"/>
  <c r="AI372" i="5"/>
  <c r="AI332" i="5"/>
  <c r="AP312" i="5"/>
  <c r="AI250" i="5"/>
  <c r="AI198" i="5"/>
  <c r="AP189" i="5"/>
  <c r="AP171" i="5"/>
  <c r="AP167" i="5"/>
  <c r="AP95" i="5"/>
  <c r="AP75" i="5"/>
  <c r="AP70" i="5"/>
  <c r="AP397" i="5"/>
  <c r="AP384" i="5"/>
  <c r="AT373" i="5"/>
  <c r="AP317" i="5"/>
  <c r="AI207" i="5"/>
  <c r="AP185" i="5"/>
  <c r="AP181" i="5"/>
  <c r="AI162" i="5"/>
  <c r="AI152" i="5"/>
  <c r="AP140" i="5"/>
  <c r="AI116" i="5"/>
  <c r="AP102" i="5"/>
  <c r="AI90" i="5"/>
  <c r="AI86" i="5"/>
  <c r="AP68" i="5"/>
  <c r="AI44" i="5"/>
  <c r="AI35" i="5"/>
  <c r="AP25" i="5"/>
  <c r="AI104" i="5"/>
  <c r="AI496" i="5"/>
  <c r="AP478" i="5"/>
  <c r="AP441" i="5"/>
  <c r="AI419" i="5"/>
  <c r="AT400" i="5"/>
  <c r="AI393" i="5"/>
  <c r="AI379" i="5"/>
  <c r="AP375" i="5"/>
  <c r="AM364" i="5"/>
  <c r="AI354" i="5"/>
  <c r="AI350" i="5"/>
  <c r="AP289" i="5"/>
  <c r="AP284" i="5"/>
  <c r="AI249" i="5"/>
  <c r="AP188" i="5"/>
  <c r="AP174" i="5"/>
  <c r="AP170" i="5"/>
  <c r="AP147" i="5"/>
  <c r="AP143" i="5"/>
  <c r="AI111" i="5"/>
  <c r="AP98" i="5"/>
  <c r="AP74" i="5"/>
  <c r="AP39" i="5"/>
  <c r="AI399" i="5"/>
  <c r="AP97" i="5"/>
  <c r="AP100" i="5"/>
  <c r="AP488" i="5"/>
  <c r="AP399" i="5"/>
  <c r="AM391" i="5"/>
  <c r="AP383" i="5"/>
  <c r="AI93" i="5"/>
  <c r="AM85" i="5"/>
  <c r="AI74" i="5"/>
  <c r="AI71" i="5"/>
  <c r="AP50" i="5"/>
  <c r="AI39" i="5"/>
  <c r="AP28" i="5"/>
  <c r="AT490" i="5"/>
  <c r="AP493" i="5"/>
  <c r="AP496" i="5"/>
  <c r="AP491" i="5"/>
  <c r="AP494" i="5"/>
  <c r="AP497" i="5"/>
  <c r="AI477" i="5"/>
  <c r="AI480" i="5"/>
  <c r="AI478" i="5"/>
  <c r="AI476" i="5"/>
  <c r="AP253" i="5"/>
  <c r="AP251" i="5"/>
  <c r="AI487" i="5"/>
  <c r="AI484" i="5"/>
  <c r="AI384" i="5"/>
  <c r="AI387" i="5"/>
  <c r="AI385" i="5"/>
  <c r="AI388" i="5"/>
  <c r="AP83" i="5"/>
  <c r="AP82" i="5"/>
  <c r="AP77" i="5"/>
  <c r="AP84" i="5"/>
  <c r="AP468" i="5"/>
  <c r="AP471" i="5"/>
  <c r="AP302" i="5"/>
  <c r="AP308" i="5"/>
  <c r="AI386" i="5"/>
  <c r="AP489" i="5"/>
  <c r="AM472" i="5"/>
  <c r="AI469" i="5"/>
  <c r="AI459" i="5"/>
  <c r="AI444" i="5"/>
  <c r="AI439" i="5"/>
  <c r="AI425" i="5"/>
  <c r="AI422" i="5"/>
  <c r="AM418" i="5"/>
  <c r="AP415" i="5"/>
  <c r="AP406" i="5"/>
  <c r="AP403" i="5"/>
  <c r="AP388" i="5"/>
  <c r="AP372" i="5"/>
  <c r="AP360" i="5"/>
  <c r="AI349" i="5"/>
  <c r="AT328" i="5"/>
  <c r="AP326" i="5"/>
  <c r="AT319" i="5"/>
  <c r="AP315" i="5"/>
  <c r="AP300" i="5"/>
  <c r="AP261" i="5"/>
  <c r="AP257" i="5"/>
  <c r="AI254" i="5"/>
  <c r="AP246" i="5"/>
  <c r="AI237" i="5"/>
  <c r="AI233" i="5"/>
  <c r="AP215" i="5"/>
  <c r="AP208" i="5"/>
  <c r="AI196" i="5"/>
  <c r="AI189" i="5"/>
  <c r="AI135" i="5"/>
  <c r="AI132" i="5"/>
  <c r="AT112" i="5"/>
  <c r="AI106" i="5"/>
  <c r="AP44" i="5"/>
  <c r="AI37" i="5"/>
  <c r="AI33" i="5"/>
  <c r="AP29" i="5"/>
  <c r="AP26" i="5"/>
  <c r="AP23" i="5"/>
  <c r="AI19" i="5"/>
  <c r="AI15" i="5"/>
  <c r="AI397" i="5"/>
  <c r="AI394" i="5"/>
  <c r="AI381" i="5"/>
  <c r="AI378" i="5"/>
  <c r="AI367" i="5"/>
  <c r="AP363" i="5"/>
  <c r="AP359" i="5"/>
  <c r="AI348" i="5"/>
  <c r="AP334" i="5"/>
  <c r="AP331" i="5"/>
  <c r="AP321" i="5"/>
  <c r="AP314" i="5"/>
  <c r="AI307" i="5"/>
  <c r="AM301" i="5"/>
  <c r="AP288" i="5"/>
  <c r="AP285" i="5"/>
  <c r="AP260" i="5"/>
  <c r="AP245" i="5"/>
  <c r="AT238" i="5"/>
  <c r="AI236" i="5"/>
  <c r="AP218" i="5"/>
  <c r="AP214" i="5"/>
  <c r="AI195" i="5"/>
  <c r="AI137" i="5"/>
  <c r="AP134" i="5"/>
  <c r="AI131" i="5"/>
  <c r="AP115" i="5"/>
  <c r="AI105" i="5"/>
  <c r="AI98" i="5"/>
  <c r="AP90" i="5"/>
  <c r="AI18" i="5"/>
  <c r="AI14" i="5"/>
  <c r="AP480" i="5"/>
  <c r="AT472" i="5"/>
  <c r="AI468" i="5"/>
  <c r="AM463" i="5"/>
  <c r="AI458" i="5"/>
  <c r="AI450" i="5"/>
  <c r="AI446" i="5"/>
  <c r="AI424" i="5"/>
  <c r="AI421" i="5"/>
  <c r="AP408" i="5"/>
  <c r="AP325" i="5"/>
  <c r="AI314" i="5"/>
  <c r="AI288" i="5"/>
  <c r="AP273" i="5"/>
  <c r="AI248" i="5"/>
  <c r="AM247" i="5"/>
  <c r="AP240" i="5"/>
  <c r="AP207" i="5"/>
  <c r="AI134" i="5"/>
  <c r="AM130" i="5"/>
  <c r="AM103" i="5"/>
  <c r="AP57" i="5"/>
  <c r="AM31" i="5"/>
  <c r="AM490" i="5"/>
  <c r="AP487" i="5"/>
  <c r="AP483" i="5"/>
  <c r="AT481" i="5"/>
  <c r="AP477" i="5"/>
  <c r="AP474" i="5"/>
  <c r="AP370" i="5"/>
  <c r="AP320" i="5"/>
  <c r="AI317" i="5"/>
  <c r="AP244" i="5"/>
  <c r="AT211" i="5"/>
  <c r="AM184" i="5"/>
  <c r="AT40" i="5"/>
  <c r="AI25" i="5"/>
  <c r="AM13" i="5"/>
  <c r="AI460" i="5"/>
  <c r="AM445" i="5"/>
  <c r="AI423" i="5"/>
  <c r="AI420" i="5"/>
  <c r="AP407" i="5"/>
  <c r="AP404" i="5"/>
  <c r="AP336" i="5"/>
  <c r="AP327" i="5"/>
  <c r="AP324" i="5"/>
  <c r="AP272" i="5"/>
  <c r="AI251" i="5"/>
  <c r="AP239" i="5"/>
  <c r="AP213" i="5"/>
  <c r="AT184" i="5"/>
  <c r="AP145" i="5"/>
  <c r="AI136" i="5"/>
  <c r="AP107" i="5"/>
  <c r="AI97" i="5"/>
  <c r="AP89" i="5"/>
  <c r="AP56" i="5"/>
  <c r="AP51" i="5"/>
  <c r="AI48" i="5"/>
  <c r="AP45" i="5"/>
  <c r="AP479" i="5"/>
  <c r="AI440" i="5"/>
  <c r="AI433" i="5"/>
  <c r="AP416" i="5"/>
  <c r="AI407" i="5"/>
  <c r="AP389" i="5"/>
  <c r="AP376" i="5"/>
  <c r="AM373" i="5"/>
  <c r="AT355" i="5"/>
  <c r="AM346" i="5"/>
  <c r="AT310" i="5"/>
  <c r="AI305" i="5"/>
  <c r="AI287" i="5"/>
  <c r="AP262" i="5"/>
  <c r="AP258" i="5"/>
  <c r="AI255" i="5"/>
  <c r="AP206" i="5"/>
  <c r="AP183" i="5"/>
  <c r="AP180" i="5"/>
  <c r="AT157" i="5"/>
  <c r="AI145" i="5"/>
  <c r="AP113" i="5"/>
  <c r="AI107" i="5"/>
  <c r="AT94" i="5"/>
  <c r="AI45" i="5"/>
  <c r="AI38" i="5"/>
  <c r="AP30" i="5"/>
  <c r="AI20" i="5"/>
  <c r="AP298" i="5"/>
  <c r="AT292" i="5"/>
  <c r="AP294" i="5"/>
  <c r="AP299" i="5"/>
  <c r="AI294" i="5"/>
  <c r="AI295" i="5"/>
  <c r="AI297" i="5"/>
  <c r="AI300" i="5"/>
  <c r="AI296" i="5"/>
  <c r="AM292" i="5"/>
  <c r="W4" i="5"/>
  <c r="B4" i="5" s="1"/>
  <c r="B3" i="24" s="1"/>
  <c r="AP21" i="5"/>
  <c r="AP16" i="5"/>
  <c r="AP14" i="5"/>
  <c r="AP20" i="5"/>
  <c r="AT13" i="5"/>
  <c r="AP15" i="5"/>
  <c r="AP19" i="5"/>
  <c r="AP17" i="5"/>
  <c r="AP18" i="5"/>
  <c r="AP151" i="5"/>
  <c r="AP152" i="5"/>
  <c r="AT148" i="5"/>
  <c r="AP150" i="5"/>
  <c r="AP156" i="5"/>
  <c r="AP154" i="5"/>
  <c r="AP155" i="5"/>
  <c r="AP153" i="5"/>
  <c r="AP149" i="5"/>
  <c r="AP237" i="5"/>
  <c r="AP230" i="5"/>
  <c r="AP236" i="5"/>
  <c r="AP231" i="5"/>
  <c r="AP234" i="5"/>
  <c r="AT229" i="5"/>
  <c r="AP232" i="5"/>
  <c r="AP235" i="5"/>
  <c r="AP233" i="5"/>
  <c r="AP197" i="5"/>
  <c r="AP198" i="5"/>
  <c r="AP196" i="5"/>
  <c r="AP201" i="5"/>
  <c r="AP195" i="5"/>
  <c r="AP199" i="5"/>
  <c r="AT193" i="5"/>
  <c r="AP200" i="5"/>
  <c r="AP194" i="5"/>
  <c r="AP453" i="5"/>
  <c r="AP446" i="5"/>
  <c r="AP452" i="5"/>
  <c r="AP447" i="5"/>
  <c r="AP450" i="5"/>
  <c r="AT445" i="5"/>
  <c r="AP448" i="5"/>
  <c r="AP451" i="5"/>
  <c r="AP449" i="5"/>
  <c r="AI258" i="5"/>
  <c r="AI259" i="5"/>
  <c r="AI257" i="5"/>
  <c r="AI262" i="5"/>
  <c r="AM256" i="5"/>
  <c r="AI260" i="5"/>
  <c r="AI263" i="5"/>
  <c r="AI261" i="5"/>
  <c r="AI264" i="5"/>
  <c r="AI344" i="5"/>
  <c r="AI342" i="5"/>
  <c r="AM337" i="5"/>
  <c r="AI345" i="5"/>
  <c r="AI340" i="5"/>
  <c r="AI343" i="5"/>
  <c r="AI339" i="5"/>
  <c r="AI341" i="5"/>
  <c r="AT256" i="5"/>
  <c r="AT382" i="5"/>
  <c r="AI82" i="5"/>
  <c r="AI83" i="5"/>
  <c r="AI81" i="5"/>
  <c r="AM76" i="5"/>
  <c r="AI84" i="5"/>
  <c r="AI77" i="5"/>
  <c r="AI78" i="5"/>
  <c r="AI79" i="5"/>
  <c r="AI80" i="5"/>
  <c r="AI488" i="5"/>
  <c r="AM481" i="5"/>
  <c r="AI489" i="5"/>
  <c r="AI356" i="5"/>
  <c r="AI362" i="5"/>
  <c r="AI357" i="5"/>
  <c r="AI360" i="5"/>
  <c r="AM355" i="5"/>
  <c r="AI363" i="5"/>
  <c r="AP347" i="5"/>
  <c r="AP353" i="5"/>
  <c r="AT346" i="5"/>
  <c r="AP348" i="5"/>
  <c r="AP351" i="5"/>
  <c r="AP354" i="5"/>
  <c r="AI330" i="5"/>
  <c r="AM328" i="5"/>
  <c r="AI336" i="5"/>
  <c r="AI331" i="5"/>
  <c r="AI334" i="5"/>
  <c r="AI329" i="5"/>
  <c r="AI172" i="5"/>
  <c r="AI128" i="5"/>
  <c r="AM121" i="5"/>
  <c r="AI129" i="5"/>
  <c r="AI127" i="5"/>
  <c r="AI124" i="5"/>
  <c r="AI122" i="5"/>
  <c r="AI125" i="5"/>
  <c r="AI126" i="5"/>
  <c r="AI123" i="5"/>
  <c r="AT463" i="5"/>
  <c r="AP465" i="5"/>
  <c r="AP466" i="5"/>
  <c r="AP464" i="5"/>
  <c r="AI416" i="5"/>
  <c r="AI414" i="5"/>
  <c r="AM409" i="5"/>
  <c r="AI417" i="5"/>
  <c r="AI412" i="5"/>
  <c r="AI415" i="5"/>
  <c r="AI361" i="5"/>
  <c r="AI358" i="5"/>
  <c r="AP223" i="5"/>
  <c r="AP224" i="5"/>
  <c r="AT220" i="5"/>
  <c r="AP222" i="5"/>
  <c r="AP227" i="5"/>
  <c r="AT166" i="5"/>
  <c r="AP498" i="5"/>
  <c r="AI486" i="5"/>
  <c r="AI483" i="5"/>
  <c r="AM454" i="5"/>
  <c r="AI462" i="5"/>
  <c r="AI455" i="5"/>
  <c r="AI461" i="5"/>
  <c r="AI428" i="5"/>
  <c r="AI434" i="5"/>
  <c r="AI429" i="5"/>
  <c r="AI432" i="5"/>
  <c r="AM427" i="5"/>
  <c r="AI435" i="5"/>
  <c r="AP419" i="5"/>
  <c r="AP425" i="5"/>
  <c r="AT418" i="5"/>
  <c r="AP420" i="5"/>
  <c r="AP423" i="5"/>
  <c r="AP426" i="5"/>
  <c r="AI413" i="5"/>
  <c r="AI402" i="5"/>
  <c r="AM400" i="5"/>
  <c r="AI408" i="5"/>
  <c r="AI403" i="5"/>
  <c r="AI406" i="5"/>
  <c r="AI401" i="5"/>
  <c r="AI311" i="5"/>
  <c r="AI312" i="5"/>
  <c r="AI318" i="5"/>
  <c r="AM310" i="5"/>
  <c r="AI313" i="5"/>
  <c r="AI316" i="5"/>
  <c r="AI272" i="5"/>
  <c r="AM265" i="5"/>
  <c r="AI273" i="5"/>
  <c r="AI271" i="5"/>
  <c r="AI268" i="5"/>
  <c r="AI266" i="5"/>
  <c r="AI269" i="5"/>
  <c r="AM202" i="5"/>
  <c r="AP495" i="5"/>
  <c r="AP470" i="5"/>
  <c r="AP367" i="5"/>
  <c r="AP365" i="5"/>
  <c r="AP368" i="5"/>
  <c r="AP371" i="5"/>
  <c r="AT364" i="5"/>
  <c r="AP366" i="5"/>
  <c r="AP341" i="5"/>
  <c r="AT337" i="5"/>
  <c r="AP339" i="5"/>
  <c r="AP342" i="5"/>
  <c r="AP345" i="5"/>
  <c r="AP340" i="5"/>
  <c r="AP275" i="5"/>
  <c r="AT274" i="5"/>
  <c r="AP276" i="5"/>
  <c r="AP282" i="5"/>
  <c r="AP280" i="5"/>
  <c r="AP278" i="5"/>
  <c r="AP281" i="5"/>
  <c r="AP492" i="5"/>
  <c r="AI485" i="5"/>
  <c r="AP485" i="5"/>
  <c r="AP486" i="5"/>
  <c r="AP467" i="5"/>
  <c r="AI456" i="5"/>
  <c r="AM382" i="5"/>
  <c r="AP350" i="5"/>
  <c r="AI321" i="5"/>
  <c r="AI324" i="5"/>
  <c r="AM319" i="5"/>
  <c r="AI322" i="5"/>
  <c r="AI320" i="5"/>
  <c r="AI323" i="5"/>
  <c r="AP226" i="5"/>
  <c r="AP221" i="5"/>
  <c r="AI474" i="5"/>
  <c r="AI475" i="5"/>
  <c r="AI473" i="5"/>
  <c r="AP439" i="5"/>
  <c r="AP440" i="5"/>
  <c r="AP443" i="5"/>
  <c r="AT436" i="5"/>
  <c r="AP438" i="5"/>
  <c r="AI411" i="5"/>
  <c r="AP413" i="5"/>
  <c r="AT409" i="5"/>
  <c r="AP411" i="5"/>
  <c r="AP414" i="5"/>
  <c r="AP417" i="5"/>
  <c r="AP412" i="5"/>
  <c r="AT391" i="5"/>
  <c r="AP343" i="5"/>
  <c r="AP338" i="5"/>
  <c r="AP279" i="5"/>
  <c r="AM166" i="5"/>
  <c r="AI174" i="5"/>
  <c r="AI167" i="5"/>
  <c r="AI173" i="5"/>
  <c r="AI169" i="5"/>
  <c r="AI170" i="5"/>
  <c r="AI168" i="5"/>
  <c r="AI56" i="5"/>
  <c r="AM49" i="5"/>
  <c r="AI57" i="5"/>
  <c r="AI55" i="5"/>
  <c r="AI50" i="5"/>
  <c r="AI53" i="5"/>
  <c r="AI54" i="5"/>
  <c r="AI51" i="5"/>
  <c r="AT31" i="5"/>
  <c r="AP33" i="5"/>
  <c r="AP34" i="5"/>
  <c r="AP32" i="5"/>
  <c r="AP35" i="5"/>
  <c r="AP37" i="5"/>
  <c r="AP38" i="5"/>
  <c r="AI441" i="5"/>
  <c r="AP392" i="5"/>
  <c r="AI389" i="5"/>
  <c r="AP380" i="5"/>
  <c r="AI369" i="5"/>
  <c r="AP304" i="5"/>
  <c r="AT301" i="5"/>
  <c r="AP295" i="5"/>
  <c r="AP296" i="5"/>
  <c r="AI289" i="5"/>
  <c r="AP269" i="5"/>
  <c r="AP270" i="5"/>
  <c r="AP268" i="5"/>
  <c r="AI244" i="5"/>
  <c r="AI228" i="5"/>
  <c r="AI224" i="5"/>
  <c r="AM220" i="5"/>
  <c r="AI200" i="5"/>
  <c r="AM193" i="5"/>
  <c r="AI201" i="5"/>
  <c r="AI199" i="5"/>
  <c r="AP162" i="5"/>
  <c r="AP131" i="5"/>
  <c r="AT130" i="5"/>
  <c r="AP132" i="5"/>
  <c r="AP138" i="5"/>
  <c r="AI438" i="5"/>
  <c r="AP377" i="5"/>
  <c r="AI366" i="5"/>
  <c r="AP309" i="5"/>
  <c r="AI286" i="5"/>
  <c r="AT247" i="5"/>
  <c r="AP249" i="5"/>
  <c r="AP250" i="5"/>
  <c r="AP248" i="5"/>
  <c r="AM238" i="5"/>
  <c r="AI246" i="5"/>
  <c r="AI239" i="5"/>
  <c r="AI245" i="5"/>
  <c r="AI154" i="5"/>
  <c r="AI155" i="5"/>
  <c r="AI153" i="5"/>
  <c r="AP91" i="5"/>
  <c r="AI68" i="5"/>
  <c r="AI69" i="5"/>
  <c r="AM67" i="5"/>
  <c r="AI75" i="5"/>
  <c r="AI70" i="5"/>
  <c r="AI443" i="5"/>
  <c r="AP394" i="5"/>
  <c r="AI383" i="5"/>
  <c r="AP374" i="5"/>
  <c r="AI371" i="5"/>
  <c r="AP303" i="5"/>
  <c r="AP255" i="5"/>
  <c r="AP252" i="5"/>
  <c r="AI243" i="5"/>
  <c r="AT202" i="5"/>
  <c r="AP204" i="5"/>
  <c r="AP210" i="5"/>
  <c r="AP165" i="5"/>
  <c r="AP158" i="5"/>
  <c r="AP164" i="5"/>
  <c r="AM94" i="5"/>
  <c r="AI102" i="5"/>
  <c r="AI95" i="5"/>
  <c r="AI101" i="5"/>
  <c r="AI96" i="5"/>
  <c r="AP60" i="5"/>
  <c r="AP66" i="5"/>
  <c r="AI284" i="5"/>
  <c r="AI285" i="5"/>
  <c r="AM283" i="5"/>
  <c r="AI240" i="5"/>
  <c r="AI226" i="5"/>
  <c r="AI227" i="5"/>
  <c r="AI225" i="5"/>
  <c r="AI186" i="5"/>
  <c r="AI187" i="5"/>
  <c r="AI185" i="5"/>
  <c r="AP161" i="5"/>
  <c r="AT103" i="5"/>
  <c r="AP105" i="5"/>
  <c r="AP106" i="5"/>
  <c r="AP104" i="5"/>
  <c r="AP79" i="5"/>
  <c r="AP80" i="5"/>
  <c r="AT76" i="5"/>
  <c r="AP78" i="5"/>
  <c r="AP81" i="5"/>
  <c r="AP93" i="5"/>
  <c r="AP86" i="5"/>
  <c r="AP92" i="5"/>
  <c r="AT85" i="5"/>
  <c r="AP87" i="5"/>
  <c r="AP393" i="5"/>
  <c r="AI390" i="5"/>
  <c r="AP305" i="5"/>
  <c r="AP297" i="5"/>
  <c r="AI298" i="5"/>
  <c r="AI299" i="5"/>
  <c r="AI290" i="5"/>
  <c r="AP271" i="5"/>
  <c r="AP267" i="5"/>
  <c r="AP254" i="5"/>
  <c r="AI242" i="5"/>
  <c r="AT175" i="5"/>
  <c r="AP177" i="5"/>
  <c r="AP178" i="5"/>
  <c r="AP176" i="5"/>
  <c r="AP163" i="5"/>
  <c r="AI140" i="5"/>
  <c r="AM139" i="5"/>
  <c r="AI147" i="5"/>
  <c r="AM22" i="5"/>
  <c r="AI30" i="5"/>
  <c r="AI29" i="5"/>
  <c r="AI24" i="5"/>
  <c r="AP52" i="5"/>
  <c r="AI41" i="5"/>
  <c r="AP264" i="5"/>
  <c r="AI253" i="5"/>
  <c r="AP192" i="5"/>
  <c r="AP120" i="5"/>
  <c r="AI109" i="5"/>
  <c r="AP54" i="5"/>
  <c r="AI43" i="5"/>
  <c r="AI218" i="5" l="1"/>
  <c r="AI216" i="5"/>
  <c r="AI215" i="5"/>
  <c r="AM211" i="5"/>
  <c r="AI217" i="5"/>
  <c r="AI213" i="5"/>
  <c r="AI219" i="5"/>
  <c r="AI212" i="5"/>
  <c r="AI115" i="5"/>
  <c r="AM112" i="5"/>
  <c r="AI113" i="5"/>
  <c r="AI118" i="5"/>
  <c r="AI120" i="5"/>
  <c r="AI64" i="5"/>
  <c r="AI60" i="5"/>
  <c r="AI66" i="5"/>
  <c r="AI61" i="5"/>
  <c r="AI59" i="5"/>
  <c r="AI65" i="5"/>
  <c r="AM58" i="5"/>
  <c r="AI63" i="5"/>
  <c r="AI163" i="5"/>
  <c r="AM157" i="5"/>
  <c r="AI158" i="5"/>
  <c r="AI159" i="5"/>
  <c r="AI160" i="5"/>
  <c r="AP124" i="5"/>
  <c r="AP126" i="5"/>
  <c r="AP129" i="5"/>
  <c r="AP125" i="5"/>
  <c r="AT265" i="5"/>
  <c r="AP128" i="5"/>
  <c r="AP127" i="5"/>
  <c r="AI177" i="5"/>
  <c r="AM175" i="5"/>
  <c r="AI181" i="5"/>
  <c r="AI182" i="5"/>
  <c r="AI176" i="5"/>
  <c r="AI180" i="5"/>
  <c r="AI178" i="5"/>
  <c r="AI179" i="5"/>
  <c r="AI99" i="5"/>
  <c r="AI327" i="5"/>
  <c r="AI326" i="5"/>
  <c r="AI325" i="5"/>
  <c r="AP65" i="5"/>
  <c r="AP61" i="5"/>
  <c r="AT58" i="5"/>
  <c r="AP63" i="5"/>
  <c r="AP62" i="5"/>
  <c r="AP59" i="5"/>
  <c r="AP123" i="5"/>
  <c r="AP122" i="5"/>
  <c r="AI282" i="5"/>
  <c r="AI281" i="5"/>
  <c r="AI277" i="5"/>
  <c r="AI280" i="5"/>
  <c r="AI279" i="5"/>
  <c r="AM274" i="5"/>
  <c r="AI278" i="5"/>
  <c r="AI276" i="5"/>
  <c r="AP307" i="5"/>
  <c r="AP286" i="5"/>
  <c r="AP291" i="5"/>
  <c r="AI222" i="5"/>
  <c r="AI221" i="5"/>
  <c r="AP217" i="5"/>
  <c r="AP212" i="5"/>
  <c r="AP219" i="5"/>
  <c r="AP203" i="5"/>
  <c r="AP209" i="5"/>
  <c r="AI165" i="5"/>
  <c r="AI164" i="5"/>
  <c r="AP146" i="5"/>
  <c r="AI144" i="5"/>
  <c r="AI142" i="5"/>
  <c r="AI141" i="5"/>
  <c r="AI114" i="5"/>
  <c r="AI119" i="5"/>
  <c r="AP43" i="5"/>
  <c r="AP42" i="5"/>
  <c r="AP48" i="5"/>
  <c r="AP41" i="5"/>
  <c r="AP47" i="5"/>
  <c r="AI47" i="5"/>
  <c r="AM40" i="5"/>
  <c r="AI46" i="5"/>
  <c r="AI23" i="5"/>
  <c r="AI28" i="5"/>
  <c r="O5" i="29" a="1"/>
  <c r="O5" i="29" s="1"/>
  <c r="E5" i="29" s="1"/>
  <c r="A5" i="29" s="1"/>
  <c r="Z5" i="29"/>
  <c r="Z6" i="29"/>
  <c r="Z7" i="29"/>
  <c r="K8" i="29"/>
  <c r="Z8" i="29"/>
  <c r="A8" i="29" s="1"/>
  <c r="K9" i="29"/>
  <c r="Z9" i="29"/>
  <c r="A9" i="29" s="1"/>
  <c r="K10" i="29"/>
  <c r="Z10" i="29"/>
  <c r="A10" i="29" s="1"/>
  <c r="K11" i="29"/>
  <c r="Z11" i="29"/>
  <c r="A11" i="29" s="1"/>
  <c r="F12" i="29"/>
  <c r="G12" i="29"/>
  <c r="H12" i="29"/>
  <c r="I12" i="29"/>
  <c r="J12" i="29"/>
  <c r="K12" i="29"/>
  <c r="Z12" i="29"/>
  <c r="Z13" i="29"/>
  <c r="O3" i="29" l="1"/>
  <c r="U39" i="29"/>
  <c r="V39" i="29"/>
  <c r="W39" i="29"/>
  <c r="X39" i="29"/>
  <c r="Y39" i="29"/>
  <c r="U40" i="29"/>
  <c r="V40" i="29"/>
  <c r="W40" i="29"/>
  <c r="X40" i="29"/>
  <c r="Y40" i="29"/>
  <c r="U41" i="29"/>
  <c r="V41" i="29"/>
  <c r="W41" i="29"/>
  <c r="X41" i="29"/>
  <c r="Y41" i="29"/>
  <c r="V38" i="29"/>
  <c r="W38" i="29"/>
  <c r="X38" i="29"/>
  <c r="Y38" i="29"/>
  <c r="U38" i="29"/>
  <c r="U29" i="29"/>
  <c r="V29" i="29"/>
  <c r="W29" i="29"/>
  <c r="X29" i="29"/>
  <c r="Y29" i="29"/>
  <c r="U30" i="29"/>
  <c r="V30" i="29"/>
  <c r="W30" i="29"/>
  <c r="X30" i="29"/>
  <c r="Y30" i="29"/>
  <c r="U31" i="29"/>
  <c r="V31" i="29"/>
  <c r="W31" i="29"/>
  <c r="X31" i="29"/>
  <c r="Y31" i="29"/>
  <c r="V28" i="29"/>
  <c r="W28" i="29"/>
  <c r="X28" i="29"/>
  <c r="Y28" i="29"/>
  <c r="U28" i="29"/>
  <c r="Z24" i="29"/>
  <c r="Z25" i="29"/>
  <c r="Z26" i="29"/>
  <c r="Z27" i="29"/>
  <c r="Z32" i="29"/>
  <c r="Z33" i="29"/>
  <c r="Z34" i="29"/>
  <c r="Z35" i="29"/>
  <c r="Z36" i="29"/>
  <c r="Z37" i="29"/>
  <c r="Z42" i="29"/>
  <c r="Z43" i="29"/>
  <c r="Z64" i="29"/>
  <c r="Z4" i="29"/>
  <c r="Z31" i="29" l="1"/>
  <c r="Z40" i="29"/>
  <c r="Z39" i="29"/>
  <c r="Z30" i="29"/>
  <c r="Z29" i="29"/>
  <c r="Z41" i="29"/>
  <c r="Z38" i="29"/>
  <c r="Z28" i="29"/>
  <c r="X5" i="25" l="1"/>
  <c r="Y5" i="25"/>
  <c r="AA5" i="25"/>
  <c r="AB5" i="25"/>
  <c r="AC5" i="25"/>
  <c r="AD5" i="25"/>
  <c r="X6" i="25"/>
  <c r="Y6" i="25"/>
  <c r="Z6" i="25"/>
  <c r="AA6" i="25"/>
  <c r="AB6" i="25"/>
  <c r="AC6" i="25"/>
  <c r="AD6" i="25"/>
  <c r="X7" i="25"/>
  <c r="Y7" i="25"/>
  <c r="Z7" i="25"/>
  <c r="AA7" i="25"/>
  <c r="AB7" i="25"/>
  <c r="AC7" i="25"/>
  <c r="AD7" i="25"/>
  <c r="X8" i="25"/>
  <c r="Y8" i="25"/>
  <c r="Z8" i="25"/>
  <c r="AA8" i="25"/>
  <c r="AB8" i="25"/>
  <c r="AC8" i="25"/>
  <c r="AD8" i="25"/>
  <c r="X9" i="25"/>
  <c r="Y9" i="25"/>
  <c r="Z9" i="25"/>
  <c r="AA9" i="25"/>
  <c r="AB9" i="25"/>
  <c r="AC9" i="25"/>
  <c r="AD9" i="25"/>
  <c r="X10" i="25"/>
  <c r="Y10" i="25"/>
  <c r="Z10" i="25"/>
  <c r="AA10" i="25"/>
  <c r="AB10" i="25"/>
  <c r="AC10" i="25"/>
  <c r="AD10" i="25"/>
  <c r="X11" i="25"/>
  <c r="Y11" i="25"/>
  <c r="Z11" i="25"/>
  <c r="AA11" i="25"/>
  <c r="AB11" i="25"/>
  <c r="AC11" i="25"/>
  <c r="AD11" i="25"/>
  <c r="X12" i="25"/>
  <c r="Y12" i="25"/>
  <c r="Z12" i="25"/>
  <c r="AA12" i="25"/>
  <c r="AB12" i="25"/>
  <c r="AC12" i="25"/>
  <c r="AD12" i="25"/>
  <c r="X13" i="25"/>
  <c r="Y13" i="25"/>
  <c r="Z13" i="25"/>
  <c r="AA13" i="25"/>
  <c r="AB13" i="25"/>
  <c r="AC13" i="25"/>
  <c r="AD13" i="25"/>
  <c r="X14" i="25"/>
  <c r="Y14" i="25"/>
  <c r="Z14" i="25"/>
  <c r="AA14" i="25"/>
  <c r="AB14" i="25"/>
  <c r="AC14" i="25"/>
  <c r="AD14" i="25"/>
  <c r="X15" i="25"/>
  <c r="Y15" i="25"/>
  <c r="Z15" i="25"/>
  <c r="AA15" i="25"/>
  <c r="AB15" i="25"/>
  <c r="AC15" i="25"/>
  <c r="AD15" i="25"/>
  <c r="X16" i="25"/>
  <c r="Y16" i="25"/>
  <c r="Z16" i="25"/>
  <c r="AA16" i="25"/>
  <c r="AB16" i="25"/>
  <c r="AC16" i="25"/>
  <c r="AD16" i="25"/>
  <c r="X17" i="25"/>
  <c r="Y17" i="25"/>
  <c r="Z17" i="25"/>
  <c r="AA17" i="25"/>
  <c r="AB17" i="25"/>
  <c r="AC17" i="25"/>
  <c r="AD17" i="25"/>
  <c r="X18" i="25"/>
  <c r="Y18" i="25"/>
  <c r="Z18" i="25"/>
  <c r="AA18" i="25"/>
  <c r="AB18" i="25"/>
  <c r="AC18" i="25"/>
  <c r="AD18" i="25"/>
  <c r="X19" i="25"/>
  <c r="Y19" i="25"/>
  <c r="Z19" i="25"/>
  <c r="AA19" i="25"/>
  <c r="AB19" i="25"/>
  <c r="AC19" i="25"/>
  <c r="AD19" i="25"/>
  <c r="X20" i="25"/>
  <c r="Y20" i="25"/>
  <c r="Z20" i="25"/>
  <c r="AA20" i="25"/>
  <c r="AB20" i="25"/>
  <c r="AC20" i="25"/>
  <c r="AD20" i="25"/>
  <c r="X21" i="25"/>
  <c r="Y21" i="25"/>
  <c r="Z21" i="25"/>
  <c r="AA21" i="25"/>
  <c r="AB21" i="25"/>
  <c r="AC21" i="25"/>
  <c r="AD21" i="25"/>
  <c r="X22" i="25"/>
  <c r="Y22" i="25"/>
  <c r="Z22" i="25"/>
  <c r="AA22" i="25"/>
  <c r="AB22" i="25"/>
  <c r="AC22" i="25"/>
  <c r="AD22" i="25"/>
  <c r="X23" i="25"/>
  <c r="Y23" i="25"/>
  <c r="Z23" i="25"/>
  <c r="AA23" i="25"/>
  <c r="AB23" i="25"/>
  <c r="AC23" i="25"/>
  <c r="AD23" i="25"/>
  <c r="X24" i="25"/>
  <c r="Y24" i="25"/>
  <c r="Z24" i="25"/>
  <c r="AA24" i="25"/>
  <c r="AB24" i="25"/>
  <c r="AC24" i="25"/>
  <c r="AD24" i="25"/>
  <c r="X25" i="25"/>
  <c r="Y25" i="25"/>
  <c r="Z25" i="25"/>
  <c r="AA25" i="25"/>
  <c r="AB25" i="25"/>
  <c r="AC25" i="25"/>
  <c r="AD25" i="25"/>
  <c r="X26" i="25"/>
  <c r="Y26" i="25"/>
  <c r="Z26" i="25"/>
  <c r="AA26" i="25"/>
  <c r="AB26" i="25"/>
  <c r="AC26" i="25"/>
  <c r="AD26" i="25"/>
  <c r="X27" i="25"/>
  <c r="Y27" i="25"/>
  <c r="Z27" i="25"/>
  <c r="AA27" i="25"/>
  <c r="AB27" i="25"/>
  <c r="AC27" i="25"/>
  <c r="AD27" i="25"/>
  <c r="X28" i="25"/>
  <c r="Y28" i="25"/>
  <c r="Z28" i="25"/>
  <c r="AA28" i="25"/>
  <c r="AB28" i="25"/>
  <c r="AC28" i="25"/>
  <c r="AD28" i="25"/>
  <c r="X29" i="25"/>
  <c r="Y29" i="25"/>
  <c r="Z29" i="25"/>
  <c r="AA29" i="25"/>
  <c r="AB29" i="25"/>
  <c r="AC29" i="25"/>
  <c r="AD29" i="25"/>
  <c r="X30" i="25"/>
  <c r="Y30" i="25"/>
  <c r="Z30" i="25"/>
  <c r="AA30" i="25"/>
  <c r="AB30" i="25"/>
  <c r="AC30" i="25"/>
  <c r="AD30" i="25"/>
  <c r="X31" i="25"/>
  <c r="Y31" i="25"/>
  <c r="Z31" i="25"/>
  <c r="AA31" i="25"/>
  <c r="AB31" i="25"/>
  <c r="AC31" i="25"/>
  <c r="AD31" i="25"/>
  <c r="X32" i="25"/>
  <c r="Y32" i="25"/>
  <c r="Z32" i="25"/>
  <c r="AA32" i="25"/>
  <c r="AB32" i="25"/>
  <c r="AC32" i="25"/>
  <c r="AD32" i="25"/>
  <c r="X33" i="25"/>
  <c r="Y33" i="25"/>
  <c r="Z33" i="25"/>
  <c r="AA33" i="25"/>
  <c r="AB33" i="25"/>
  <c r="AC33" i="25"/>
  <c r="AD33" i="25"/>
  <c r="X34" i="25"/>
  <c r="Y34" i="25"/>
  <c r="Z34" i="25"/>
  <c r="AA34" i="25"/>
  <c r="AB34" i="25"/>
  <c r="AC34" i="25"/>
  <c r="AD34" i="25"/>
  <c r="X35" i="25"/>
  <c r="Y35" i="25"/>
  <c r="Z35" i="25"/>
  <c r="AA35" i="25"/>
  <c r="AB35" i="25"/>
  <c r="AC35" i="25"/>
  <c r="AD35" i="25"/>
  <c r="X36" i="25"/>
  <c r="Y36" i="25"/>
  <c r="Z36" i="25"/>
  <c r="AA36" i="25"/>
  <c r="AB36" i="25"/>
  <c r="AC36" i="25"/>
  <c r="AD36" i="25"/>
  <c r="X37" i="25"/>
  <c r="Y37" i="25"/>
  <c r="Z37" i="25"/>
  <c r="AA37" i="25"/>
  <c r="AB37" i="25"/>
  <c r="AC37" i="25"/>
  <c r="AD37" i="25"/>
  <c r="X38" i="25"/>
  <c r="Y38" i="25"/>
  <c r="Z38" i="25"/>
  <c r="AA38" i="25"/>
  <c r="AB38" i="25"/>
  <c r="AC38" i="25"/>
  <c r="AD38" i="25"/>
  <c r="X39" i="25"/>
  <c r="Y39" i="25"/>
  <c r="Z39" i="25"/>
  <c r="AA39" i="25"/>
  <c r="AB39" i="25"/>
  <c r="AC39" i="25"/>
  <c r="AD39" i="25"/>
  <c r="X40" i="25"/>
  <c r="Y40" i="25"/>
  <c r="Z40" i="25"/>
  <c r="AA40" i="25"/>
  <c r="AB40" i="25"/>
  <c r="AC40" i="25"/>
  <c r="AD40" i="25"/>
  <c r="X41" i="25"/>
  <c r="Y41" i="25"/>
  <c r="Z41" i="25"/>
  <c r="AA41" i="25"/>
  <c r="AB41" i="25"/>
  <c r="AC41" i="25"/>
  <c r="AD41" i="25"/>
  <c r="X42" i="25"/>
  <c r="Y42" i="25"/>
  <c r="Z42" i="25"/>
  <c r="AA42" i="25"/>
  <c r="AB42" i="25"/>
  <c r="AC42" i="25"/>
  <c r="AD42" i="25"/>
  <c r="X43" i="25"/>
  <c r="Y43" i="25"/>
  <c r="Z43" i="25"/>
  <c r="AA43" i="25"/>
  <c r="AB43" i="25"/>
  <c r="AC43" i="25"/>
  <c r="AD43" i="25"/>
  <c r="X44" i="25"/>
  <c r="Y44" i="25"/>
  <c r="Z44" i="25"/>
  <c r="AA44" i="25"/>
  <c r="AB44" i="25"/>
  <c r="AC44" i="25"/>
  <c r="AD44" i="25"/>
  <c r="X45" i="25"/>
  <c r="Y45" i="25"/>
  <c r="Z45" i="25"/>
  <c r="AA45" i="25"/>
  <c r="AB45" i="25"/>
  <c r="AC45" i="25"/>
  <c r="AD45" i="25"/>
  <c r="X46" i="25"/>
  <c r="Y46" i="25"/>
  <c r="Z46" i="25"/>
  <c r="AA46" i="25"/>
  <c r="AB46" i="25"/>
  <c r="AC46" i="25"/>
  <c r="AD46" i="25"/>
  <c r="X47" i="25"/>
  <c r="Y47" i="25"/>
  <c r="Z47" i="25"/>
  <c r="AA47" i="25"/>
  <c r="AB47" i="25"/>
  <c r="AC47" i="25"/>
  <c r="AD47" i="25"/>
  <c r="X48" i="25"/>
  <c r="Y48" i="25"/>
  <c r="Z48" i="25"/>
  <c r="AA48" i="25"/>
  <c r="AB48" i="25"/>
  <c r="AC48" i="25"/>
  <c r="AD48" i="25"/>
  <c r="X49" i="25"/>
  <c r="Y49" i="25"/>
  <c r="Z49" i="25"/>
  <c r="AA49" i="25"/>
  <c r="AB49" i="25"/>
  <c r="AC49" i="25"/>
  <c r="AD49" i="25"/>
  <c r="X50" i="25"/>
  <c r="Y50" i="25"/>
  <c r="Z50" i="25"/>
  <c r="AA50" i="25"/>
  <c r="AB50" i="25"/>
  <c r="AC50" i="25"/>
  <c r="AD50" i="25"/>
  <c r="X51" i="25"/>
  <c r="Y51" i="25"/>
  <c r="Z51" i="25"/>
  <c r="AA51" i="25"/>
  <c r="AB51" i="25"/>
  <c r="AC51" i="25"/>
  <c r="AD51" i="25"/>
  <c r="X52" i="25"/>
  <c r="Y52" i="25"/>
  <c r="Z52" i="25"/>
  <c r="AA52" i="25"/>
  <c r="AB52" i="25"/>
  <c r="AC52" i="25"/>
  <c r="AD52" i="25"/>
  <c r="X53" i="25"/>
  <c r="Y53" i="25"/>
  <c r="Z53" i="25"/>
  <c r="AA53" i="25"/>
  <c r="AB53" i="25"/>
  <c r="AC53" i="25"/>
  <c r="AD53" i="25"/>
  <c r="X54" i="25"/>
  <c r="Y54" i="25"/>
  <c r="Z54" i="25"/>
  <c r="AA54" i="25"/>
  <c r="AB54" i="25"/>
  <c r="AC54" i="25"/>
  <c r="AD54" i="25"/>
  <c r="X55" i="25"/>
  <c r="Y55" i="25"/>
  <c r="Z55" i="25"/>
  <c r="AA55" i="25"/>
  <c r="AB55" i="25"/>
  <c r="AC55" i="25"/>
  <c r="AD55" i="25"/>
  <c r="X56" i="25"/>
  <c r="Y56" i="25"/>
  <c r="Z56" i="25"/>
  <c r="AA56" i="25"/>
  <c r="AB56" i="25"/>
  <c r="AC56" i="25"/>
  <c r="AD56" i="25"/>
  <c r="X57" i="25"/>
  <c r="Y57" i="25"/>
  <c r="Z57" i="25"/>
  <c r="AA57" i="25"/>
  <c r="AB57" i="25"/>
  <c r="AC57" i="25"/>
  <c r="AD57" i="25"/>
  <c r="X58" i="25"/>
  <c r="Y58" i="25"/>
  <c r="Z58" i="25"/>
  <c r="AA58" i="25"/>
  <c r="AB58" i="25"/>
  <c r="AC58" i="25"/>
  <c r="AD58" i="25"/>
  <c r="X59" i="25"/>
  <c r="Y59" i="25"/>
  <c r="Z59" i="25"/>
  <c r="AA59" i="25"/>
  <c r="AB59" i="25"/>
  <c r="AC59" i="25"/>
  <c r="AD59" i="25"/>
  <c r="X60" i="25"/>
  <c r="Y60" i="25"/>
  <c r="Z60" i="25"/>
  <c r="AA60" i="25"/>
  <c r="AB60" i="25"/>
  <c r="AC60" i="25"/>
  <c r="AD60" i="25"/>
  <c r="X61" i="25"/>
  <c r="Y61" i="25"/>
  <c r="Z61" i="25"/>
  <c r="AA61" i="25"/>
  <c r="AB61" i="25"/>
  <c r="AC61" i="25"/>
  <c r="AD61" i="25"/>
  <c r="X62" i="25"/>
  <c r="Y62" i="25"/>
  <c r="Z62" i="25"/>
  <c r="AA62" i="25"/>
  <c r="AB62" i="25"/>
  <c r="AC62" i="25"/>
  <c r="AD62" i="25"/>
  <c r="X63" i="25"/>
  <c r="Y63" i="25"/>
  <c r="Z63" i="25"/>
  <c r="AA63" i="25"/>
  <c r="AB63" i="25"/>
  <c r="AC63" i="25"/>
  <c r="AD63" i="25"/>
  <c r="X64" i="25"/>
  <c r="Y64" i="25"/>
  <c r="Z64" i="25"/>
  <c r="AA64" i="25"/>
  <c r="AB64" i="25"/>
  <c r="AC64" i="25"/>
  <c r="AD64" i="25"/>
  <c r="X65" i="25"/>
  <c r="Y65" i="25"/>
  <c r="Z65" i="25"/>
  <c r="AA65" i="25"/>
  <c r="AB65" i="25"/>
  <c r="AC65" i="25"/>
  <c r="AD65" i="25"/>
  <c r="X66" i="25"/>
  <c r="Y66" i="25"/>
  <c r="Z66" i="25"/>
  <c r="AA66" i="25"/>
  <c r="AB66" i="25"/>
  <c r="AC66" i="25"/>
  <c r="AD66" i="25"/>
  <c r="X67" i="25"/>
  <c r="Y67" i="25"/>
  <c r="Z67" i="25"/>
  <c r="AA67" i="25"/>
  <c r="AB67" i="25"/>
  <c r="AC67" i="25"/>
  <c r="AD67" i="25"/>
  <c r="X68" i="25"/>
  <c r="Y68" i="25"/>
  <c r="Z68" i="25"/>
  <c r="AA68" i="25"/>
  <c r="AB68" i="25"/>
  <c r="AC68" i="25"/>
  <c r="AD68" i="25"/>
  <c r="X69" i="25"/>
  <c r="Y69" i="25"/>
  <c r="Z69" i="25"/>
  <c r="AA69" i="25"/>
  <c r="AB69" i="25"/>
  <c r="AC69" i="25"/>
  <c r="AD69" i="25"/>
  <c r="X70" i="25"/>
  <c r="Y70" i="25"/>
  <c r="Z70" i="25"/>
  <c r="AA70" i="25"/>
  <c r="AB70" i="25"/>
  <c r="AC70" i="25"/>
  <c r="AD70" i="25"/>
  <c r="X71" i="25"/>
  <c r="Y71" i="25"/>
  <c r="Z71" i="25"/>
  <c r="AA71" i="25"/>
  <c r="AB71" i="25"/>
  <c r="AC71" i="25"/>
  <c r="AD71" i="25"/>
  <c r="X72" i="25"/>
  <c r="Y72" i="25"/>
  <c r="Z72" i="25"/>
  <c r="AA72" i="25"/>
  <c r="AB72" i="25"/>
  <c r="AC72" i="25"/>
  <c r="AD72" i="25"/>
  <c r="X73" i="25"/>
  <c r="Y73" i="25"/>
  <c r="Z73" i="25"/>
  <c r="AA73" i="25"/>
  <c r="AB73" i="25"/>
  <c r="AC73" i="25"/>
  <c r="AD73" i="25"/>
  <c r="X74" i="25"/>
  <c r="Y74" i="25"/>
  <c r="Z74" i="25"/>
  <c r="AA74" i="25"/>
  <c r="AB74" i="25"/>
  <c r="AC74" i="25"/>
  <c r="AD74" i="25"/>
  <c r="X75" i="25"/>
  <c r="Y75" i="25"/>
  <c r="Z75" i="25"/>
  <c r="AA75" i="25"/>
  <c r="AB75" i="25"/>
  <c r="AC75" i="25"/>
  <c r="AD75" i="25"/>
  <c r="X76" i="25"/>
  <c r="Y76" i="25"/>
  <c r="Z76" i="25"/>
  <c r="AA76" i="25"/>
  <c r="AB76" i="25"/>
  <c r="AC76" i="25"/>
  <c r="AD76" i="25"/>
  <c r="X77" i="25"/>
  <c r="Y77" i="25"/>
  <c r="Z77" i="25"/>
  <c r="AA77" i="25"/>
  <c r="AB77" i="25"/>
  <c r="AC77" i="25"/>
  <c r="AD77" i="25"/>
  <c r="X78" i="25"/>
  <c r="Y78" i="25"/>
  <c r="Z78" i="25"/>
  <c r="AA78" i="25"/>
  <c r="AB78" i="25"/>
  <c r="AC78" i="25"/>
  <c r="AD78" i="25"/>
  <c r="X79" i="25"/>
  <c r="Y79" i="25"/>
  <c r="Z79" i="25"/>
  <c r="AA79" i="25"/>
  <c r="AB79" i="25"/>
  <c r="AC79" i="25"/>
  <c r="AD79" i="25"/>
  <c r="X80" i="25"/>
  <c r="Y80" i="25"/>
  <c r="Z80" i="25"/>
  <c r="AA80" i="25"/>
  <c r="AB80" i="25"/>
  <c r="AC80" i="25"/>
  <c r="AD80" i="25"/>
  <c r="X81" i="25"/>
  <c r="Y81" i="25"/>
  <c r="Z81" i="25"/>
  <c r="AA81" i="25"/>
  <c r="AB81" i="25"/>
  <c r="AC81" i="25"/>
  <c r="AD81" i="25"/>
  <c r="X82" i="25"/>
  <c r="Y82" i="25"/>
  <c r="Z82" i="25"/>
  <c r="AA82" i="25"/>
  <c r="AB82" i="25"/>
  <c r="AC82" i="25"/>
  <c r="AD82" i="25"/>
  <c r="X83" i="25"/>
  <c r="Y83" i="25"/>
  <c r="Z83" i="25"/>
  <c r="AA83" i="25"/>
  <c r="AB83" i="25"/>
  <c r="AC83" i="25"/>
  <c r="AD83" i="25"/>
  <c r="X84" i="25"/>
  <c r="Y84" i="25"/>
  <c r="Z84" i="25"/>
  <c r="AA84" i="25"/>
  <c r="AB84" i="25"/>
  <c r="AC84" i="25"/>
  <c r="AD84" i="25"/>
  <c r="X85" i="25"/>
  <c r="Y85" i="25"/>
  <c r="Z85" i="25"/>
  <c r="AA85" i="25"/>
  <c r="AB85" i="25"/>
  <c r="AC85" i="25"/>
  <c r="AD85" i="25"/>
  <c r="X86" i="25"/>
  <c r="Y86" i="25"/>
  <c r="Z86" i="25"/>
  <c r="AA86" i="25"/>
  <c r="AB86" i="25"/>
  <c r="AC86" i="25"/>
  <c r="AD86" i="25"/>
  <c r="X87" i="25"/>
  <c r="Y87" i="25"/>
  <c r="Z87" i="25"/>
  <c r="AA87" i="25"/>
  <c r="AB87" i="25"/>
  <c r="AC87" i="25"/>
  <c r="AD87" i="25"/>
  <c r="X88" i="25"/>
  <c r="Y88" i="25"/>
  <c r="Z88" i="25"/>
  <c r="AA88" i="25"/>
  <c r="AB88" i="25"/>
  <c r="AC88" i="25"/>
  <c r="AD88" i="25"/>
  <c r="X89" i="25"/>
  <c r="Y89" i="25"/>
  <c r="Z89" i="25"/>
  <c r="AA89" i="25"/>
  <c r="AB89" i="25"/>
  <c r="AC89" i="25"/>
  <c r="AD89" i="25"/>
  <c r="X90" i="25"/>
  <c r="Y90" i="25"/>
  <c r="Z90" i="25"/>
  <c r="AA90" i="25"/>
  <c r="AB90" i="25"/>
  <c r="AC90" i="25"/>
  <c r="AD90" i="25"/>
  <c r="X91" i="25"/>
  <c r="Y91" i="25"/>
  <c r="Z91" i="25"/>
  <c r="AA91" i="25"/>
  <c r="AB91" i="25"/>
  <c r="AC91" i="25"/>
  <c r="AD91" i="25"/>
  <c r="X92" i="25"/>
  <c r="Y92" i="25"/>
  <c r="Z92" i="25"/>
  <c r="AA92" i="25"/>
  <c r="AB92" i="25"/>
  <c r="AC92" i="25"/>
  <c r="AD92" i="25"/>
  <c r="X93" i="25"/>
  <c r="Y93" i="25"/>
  <c r="Z93" i="25"/>
  <c r="AA93" i="25"/>
  <c r="AB93" i="25"/>
  <c r="AC93" i="25"/>
  <c r="AD93" i="25"/>
  <c r="X94" i="25"/>
  <c r="Y94" i="25"/>
  <c r="Z94" i="25"/>
  <c r="AA94" i="25"/>
  <c r="AB94" i="25"/>
  <c r="AC94" i="25"/>
  <c r="AD94" i="25"/>
  <c r="X95" i="25"/>
  <c r="Y95" i="25"/>
  <c r="Z95" i="25"/>
  <c r="AA95" i="25"/>
  <c r="AB95" i="25"/>
  <c r="AC95" i="25"/>
  <c r="AD95" i="25"/>
  <c r="X96" i="25"/>
  <c r="Y96" i="25"/>
  <c r="Z96" i="25"/>
  <c r="AA96" i="25"/>
  <c r="AB96" i="25"/>
  <c r="AC96" i="25"/>
  <c r="AD96" i="25"/>
  <c r="X97" i="25"/>
  <c r="Y97" i="25"/>
  <c r="Z97" i="25"/>
  <c r="AA97" i="25"/>
  <c r="AB97" i="25"/>
  <c r="AC97" i="25"/>
  <c r="AD97" i="25"/>
  <c r="X98" i="25"/>
  <c r="Y98" i="25"/>
  <c r="Z98" i="25"/>
  <c r="AA98" i="25"/>
  <c r="AB98" i="25"/>
  <c r="AC98" i="25"/>
  <c r="AD98" i="25"/>
  <c r="X99" i="25"/>
  <c r="Y99" i="25"/>
  <c r="Z99" i="25"/>
  <c r="AA99" i="25"/>
  <c r="AB99" i="25"/>
  <c r="AC99" i="25"/>
  <c r="AD99" i="25"/>
  <c r="X100" i="25"/>
  <c r="Y100" i="25"/>
  <c r="Z100" i="25"/>
  <c r="AA100" i="25"/>
  <c r="AB100" i="25"/>
  <c r="AC100" i="25"/>
  <c r="AD100" i="25"/>
  <c r="X101" i="25"/>
  <c r="Y101" i="25"/>
  <c r="Z101" i="25"/>
  <c r="AA101" i="25"/>
  <c r="AB101" i="25"/>
  <c r="AC101" i="25"/>
  <c r="AD101" i="25"/>
  <c r="X102" i="25"/>
  <c r="Y102" i="25"/>
  <c r="Z102" i="25"/>
  <c r="AA102" i="25"/>
  <c r="AB102" i="25"/>
  <c r="AC102" i="25"/>
  <c r="AD102" i="25"/>
  <c r="X103" i="25"/>
  <c r="Y103" i="25"/>
  <c r="Z103" i="25"/>
  <c r="AA103" i="25"/>
  <c r="AB103" i="25"/>
  <c r="AC103" i="25"/>
  <c r="AD103" i="25"/>
  <c r="X104" i="25"/>
  <c r="Y104" i="25"/>
  <c r="Z104" i="25"/>
  <c r="AA104" i="25"/>
  <c r="AB104" i="25"/>
  <c r="AC104" i="25"/>
  <c r="AD104" i="25"/>
  <c r="X105" i="25"/>
  <c r="Y105" i="25"/>
  <c r="Z105" i="25"/>
  <c r="AA105" i="25"/>
  <c r="AB105" i="25"/>
  <c r="AC105" i="25"/>
  <c r="AD105" i="25"/>
  <c r="X106" i="25"/>
  <c r="Y106" i="25"/>
  <c r="Z106" i="25"/>
  <c r="AA106" i="25"/>
  <c r="AB106" i="25"/>
  <c r="AC106" i="25"/>
  <c r="AD106" i="25"/>
  <c r="X107" i="25"/>
  <c r="Y107" i="25"/>
  <c r="Z107" i="25"/>
  <c r="AA107" i="25"/>
  <c r="AB107" i="25"/>
  <c r="AC107" i="25"/>
  <c r="AD107" i="25"/>
  <c r="X108" i="25"/>
  <c r="Y108" i="25"/>
  <c r="Z108" i="25"/>
  <c r="AA108" i="25"/>
  <c r="AB108" i="25"/>
  <c r="AC108" i="25"/>
  <c r="AD108" i="25"/>
  <c r="X109" i="25"/>
  <c r="Y109" i="25"/>
  <c r="Z109" i="25"/>
  <c r="AA109" i="25"/>
  <c r="AB109" i="25"/>
  <c r="AC109" i="25"/>
  <c r="AD109" i="25"/>
  <c r="X110" i="25"/>
  <c r="Y110" i="25"/>
  <c r="Z110" i="25"/>
  <c r="AA110" i="25"/>
  <c r="AB110" i="25"/>
  <c r="AC110" i="25"/>
  <c r="AD110" i="25"/>
  <c r="X111" i="25"/>
  <c r="Y111" i="25"/>
  <c r="Z111" i="25"/>
  <c r="AA111" i="25"/>
  <c r="AB111" i="25"/>
  <c r="AC111" i="25"/>
  <c r="AD111" i="25"/>
  <c r="X112" i="25"/>
  <c r="Y112" i="25"/>
  <c r="Z112" i="25"/>
  <c r="AA112" i="25"/>
  <c r="AB112" i="25"/>
  <c r="AC112" i="25"/>
  <c r="AD112" i="25"/>
  <c r="X113" i="25"/>
  <c r="Y113" i="25"/>
  <c r="Z113" i="25"/>
  <c r="AA113" i="25"/>
  <c r="AB113" i="25"/>
  <c r="AC113" i="25"/>
  <c r="AD113" i="25"/>
  <c r="X114" i="25"/>
  <c r="Y114" i="25"/>
  <c r="Z114" i="25"/>
  <c r="AA114" i="25"/>
  <c r="AB114" i="25"/>
  <c r="AC114" i="25"/>
  <c r="AD114" i="25"/>
  <c r="X115" i="25"/>
  <c r="Y115" i="25"/>
  <c r="Z115" i="25"/>
  <c r="AA115" i="25"/>
  <c r="AB115" i="25"/>
  <c r="AC115" i="25"/>
  <c r="AD115" i="25"/>
  <c r="X116" i="25"/>
  <c r="Y116" i="25"/>
  <c r="Z116" i="25"/>
  <c r="AA116" i="25"/>
  <c r="AB116" i="25"/>
  <c r="AC116" i="25"/>
  <c r="AD116" i="25"/>
  <c r="X117" i="25"/>
  <c r="Y117" i="25"/>
  <c r="Z117" i="25"/>
  <c r="AA117" i="25"/>
  <c r="AB117" i="25"/>
  <c r="AC117" i="25"/>
  <c r="AD117" i="25"/>
  <c r="X118" i="25"/>
  <c r="Y118" i="25"/>
  <c r="Z118" i="25"/>
  <c r="AA118" i="25"/>
  <c r="AB118" i="25"/>
  <c r="AC118" i="25"/>
  <c r="AD118" i="25"/>
  <c r="X119" i="25"/>
  <c r="Y119" i="25"/>
  <c r="Z119" i="25"/>
  <c r="AA119" i="25"/>
  <c r="AB119" i="25"/>
  <c r="AC119" i="25"/>
  <c r="AD119" i="25"/>
  <c r="X120" i="25"/>
  <c r="Y120" i="25"/>
  <c r="Z120" i="25"/>
  <c r="AA120" i="25"/>
  <c r="AB120" i="25"/>
  <c r="AC120" i="25"/>
  <c r="AD120" i="25"/>
  <c r="X121" i="25"/>
  <c r="Y121" i="25"/>
  <c r="Z121" i="25"/>
  <c r="AA121" i="25"/>
  <c r="AB121" i="25"/>
  <c r="AC121" i="25"/>
  <c r="AD121" i="25"/>
  <c r="X122" i="25"/>
  <c r="Y122" i="25"/>
  <c r="Z122" i="25"/>
  <c r="AA122" i="25"/>
  <c r="AB122" i="25"/>
  <c r="AC122" i="25"/>
  <c r="AD122" i="25"/>
  <c r="X123" i="25"/>
  <c r="Y123" i="25"/>
  <c r="Z123" i="25"/>
  <c r="AA123" i="25"/>
  <c r="AB123" i="25"/>
  <c r="AC123" i="25"/>
  <c r="AD123" i="25"/>
  <c r="X124" i="25"/>
  <c r="Y124" i="25"/>
  <c r="Z124" i="25"/>
  <c r="AA124" i="25"/>
  <c r="AB124" i="25"/>
  <c r="AC124" i="25"/>
  <c r="AD124" i="25"/>
  <c r="X125" i="25"/>
  <c r="Y125" i="25"/>
  <c r="Z125" i="25"/>
  <c r="AA125" i="25"/>
  <c r="AB125" i="25"/>
  <c r="AC125" i="25"/>
  <c r="AD125" i="25"/>
  <c r="X126" i="25"/>
  <c r="Y126" i="25"/>
  <c r="Z126" i="25"/>
  <c r="AA126" i="25"/>
  <c r="AB126" i="25"/>
  <c r="AC126" i="25"/>
  <c r="AD126" i="25"/>
  <c r="X127" i="25"/>
  <c r="Y127" i="25"/>
  <c r="Z127" i="25"/>
  <c r="AA127" i="25"/>
  <c r="AB127" i="25"/>
  <c r="AC127" i="25"/>
  <c r="AD127" i="25"/>
  <c r="X128" i="25"/>
  <c r="Y128" i="25"/>
  <c r="Z128" i="25"/>
  <c r="AA128" i="25"/>
  <c r="AB128" i="25"/>
  <c r="AC128" i="25"/>
  <c r="AD128" i="25"/>
  <c r="X129" i="25"/>
  <c r="Y129" i="25"/>
  <c r="Z129" i="25"/>
  <c r="AA129" i="25"/>
  <c r="AB129" i="25"/>
  <c r="AC129" i="25"/>
  <c r="AD129" i="25"/>
  <c r="X130" i="25"/>
  <c r="Y130" i="25"/>
  <c r="Z130" i="25"/>
  <c r="AA130" i="25"/>
  <c r="AB130" i="25"/>
  <c r="AC130" i="25"/>
  <c r="AD130" i="25"/>
  <c r="X131" i="25"/>
  <c r="Y131" i="25"/>
  <c r="Z131" i="25"/>
  <c r="AA131" i="25"/>
  <c r="AB131" i="25"/>
  <c r="AC131" i="25"/>
  <c r="AD131" i="25"/>
  <c r="X132" i="25"/>
  <c r="Y132" i="25"/>
  <c r="Z132" i="25"/>
  <c r="AA132" i="25"/>
  <c r="AB132" i="25"/>
  <c r="AC132" i="25"/>
  <c r="AD132" i="25"/>
  <c r="X133" i="25"/>
  <c r="Y133" i="25"/>
  <c r="Z133" i="25"/>
  <c r="AA133" i="25"/>
  <c r="AB133" i="25"/>
  <c r="AC133" i="25"/>
  <c r="AD133" i="25"/>
  <c r="X134" i="25"/>
  <c r="Y134" i="25"/>
  <c r="Z134" i="25"/>
  <c r="AA134" i="25"/>
  <c r="AB134" i="25"/>
  <c r="AC134" i="25"/>
  <c r="AD134" i="25"/>
  <c r="X135" i="25"/>
  <c r="Y135" i="25"/>
  <c r="Z135" i="25"/>
  <c r="AA135" i="25"/>
  <c r="AB135" i="25"/>
  <c r="AC135" i="25"/>
  <c r="AD135" i="25"/>
  <c r="X136" i="25"/>
  <c r="Y136" i="25"/>
  <c r="Z136" i="25"/>
  <c r="AA136" i="25"/>
  <c r="AB136" i="25"/>
  <c r="AC136" i="25"/>
  <c r="AD136" i="25"/>
  <c r="X137" i="25"/>
  <c r="Y137" i="25"/>
  <c r="Z137" i="25"/>
  <c r="AA137" i="25"/>
  <c r="AB137" i="25"/>
  <c r="AC137" i="25"/>
  <c r="AD137" i="25"/>
  <c r="X138" i="25"/>
  <c r="Y138" i="25"/>
  <c r="Z138" i="25"/>
  <c r="AA138" i="25"/>
  <c r="AB138" i="25"/>
  <c r="AC138" i="25"/>
  <c r="AD138" i="25"/>
  <c r="X139" i="25"/>
  <c r="Y139" i="25"/>
  <c r="Z139" i="25"/>
  <c r="AA139" i="25"/>
  <c r="AB139" i="25"/>
  <c r="AC139" i="25"/>
  <c r="AD139" i="25"/>
  <c r="X140" i="25"/>
  <c r="Y140" i="25"/>
  <c r="Z140" i="25"/>
  <c r="AA140" i="25"/>
  <c r="AB140" i="25"/>
  <c r="AC140" i="25"/>
  <c r="AD140" i="25"/>
  <c r="X141" i="25"/>
  <c r="Y141" i="25"/>
  <c r="Z141" i="25"/>
  <c r="AA141" i="25"/>
  <c r="AB141" i="25"/>
  <c r="AC141" i="25"/>
  <c r="AD141" i="25"/>
  <c r="X142" i="25"/>
  <c r="Y142" i="25"/>
  <c r="Z142" i="25"/>
  <c r="AA142" i="25"/>
  <c r="AB142" i="25"/>
  <c r="AC142" i="25"/>
  <c r="AD142" i="25"/>
  <c r="X143" i="25"/>
  <c r="Y143" i="25"/>
  <c r="Z143" i="25"/>
  <c r="AA143" i="25"/>
  <c r="AB143" i="25"/>
  <c r="AC143" i="25"/>
  <c r="AD143" i="25"/>
  <c r="X144" i="25"/>
  <c r="Y144" i="25"/>
  <c r="Z144" i="25"/>
  <c r="AA144" i="25"/>
  <c r="AB144" i="25"/>
  <c r="AC144" i="25"/>
  <c r="AD144" i="25"/>
  <c r="X145" i="25"/>
  <c r="Y145" i="25"/>
  <c r="Z145" i="25"/>
  <c r="AA145" i="25"/>
  <c r="AB145" i="25"/>
  <c r="AC145" i="25"/>
  <c r="AD145" i="25"/>
  <c r="X146" i="25"/>
  <c r="Y146" i="25"/>
  <c r="Z146" i="25"/>
  <c r="AA146" i="25"/>
  <c r="AB146" i="25"/>
  <c r="AC146" i="25"/>
  <c r="AD146" i="25"/>
  <c r="X147" i="25"/>
  <c r="Y147" i="25"/>
  <c r="Z147" i="25"/>
  <c r="AA147" i="25"/>
  <c r="AB147" i="25"/>
  <c r="AC147" i="25"/>
  <c r="AD147" i="25"/>
  <c r="X148" i="25"/>
  <c r="Y148" i="25"/>
  <c r="Z148" i="25"/>
  <c r="AA148" i="25"/>
  <c r="AB148" i="25"/>
  <c r="AC148" i="25"/>
  <c r="AD148" i="25"/>
  <c r="X149" i="25"/>
  <c r="Y149" i="25"/>
  <c r="Z149" i="25"/>
  <c r="AA149" i="25"/>
  <c r="AB149" i="25"/>
  <c r="AC149" i="25"/>
  <c r="AD149" i="25"/>
  <c r="X150" i="25"/>
  <c r="Y150" i="25"/>
  <c r="Z150" i="25"/>
  <c r="AA150" i="25"/>
  <c r="AB150" i="25"/>
  <c r="AC150" i="25"/>
  <c r="AD150" i="25"/>
  <c r="X151" i="25"/>
  <c r="Y151" i="25"/>
  <c r="Z151" i="25"/>
  <c r="AA151" i="25"/>
  <c r="AB151" i="25"/>
  <c r="AC151" i="25"/>
  <c r="AD151" i="25"/>
  <c r="X152" i="25"/>
  <c r="Y152" i="25"/>
  <c r="Z152" i="25"/>
  <c r="AA152" i="25"/>
  <c r="AB152" i="25"/>
  <c r="AC152" i="25"/>
  <c r="AD152" i="25"/>
  <c r="X153" i="25"/>
  <c r="Y153" i="25"/>
  <c r="Z153" i="25"/>
  <c r="AA153" i="25"/>
  <c r="AB153" i="25"/>
  <c r="AC153" i="25"/>
  <c r="AD153" i="25"/>
  <c r="Z4" i="25"/>
  <c r="X4" i="25"/>
  <c r="Y4" i="25"/>
  <c r="W5" i="25"/>
  <c r="W6" i="25"/>
  <c r="W7" i="25"/>
  <c r="W8" i="25"/>
  <c r="W9" i="25"/>
  <c r="W10" i="25"/>
  <c r="W11" i="25"/>
  <c r="W12" i="25"/>
  <c r="W13" i="25"/>
  <c r="W14" i="25"/>
  <c r="W15" i="25"/>
  <c r="W16" i="25"/>
  <c r="W17" i="25"/>
  <c r="W18" i="25"/>
  <c r="W19" i="25"/>
  <c r="W20" i="25"/>
  <c r="W21" i="25"/>
  <c r="W22" i="25"/>
  <c r="W23" i="25"/>
  <c r="W24" i="25"/>
  <c r="W25" i="25"/>
  <c r="W26" i="25"/>
  <c r="W27" i="25"/>
  <c r="W28" i="25"/>
  <c r="W29" i="25"/>
  <c r="W30" i="25"/>
  <c r="W31" i="25"/>
  <c r="W32" i="25"/>
  <c r="W33" i="25"/>
  <c r="W34" i="25"/>
  <c r="W35" i="25"/>
  <c r="W36" i="25"/>
  <c r="W37" i="25"/>
  <c r="W38" i="25"/>
  <c r="W39" i="25"/>
  <c r="W40" i="25"/>
  <c r="W41" i="25"/>
  <c r="W42" i="25"/>
  <c r="W43" i="25"/>
  <c r="W44" i="25"/>
  <c r="W45" i="25"/>
  <c r="W46" i="25"/>
  <c r="W47" i="25"/>
  <c r="W48" i="25"/>
  <c r="W49" i="25"/>
  <c r="W50" i="25"/>
  <c r="W51" i="25"/>
  <c r="W52" i="25"/>
  <c r="W53" i="25"/>
  <c r="W54" i="25"/>
  <c r="W55" i="25"/>
  <c r="W56" i="25"/>
  <c r="W57" i="25"/>
  <c r="W58" i="25"/>
  <c r="W59" i="25"/>
  <c r="W60" i="25"/>
  <c r="W61" i="25"/>
  <c r="W62" i="25"/>
  <c r="W63" i="25"/>
  <c r="W64" i="25"/>
  <c r="W65" i="25"/>
  <c r="W66" i="25"/>
  <c r="W67" i="25"/>
  <c r="W68" i="25"/>
  <c r="W69" i="25"/>
  <c r="W70" i="25"/>
  <c r="W71" i="25"/>
  <c r="W72" i="25"/>
  <c r="W73" i="25"/>
  <c r="W74" i="25"/>
  <c r="W75" i="25"/>
  <c r="W76" i="25"/>
  <c r="W77" i="25"/>
  <c r="W78" i="25"/>
  <c r="W79" i="25"/>
  <c r="W80" i="25"/>
  <c r="W81" i="25"/>
  <c r="W82" i="25"/>
  <c r="W83" i="25"/>
  <c r="W84" i="25"/>
  <c r="W85" i="25"/>
  <c r="W86" i="25"/>
  <c r="W87" i="25"/>
  <c r="W88" i="25"/>
  <c r="W89" i="25"/>
  <c r="W90" i="25"/>
  <c r="W91" i="25"/>
  <c r="W92" i="25"/>
  <c r="W93" i="25"/>
  <c r="W94" i="25"/>
  <c r="W95" i="25"/>
  <c r="W96" i="25"/>
  <c r="W97" i="25"/>
  <c r="W98" i="25"/>
  <c r="W99" i="25"/>
  <c r="W100" i="25"/>
  <c r="W101" i="25"/>
  <c r="W102" i="25"/>
  <c r="W103" i="25"/>
  <c r="W104" i="25"/>
  <c r="W105" i="25"/>
  <c r="W106" i="25"/>
  <c r="W107" i="25"/>
  <c r="W108" i="25"/>
  <c r="W109" i="25"/>
  <c r="W110" i="25"/>
  <c r="W111" i="25"/>
  <c r="W112" i="25"/>
  <c r="W113" i="25"/>
  <c r="W114" i="25"/>
  <c r="W115" i="25"/>
  <c r="W116" i="25"/>
  <c r="W117" i="25"/>
  <c r="W118" i="25"/>
  <c r="W119" i="25"/>
  <c r="W120" i="25"/>
  <c r="W121" i="25"/>
  <c r="W122" i="25"/>
  <c r="W123" i="25"/>
  <c r="W124" i="25"/>
  <c r="W125" i="25"/>
  <c r="W126" i="25"/>
  <c r="W127" i="25"/>
  <c r="W128" i="25"/>
  <c r="W129" i="25"/>
  <c r="W130" i="25"/>
  <c r="W131" i="25"/>
  <c r="W132" i="25"/>
  <c r="W133" i="25"/>
  <c r="W134" i="25"/>
  <c r="W135" i="25"/>
  <c r="W136" i="25"/>
  <c r="W137" i="25"/>
  <c r="W138" i="25"/>
  <c r="W139" i="25"/>
  <c r="W140" i="25"/>
  <c r="W141" i="25"/>
  <c r="W142" i="25"/>
  <c r="W143" i="25"/>
  <c r="W144" i="25"/>
  <c r="W145" i="25"/>
  <c r="W146" i="25"/>
  <c r="W147" i="25"/>
  <c r="W148" i="25"/>
  <c r="W149" i="25"/>
  <c r="W150" i="25"/>
  <c r="W151" i="25"/>
  <c r="W152" i="25"/>
  <c r="W153" i="25"/>
  <c r="W4" i="25"/>
  <c r="AE152" i="25" l="1"/>
  <c r="AE144" i="25"/>
  <c r="AE132" i="25"/>
  <c r="AE29" i="25"/>
  <c r="AE134" i="25"/>
  <c r="AE78" i="25"/>
  <c r="AE54" i="25"/>
  <c r="AE75" i="25"/>
  <c r="AE67" i="25"/>
  <c r="AE18" i="25"/>
  <c r="AE122" i="25"/>
  <c r="AE149" i="25"/>
  <c r="AE14" i="25"/>
  <c r="AE133" i="25"/>
  <c r="AE117" i="25"/>
  <c r="AE112" i="25"/>
  <c r="AE61" i="25"/>
  <c r="AE20" i="25"/>
  <c r="AE15" i="25"/>
  <c r="AE104" i="25"/>
  <c r="AE48" i="25"/>
  <c r="AE26" i="25"/>
  <c r="AE93" i="25"/>
  <c r="AE137" i="25"/>
  <c r="AE107" i="25"/>
  <c r="AE13" i="25"/>
  <c r="AE116" i="25"/>
  <c r="AE19" i="25"/>
  <c r="AE110" i="25"/>
  <c r="AE62" i="25"/>
  <c r="AE113" i="25"/>
  <c r="AE127" i="25"/>
  <c r="AE23" i="25"/>
  <c r="AE118" i="25"/>
  <c r="AE46" i="25"/>
  <c r="AE21" i="25"/>
  <c r="AE87" i="25"/>
  <c r="AE140" i="25"/>
  <c r="AE128" i="25"/>
  <c r="AE79" i="25"/>
  <c r="AE47" i="25"/>
  <c r="AE39" i="25"/>
  <c r="AE121" i="25"/>
  <c r="AE72" i="25"/>
  <c r="AE123" i="25"/>
  <c r="AE92" i="25"/>
  <c r="AE24" i="25"/>
  <c r="AE90" i="25"/>
  <c r="AE82" i="25"/>
  <c r="AE151" i="25"/>
  <c r="AE73" i="25"/>
  <c r="AE56" i="25"/>
  <c r="AE32" i="25"/>
  <c r="AE124" i="25"/>
  <c r="AE83" i="25"/>
  <c r="AE58" i="25"/>
  <c r="AE43" i="25"/>
  <c r="AE35" i="25"/>
  <c r="AE34" i="25"/>
  <c r="AE146" i="25"/>
  <c r="AE138" i="25"/>
  <c r="AE126" i="25"/>
  <c r="AE102" i="25"/>
  <c r="AE85" i="25"/>
  <c r="AE59" i="25"/>
  <c r="AE51" i="25"/>
  <c r="AE147" i="25"/>
  <c r="AE96" i="25"/>
  <c r="AE77" i="25"/>
  <c r="AE70" i="25"/>
  <c r="AE60" i="25"/>
  <c r="AE36" i="25"/>
  <c r="AE64" i="25"/>
  <c r="AE45" i="25"/>
  <c r="AE108" i="25"/>
  <c r="AE100" i="25"/>
  <c r="AE98" i="25"/>
  <c r="AE10" i="25"/>
  <c r="AE7" i="25"/>
  <c r="AE114" i="25"/>
  <c r="AE101" i="25"/>
  <c r="AE89" i="25"/>
  <c r="AE76" i="25"/>
  <c r="AE65" i="25"/>
  <c r="AE50" i="25"/>
  <c r="AE38" i="25"/>
  <c r="AE27" i="25"/>
  <c r="AE11" i="25"/>
  <c r="AE143" i="25"/>
  <c r="AE131" i="25"/>
  <c r="AE115" i="25"/>
  <c r="AE103" i="25"/>
  <c r="AE91" i="25"/>
  <c r="AE80" i="25"/>
  <c r="AE66" i="25"/>
  <c r="AE52" i="25"/>
  <c r="AE40" i="25"/>
  <c r="AE28" i="25"/>
  <c r="AE12" i="25"/>
  <c r="AE142" i="25"/>
  <c r="AE130" i="25"/>
  <c r="AE145" i="25"/>
  <c r="AE135" i="25"/>
  <c r="AE119" i="25"/>
  <c r="AE105" i="25"/>
  <c r="AE94" i="25"/>
  <c r="AE81" i="25"/>
  <c r="AE68" i="25"/>
  <c r="AE53" i="25"/>
  <c r="AE41" i="25"/>
  <c r="AE30" i="25"/>
  <c r="AE16" i="25"/>
  <c r="AE148" i="25"/>
  <c r="AE136" i="25"/>
  <c r="AE120" i="25"/>
  <c r="AE106" i="25"/>
  <c r="AE95" i="25"/>
  <c r="AE84" i="25"/>
  <c r="AE69" i="25"/>
  <c r="AE55" i="25"/>
  <c r="AE42" i="25"/>
  <c r="AE31" i="25"/>
  <c r="AE17" i="25"/>
  <c r="AE150" i="25"/>
  <c r="AE139" i="25"/>
  <c r="AE125" i="25"/>
  <c r="AE109" i="25"/>
  <c r="AE97" i="25"/>
  <c r="AE86" i="25"/>
  <c r="AE71" i="25"/>
  <c r="AE57" i="25"/>
  <c r="AE44" i="25"/>
  <c r="AE33" i="25"/>
  <c r="AE22" i="25"/>
  <c r="AE6" i="25"/>
  <c r="AE8" i="25"/>
  <c r="AE153" i="25"/>
  <c r="AE141" i="25"/>
  <c r="AE129" i="25"/>
  <c r="AE111" i="25"/>
  <c r="AE99" i="25"/>
  <c r="AE88" i="25"/>
  <c r="AE74" i="25"/>
  <c r="AE63" i="25"/>
  <c r="AE49" i="25"/>
  <c r="AE37" i="25"/>
  <c r="AE25" i="25"/>
  <c r="AE9" i="25"/>
  <c r="C5" i="4" a="1"/>
  <c r="C5" i="4" s="1"/>
  <c r="AC4" i="25" l="1"/>
  <c r="Y66" i="29" a="1"/>
  <c r="Y66" i="29" s="1"/>
  <c r="X66" i="29" a="1"/>
  <c r="X66" i="29" s="1"/>
  <c r="W66" i="29" a="1"/>
  <c r="W66" i="29" s="1"/>
  <c r="U66" i="29" a="1"/>
  <c r="U66" i="29" s="1"/>
  <c r="A41" i="29"/>
  <c r="A40" i="29"/>
  <c r="A39" i="29"/>
  <c r="A38" i="29"/>
  <c r="V66" i="29" l="1" a="1"/>
  <c r="V66" i="29" s="1"/>
  <c r="O1" i="29" s="1"/>
  <c r="A30" i="29"/>
  <c r="A31" i="29"/>
  <c r="A28" i="29"/>
  <c r="A29" i="29"/>
  <c r="A35" i="29"/>
  <c r="A25" i="29"/>
  <c r="Y3" i="29"/>
  <c r="V3" i="29"/>
  <c r="W3" i="29"/>
  <c r="X3" i="29"/>
  <c r="U3" i="29"/>
  <c r="Q3" i="29"/>
  <c r="R3" i="29"/>
  <c r="S3" i="29"/>
  <c r="T3" i="29"/>
  <c r="P3" i="29"/>
  <c r="C6" i="4" l="1" a="1"/>
  <c r="C6" i="4" s="1"/>
  <c r="AD4" i="25" l="1"/>
  <c r="AB4" i="25" l="1"/>
  <c r="AA4" i="25"/>
  <c r="C4" i="24"/>
  <c r="A4" i="24" s="1"/>
  <c r="C5" i="24"/>
  <c r="A5" i="24" s="1"/>
  <c r="C6" i="24"/>
  <c r="A6" i="24" s="1"/>
  <c r="C7" i="24"/>
  <c r="A7" i="24" s="1"/>
  <c r="C8" i="24"/>
  <c r="A8" i="24" s="1"/>
  <c r="C9" i="24"/>
  <c r="A9" i="24" s="1"/>
  <c r="C10" i="24"/>
  <c r="A10" i="24" s="1"/>
  <c r="C11" i="24"/>
  <c r="A11" i="24" s="1"/>
  <c r="C13" i="24"/>
  <c r="A13" i="24" s="1"/>
  <c r="C14" i="24"/>
  <c r="A14" i="24" s="1"/>
  <c r="C15" i="24"/>
  <c r="A15" i="24" s="1"/>
  <c r="C16" i="24"/>
  <c r="A16" i="24" s="1"/>
  <c r="C17" i="24"/>
  <c r="A17" i="24" s="1"/>
  <c r="C18" i="24"/>
  <c r="A18" i="24" s="1"/>
  <c r="C19" i="24"/>
  <c r="A19" i="24" s="1"/>
  <c r="C20" i="24"/>
  <c r="A20" i="24" s="1"/>
  <c r="C22" i="24"/>
  <c r="A22" i="24" s="1"/>
  <c r="C23" i="24"/>
  <c r="A23" i="24" s="1"/>
  <c r="C24" i="24"/>
  <c r="A24" i="24" s="1"/>
  <c r="C25" i="24"/>
  <c r="A25" i="24" s="1"/>
  <c r="C26" i="24"/>
  <c r="A26" i="24" s="1"/>
  <c r="C27" i="24"/>
  <c r="A27" i="24" s="1"/>
  <c r="C28" i="24"/>
  <c r="A28" i="24" s="1"/>
  <c r="C29" i="24"/>
  <c r="A29" i="24" s="1"/>
  <c r="C31" i="24"/>
  <c r="A31" i="24" s="1"/>
  <c r="C32" i="24"/>
  <c r="A32" i="24" s="1"/>
  <c r="C33" i="24"/>
  <c r="A33" i="24" s="1"/>
  <c r="C34" i="24"/>
  <c r="A34" i="24" s="1"/>
  <c r="C35" i="24"/>
  <c r="A35" i="24" s="1"/>
  <c r="C36" i="24"/>
  <c r="A36" i="24" s="1"/>
  <c r="C37" i="24"/>
  <c r="A37" i="24" s="1"/>
  <c r="C38" i="24"/>
  <c r="A38" i="24" s="1"/>
  <c r="C40" i="24"/>
  <c r="A40" i="24" s="1"/>
  <c r="C41" i="24"/>
  <c r="A41" i="24" s="1"/>
  <c r="C42" i="24"/>
  <c r="A42" i="24" s="1"/>
  <c r="C43" i="24"/>
  <c r="A43" i="24" s="1"/>
  <c r="C44" i="24"/>
  <c r="A44" i="24" s="1"/>
  <c r="C45" i="24"/>
  <c r="A45" i="24" s="1"/>
  <c r="C46" i="24"/>
  <c r="A46" i="24" s="1"/>
  <c r="C47" i="24"/>
  <c r="A47" i="24" s="1"/>
  <c r="C49" i="24"/>
  <c r="A49" i="24" s="1"/>
  <c r="C50" i="24"/>
  <c r="A50" i="24" s="1"/>
  <c r="C51" i="24"/>
  <c r="A51" i="24" s="1"/>
  <c r="C52" i="24"/>
  <c r="A52" i="24" s="1"/>
  <c r="C53" i="24"/>
  <c r="A53" i="24" s="1"/>
  <c r="C54" i="24"/>
  <c r="A54" i="24" s="1"/>
  <c r="C55" i="24"/>
  <c r="A55" i="24" s="1"/>
  <c r="C56" i="24"/>
  <c r="A56" i="24" s="1"/>
  <c r="C58" i="24"/>
  <c r="A58" i="24" s="1"/>
  <c r="C59" i="24"/>
  <c r="A59" i="24" s="1"/>
  <c r="C60" i="24"/>
  <c r="A60" i="24" s="1"/>
  <c r="C61" i="24"/>
  <c r="A61" i="24" s="1"/>
  <c r="C62" i="24"/>
  <c r="A62" i="24" s="1"/>
  <c r="C63" i="24"/>
  <c r="A63" i="24" s="1"/>
  <c r="C64" i="24"/>
  <c r="A64" i="24" s="1"/>
  <c r="C65" i="24"/>
  <c r="A65" i="24" s="1"/>
  <c r="C67" i="24"/>
  <c r="A67" i="24" s="1"/>
  <c r="C68" i="24"/>
  <c r="A68" i="24" s="1"/>
  <c r="C69" i="24"/>
  <c r="A69" i="24" s="1"/>
  <c r="C70" i="24"/>
  <c r="A70" i="24" s="1"/>
  <c r="C71" i="24"/>
  <c r="A71" i="24" s="1"/>
  <c r="C72" i="24"/>
  <c r="A72" i="24" s="1"/>
  <c r="C73" i="24"/>
  <c r="A73" i="24" s="1"/>
  <c r="C74" i="24"/>
  <c r="A74" i="24" s="1"/>
  <c r="C76" i="24"/>
  <c r="A76" i="24" s="1"/>
  <c r="C77" i="24"/>
  <c r="A77" i="24" s="1"/>
  <c r="C78" i="24"/>
  <c r="A78" i="24" s="1"/>
  <c r="C79" i="24"/>
  <c r="A79" i="24" s="1"/>
  <c r="C80" i="24"/>
  <c r="A80" i="24" s="1"/>
  <c r="C81" i="24"/>
  <c r="A81" i="24" s="1"/>
  <c r="C82" i="24"/>
  <c r="A82" i="24" s="1"/>
  <c r="C83" i="24"/>
  <c r="A83" i="24" s="1"/>
  <c r="C85" i="24"/>
  <c r="A85" i="24" s="1"/>
  <c r="C86" i="24"/>
  <c r="A86" i="24" s="1"/>
  <c r="C87" i="24"/>
  <c r="A87" i="24" s="1"/>
  <c r="C88" i="24"/>
  <c r="A88" i="24" s="1"/>
  <c r="C89" i="24"/>
  <c r="A89" i="24" s="1"/>
  <c r="C90" i="24"/>
  <c r="A90" i="24" s="1"/>
  <c r="C91" i="24"/>
  <c r="A91" i="24" s="1"/>
  <c r="C92" i="24"/>
  <c r="A92" i="24" s="1"/>
  <c r="C94" i="24"/>
  <c r="A94" i="24" s="1"/>
  <c r="C95" i="24"/>
  <c r="A95" i="24" s="1"/>
  <c r="C96" i="24"/>
  <c r="A96" i="24" s="1"/>
  <c r="C97" i="24"/>
  <c r="A97" i="24" s="1"/>
  <c r="C98" i="24"/>
  <c r="A98" i="24" s="1"/>
  <c r="C99" i="24"/>
  <c r="A99" i="24" s="1"/>
  <c r="C100" i="24"/>
  <c r="A100" i="24" s="1"/>
  <c r="C101" i="24"/>
  <c r="A101" i="24" s="1"/>
  <c r="C103" i="24"/>
  <c r="A103" i="24" s="1"/>
  <c r="C104" i="24"/>
  <c r="A104" i="24" s="1"/>
  <c r="C105" i="24"/>
  <c r="A105" i="24" s="1"/>
  <c r="C106" i="24"/>
  <c r="A106" i="24" s="1"/>
  <c r="C107" i="24"/>
  <c r="A107" i="24" s="1"/>
  <c r="C108" i="24"/>
  <c r="A108" i="24" s="1"/>
  <c r="C109" i="24"/>
  <c r="A109" i="24" s="1"/>
  <c r="C110" i="24"/>
  <c r="A110" i="24" s="1"/>
  <c r="C112" i="24"/>
  <c r="A112" i="24" s="1"/>
  <c r="C113" i="24"/>
  <c r="A113" i="24" s="1"/>
  <c r="C114" i="24"/>
  <c r="A114" i="24" s="1"/>
  <c r="C115" i="24"/>
  <c r="A115" i="24" s="1"/>
  <c r="C116" i="24"/>
  <c r="A116" i="24" s="1"/>
  <c r="C117" i="24"/>
  <c r="A117" i="24" s="1"/>
  <c r="C118" i="24"/>
  <c r="A118" i="24" s="1"/>
  <c r="C119" i="24"/>
  <c r="A119" i="24" s="1"/>
  <c r="C121" i="24"/>
  <c r="A121" i="24" s="1"/>
  <c r="C122" i="24"/>
  <c r="A122" i="24" s="1"/>
  <c r="C123" i="24"/>
  <c r="A123" i="24" s="1"/>
  <c r="C124" i="24"/>
  <c r="A124" i="24" s="1"/>
  <c r="C125" i="24"/>
  <c r="A125" i="24" s="1"/>
  <c r="C126" i="24"/>
  <c r="A126" i="24" s="1"/>
  <c r="C127" i="24"/>
  <c r="A127" i="24" s="1"/>
  <c r="C128" i="24"/>
  <c r="A128" i="24" s="1"/>
  <c r="C130" i="24"/>
  <c r="A130" i="24" s="1"/>
  <c r="C131" i="24"/>
  <c r="A131" i="24" s="1"/>
  <c r="C132" i="24"/>
  <c r="A132" i="24" s="1"/>
  <c r="C133" i="24"/>
  <c r="A133" i="24" s="1"/>
  <c r="C134" i="24"/>
  <c r="A134" i="24" s="1"/>
  <c r="C135" i="24"/>
  <c r="A135" i="24" s="1"/>
  <c r="C136" i="24"/>
  <c r="A136" i="24" s="1"/>
  <c r="C137" i="24"/>
  <c r="A137" i="24" s="1"/>
  <c r="C139" i="24"/>
  <c r="A139" i="24" s="1"/>
  <c r="C140" i="24"/>
  <c r="A140" i="24" s="1"/>
  <c r="C141" i="24"/>
  <c r="A141" i="24" s="1"/>
  <c r="C142" i="24"/>
  <c r="A142" i="24" s="1"/>
  <c r="C143" i="24"/>
  <c r="A143" i="24" s="1"/>
  <c r="C144" i="24"/>
  <c r="A144" i="24" s="1"/>
  <c r="C145" i="24"/>
  <c r="A145" i="24" s="1"/>
  <c r="C146" i="24"/>
  <c r="A146" i="24" s="1"/>
  <c r="C148" i="24"/>
  <c r="A148" i="24" s="1"/>
  <c r="C149" i="24"/>
  <c r="A149" i="24" s="1"/>
  <c r="C150" i="24"/>
  <c r="A150" i="24" s="1"/>
  <c r="C151" i="24"/>
  <c r="A151" i="24" s="1"/>
  <c r="C152" i="24"/>
  <c r="A152" i="24" s="1"/>
  <c r="C153" i="24"/>
  <c r="A153" i="24" s="1"/>
  <c r="C154" i="24"/>
  <c r="A154" i="24" s="1"/>
  <c r="C155" i="24"/>
  <c r="A155" i="24" s="1"/>
  <c r="C157" i="24"/>
  <c r="A157" i="24" s="1"/>
  <c r="C158" i="24"/>
  <c r="A158" i="24" s="1"/>
  <c r="C159" i="24"/>
  <c r="A159" i="24" s="1"/>
  <c r="C160" i="24"/>
  <c r="A160" i="24" s="1"/>
  <c r="C161" i="24"/>
  <c r="A161" i="24" s="1"/>
  <c r="C162" i="24"/>
  <c r="A162" i="24" s="1"/>
  <c r="C163" i="24"/>
  <c r="A163" i="24" s="1"/>
  <c r="C164" i="24"/>
  <c r="A164" i="24" s="1"/>
  <c r="C166" i="24"/>
  <c r="A166" i="24" s="1"/>
  <c r="C167" i="24"/>
  <c r="A167" i="24" s="1"/>
  <c r="C168" i="24"/>
  <c r="A168" i="24" s="1"/>
  <c r="C169" i="24"/>
  <c r="A169" i="24" s="1"/>
  <c r="C170" i="24"/>
  <c r="A170" i="24" s="1"/>
  <c r="C171" i="24"/>
  <c r="A171" i="24" s="1"/>
  <c r="C172" i="24"/>
  <c r="A172" i="24" s="1"/>
  <c r="C173" i="24"/>
  <c r="A173" i="24" s="1"/>
  <c r="C175" i="24"/>
  <c r="A175" i="24" s="1"/>
  <c r="C176" i="24"/>
  <c r="A176" i="24" s="1"/>
  <c r="C177" i="24"/>
  <c r="A177" i="24" s="1"/>
  <c r="C178" i="24"/>
  <c r="A178" i="24" s="1"/>
  <c r="C179" i="24"/>
  <c r="A179" i="24" s="1"/>
  <c r="C180" i="24"/>
  <c r="A180" i="24" s="1"/>
  <c r="C181" i="24"/>
  <c r="A181" i="24" s="1"/>
  <c r="C182" i="24"/>
  <c r="A182" i="24" s="1"/>
  <c r="C184" i="24"/>
  <c r="A184" i="24" s="1"/>
  <c r="C185" i="24"/>
  <c r="A185" i="24" s="1"/>
  <c r="C186" i="24"/>
  <c r="A186" i="24" s="1"/>
  <c r="C187" i="24"/>
  <c r="A187" i="24" s="1"/>
  <c r="C188" i="24"/>
  <c r="A188" i="24" s="1"/>
  <c r="C189" i="24"/>
  <c r="A189" i="24" s="1"/>
  <c r="C190" i="24"/>
  <c r="A190" i="24" s="1"/>
  <c r="C191" i="24"/>
  <c r="A191" i="24" s="1"/>
  <c r="C193" i="24"/>
  <c r="A193" i="24" s="1"/>
  <c r="C194" i="24"/>
  <c r="A194" i="24" s="1"/>
  <c r="C195" i="24"/>
  <c r="A195" i="24" s="1"/>
  <c r="C196" i="24"/>
  <c r="A196" i="24" s="1"/>
  <c r="C197" i="24"/>
  <c r="A197" i="24" s="1"/>
  <c r="C198" i="24"/>
  <c r="A198" i="24" s="1"/>
  <c r="C199" i="24"/>
  <c r="A199" i="24" s="1"/>
  <c r="C200" i="24"/>
  <c r="A200" i="24" s="1"/>
  <c r="C202" i="24"/>
  <c r="A202" i="24" s="1"/>
  <c r="C203" i="24"/>
  <c r="A203" i="24" s="1"/>
  <c r="C204" i="24"/>
  <c r="A204" i="24" s="1"/>
  <c r="C205" i="24"/>
  <c r="A205" i="24" s="1"/>
  <c r="C206" i="24"/>
  <c r="A206" i="24" s="1"/>
  <c r="C207" i="24"/>
  <c r="A207" i="24" s="1"/>
  <c r="C208" i="24"/>
  <c r="A208" i="24" s="1"/>
  <c r="C209" i="24"/>
  <c r="A209" i="24" s="1"/>
  <c r="C211" i="24"/>
  <c r="A211" i="24" s="1"/>
  <c r="C212" i="24"/>
  <c r="A212" i="24" s="1"/>
  <c r="C213" i="24"/>
  <c r="A213" i="24" s="1"/>
  <c r="C214" i="24"/>
  <c r="A214" i="24" s="1"/>
  <c r="C215" i="24"/>
  <c r="A215" i="24" s="1"/>
  <c r="C216" i="24"/>
  <c r="A216" i="24" s="1"/>
  <c r="C217" i="24"/>
  <c r="A217" i="24" s="1"/>
  <c r="C218" i="24"/>
  <c r="A218" i="24" s="1"/>
  <c r="C220" i="24"/>
  <c r="A220" i="24" s="1"/>
  <c r="C221" i="24"/>
  <c r="A221" i="24" s="1"/>
  <c r="C222" i="24"/>
  <c r="A222" i="24" s="1"/>
  <c r="C223" i="24"/>
  <c r="A223" i="24" s="1"/>
  <c r="C224" i="24"/>
  <c r="A224" i="24" s="1"/>
  <c r="C225" i="24"/>
  <c r="A225" i="24" s="1"/>
  <c r="C226" i="24"/>
  <c r="A226" i="24" s="1"/>
  <c r="C227" i="24"/>
  <c r="A227" i="24" s="1"/>
  <c r="C229" i="24"/>
  <c r="A229" i="24" s="1"/>
  <c r="C230" i="24"/>
  <c r="A230" i="24" s="1"/>
  <c r="C231" i="24"/>
  <c r="A231" i="24" s="1"/>
  <c r="C232" i="24"/>
  <c r="A232" i="24" s="1"/>
  <c r="C233" i="24"/>
  <c r="A233" i="24" s="1"/>
  <c r="C234" i="24"/>
  <c r="A234" i="24" s="1"/>
  <c r="C235" i="24"/>
  <c r="A235" i="24" s="1"/>
  <c r="C236" i="24"/>
  <c r="A236" i="24" s="1"/>
  <c r="C238" i="24"/>
  <c r="A238" i="24" s="1"/>
  <c r="C239" i="24"/>
  <c r="A239" i="24" s="1"/>
  <c r="C240" i="24"/>
  <c r="A240" i="24" s="1"/>
  <c r="C241" i="24"/>
  <c r="A241" i="24" s="1"/>
  <c r="C242" i="24"/>
  <c r="A242" i="24" s="1"/>
  <c r="C243" i="24"/>
  <c r="A243" i="24" s="1"/>
  <c r="C244" i="24"/>
  <c r="A244" i="24" s="1"/>
  <c r="C245" i="24"/>
  <c r="A245" i="24" s="1"/>
  <c r="C247" i="24"/>
  <c r="A247" i="24" s="1"/>
  <c r="C248" i="24"/>
  <c r="A248" i="24" s="1"/>
  <c r="C249" i="24"/>
  <c r="A249" i="24" s="1"/>
  <c r="C250" i="24"/>
  <c r="A250" i="24" s="1"/>
  <c r="C251" i="24"/>
  <c r="A251" i="24" s="1"/>
  <c r="C252" i="24"/>
  <c r="A252" i="24" s="1"/>
  <c r="C253" i="24"/>
  <c r="A253" i="24" s="1"/>
  <c r="C254" i="24"/>
  <c r="A254" i="24" s="1"/>
  <c r="C256" i="24"/>
  <c r="A256" i="24" s="1"/>
  <c r="C257" i="24"/>
  <c r="A257" i="24" s="1"/>
  <c r="C258" i="24"/>
  <c r="A258" i="24" s="1"/>
  <c r="C259" i="24"/>
  <c r="A259" i="24" s="1"/>
  <c r="C260" i="24"/>
  <c r="A260" i="24" s="1"/>
  <c r="C261" i="24"/>
  <c r="A261" i="24" s="1"/>
  <c r="C262" i="24"/>
  <c r="A262" i="24" s="1"/>
  <c r="C263" i="24"/>
  <c r="A263" i="24" s="1"/>
  <c r="C265" i="24"/>
  <c r="A265" i="24" s="1"/>
  <c r="C266" i="24"/>
  <c r="A266" i="24" s="1"/>
  <c r="C267" i="24"/>
  <c r="A267" i="24" s="1"/>
  <c r="C268" i="24"/>
  <c r="A268" i="24" s="1"/>
  <c r="C269" i="24"/>
  <c r="A269" i="24" s="1"/>
  <c r="C270" i="24"/>
  <c r="A270" i="24" s="1"/>
  <c r="C271" i="24"/>
  <c r="A271" i="24" s="1"/>
  <c r="C272" i="24"/>
  <c r="A272" i="24" s="1"/>
  <c r="C274" i="24"/>
  <c r="A274" i="24" s="1"/>
  <c r="C275" i="24"/>
  <c r="A275" i="24" s="1"/>
  <c r="C276" i="24"/>
  <c r="A276" i="24" s="1"/>
  <c r="C277" i="24"/>
  <c r="A277" i="24" s="1"/>
  <c r="C278" i="24"/>
  <c r="A278" i="24" s="1"/>
  <c r="C279" i="24"/>
  <c r="A279" i="24" s="1"/>
  <c r="C280" i="24"/>
  <c r="A280" i="24" s="1"/>
  <c r="C281" i="24"/>
  <c r="A281" i="24" s="1"/>
  <c r="C283" i="24"/>
  <c r="A283" i="24" s="1"/>
  <c r="C284" i="24"/>
  <c r="A284" i="24" s="1"/>
  <c r="C285" i="24"/>
  <c r="A285" i="24" s="1"/>
  <c r="C286" i="24"/>
  <c r="A286" i="24" s="1"/>
  <c r="C287" i="24"/>
  <c r="A287" i="24" s="1"/>
  <c r="C288" i="24"/>
  <c r="A288" i="24" s="1"/>
  <c r="C289" i="24"/>
  <c r="A289" i="24" s="1"/>
  <c r="C290" i="24"/>
  <c r="A290" i="24" s="1"/>
  <c r="C292" i="24"/>
  <c r="A292" i="24" s="1"/>
  <c r="C293" i="24"/>
  <c r="A293" i="24" s="1"/>
  <c r="C294" i="24"/>
  <c r="A294" i="24" s="1"/>
  <c r="C295" i="24"/>
  <c r="A295" i="24" s="1"/>
  <c r="C296" i="24"/>
  <c r="A296" i="24" s="1"/>
  <c r="C297" i="24"/>
  <c r="A297" i="24" s="1"/>
  <c r="C298" i="24"/>
  <c r="A298" i="24" s="1"/>
  <c r="C299" i="24"/>
  <c r="A299" i="24" s="1"/>
  <c r="C301" i="24"/>
  <c r="A301" i="24" s="1"/>
  <c r="C302" i="24"/>
  <c r="A302" i="24" s="1"/>
  <c r="C303" i="24"/>
  <c r="A303" i="24" s="1"/>
  <c r="C304" i="24"/>
  <c r="A304" i="24" s="1"/>
  <c r="C305" i="24"/>
  <c r="A305" i="24" s="1"/>
  <c r="C306" i="24"/>
  <c r="A306" i="24" s="1"/>
  <c r="C307" i="24"/>
  <c r="A307" i="24" s="1"/>
  <c r="C308" i="24"/>
  <c r="A308" i="24" s="1"/>
  <c r="C310" i="24"/>
  <c r="A310" i="24" s="1"/>
  <c r="C311" i="24"/>
  <c r="A311" i="24" s="1"/>
  <c r="C312" i="24"/>
  <c r="A312" i="24" s="1"/>
  <c r="C313" i="24"/>
  <c r="A313" i="24" s="1"/>
  <c r="C314" i="24"/>
  <c r="A314" i="24" s="1"/>
  <c r="C315" i="24"/>
  <c r="A315" i="24" s="1"/>
  <c r="C316" i="24"/>
  <c r="A316" i="24" s="1"/>
  <c r="C317" i="24"/>
  <c r="A317" i="24" s="1"/>
  <c r="C319" i="24"/>
  <c r="A319" i="24" s="1"/>
  <c r="C320" i="24"/>
  <c r="A320" i="24" s="1"/>
  <c r="C321" i="24"/>
  <c r="A321" i="24" s="1"/>
  <c r="C322" i="24"/>
  <c r="A322" i="24" s="1"/>
  <c r="C323" i="24"/>
  <c r="A323" i="24" s="1"/>
  <c r="C324" i="24"/>
  <c r="A324" i="24" s="1"/>
  <c r="C325" i="24"/>
  <c r="A325" i="24" s="1"/>
  <c r="C326" i="24"/>
  <c r="A326" i="24" s="1"/>
  <c r="C328" i="24"/>
  <c r="A328" i="24" s="1"/>
  <c r="C329" i="24"/>
  <c r="A329" i="24" s="1"/>
  <c r="C330" i="24"/>
  <c r="A330" i="24" s="1"/>
  <c r="C331" i="24"/>
  <c r="A331" i="24" s="1"/>
  <c r="C332" i="24"/>
  <c r="A332" i="24" s="1"/>
  <c r="C333" i="24"/>
  <c r="A333" i="24" s="1"/>
  <c r="C334" i="24"/>
  <c r="A334" i="24" s="1"/>
  <c r="C335" i="24"/>
  <c r="A335" i="24" s="1"/>
  <c r="C337" i="24"/>
  <c r="A337" i="24" s="1"/>
  <c r="C338" i="24"/>
  <c r="A338" i="24" s="1"/>
  <c r="C339" i="24"/>
  <c r="A339" i="24" s="1"/>
  <c r="C340" i="24"/>
  <c r="A340" i="24" s="1"/>
  <c r="C341" i="24"/>
  <c r="A341" i="24" s="1"/>
  <c r="C342" i="24"/>
  <c r="A342" i="24" s="1"/>
  <c r="C343" i="24"/>
  <c r="A343" i="24" s="1"/>
  <c r="C344" i="24"/>
  <c r="A344" i="24" s="1"/>
  <c r="C346" i="24"/>
  <c r="A346" i="24" s="1"/>
  <c r="C347" i="24"/>
  <c r="A347" i="24" s="1"/>
  <c r="C348" i="24"/>
  <c r="A348" i="24" s="1"/>
  <c r="C349" i="24"/>
  <c r="A349" i="24" s="1"/>
  <c r="C350" i="24"/>
  <c r="A350" i="24" s="1"/>
  <c r="C351" i="24"/>
  <c r="A351" i="24" s="1"/>
  <c r="C352" i="24"/>
  <c r="A352" i="24" s="1"/>
  <c r="C353" i="24"/>
  <c r="A353" i="24" s="1"/>
  <c r="C355" i="24"/>
  <c r="A355" i="24" s="1"/>
  <c r="C356" i="24"/>
  <c r="A356" i="24" s="1"/>
  <c r="C357" i="24"/>
  <c r="A357" i="24" s="1"/>
  <c r="C358" i="24"/>
  <c r="A358" i="24" s="1"/>
  <c r="C359" i="24"/>
  <c r="A359" i="24" s="1"/>
  <c r="C360" i="24"/>
  <c r="A360" i="24" s="1"/>
  <c r="C361" i="24"/>
  <c r="A361" i="24" s="1"/>
  <c r="C362" i="24"/>
  <c r="A362" i="24" s="1"/>
  <c r="C364" i="24"/>
  <c r="A364" i="24" s="1"/>
  <c r="C365" i="24"/>
  <c r="A365" i="24" s="1"/>
  <c r="C366" i="24"/>
  <c r="A366" i="24" s="1"/>
  <c r="C367" i="24"/>
  <c r="A367" i="24" s="1"/>
  <c r="C368" i="24"/>
  <c r="A368" i="24" s="1"/>
  <c r="C369" i="24"/>
  <c r="A369" i="24" s="1"/>
  <c r="C370" i="24"/>
  <c r="A370" i="24" s="1"/>
  <c r="C371" i="24"/>
  <c r="A371" i="24" s="1"/>
  <c r="C373" i="24"/>
  <c r="A373" i="24" s="1"/>
  <c r="C374" i="24"/>
  <c r="A374" i="24" s="1"/>
  <c r="C375" i="24"/>
  <c r="A375" i="24" s="1"/>
  <c r="C376" i="24"/>
  <c r="A376" i="24" s="1"/>
  <c r="C377" i="24"/>
  <c r="A377" i="24" s="1"/>
  <c r="C378" i="24"/>
  <c r="A378" i="24" s="1"/>
  <c r="C379" i="24"/>
  <c r="A379" i="24" s="1"/>
  <c r="C380" i="24"/>
  <c r="A380" i="24" s="1"/>
  <c r="C382" i="24"/>
  <c r="A382" i="24" s="1"/>
  <c r="C383" i="24"/>
  <c r="A383" i="24" s="1"/>
  <c r="C384" i="24"/>
  <c r="A384" i="24" s="1"/>
  <c r="C385" i="24"/>
  <c r="A385" i="24" s="1"/>
  <c r="C386" i="24"/>
  <c r="A386" i="24" s="1"/>
  <c r="C387" i="24"/>
  <c r="A387" i="24" s="1"/>
  <c r="C388" i="24"/>
  <c r="A388" i="24" s="1"/>
  <c r="C389" i="24"/>
  <c r="A389" i="24" s="1"/>
  <c r="C391" i="24"/>
  <c r="A391" i="24" s="1"/>
  <c r="C392" i="24"/>
  <c r="A392" i="24" s="1"/>
  <c r="C393" i="24"/>
  <c r="A393" i="24" s="1"/>
  <c r="C394" i="24"/>
  <c r="A394" i="24" s="1"/>
  <c r="C395" i="24"/>
  <c r="A395" i="24" s="1"/>
  <c r="C396" i="24"/>
  <c r="A396" i="24" s="1"/>
  <c r="C397" i="24"/>
  <c r="A397" i="24" s="1"/>
  <c r="C398" i="24"/>
  <c r="A398" i="24" s="1"/>
  <c r="C400" i="24"/>
  <c r="A400" i="24" s="1"/>
  <c r="C401" i="24"/>
  <c r="A401" i="24" s="1"/>
  <c r="C402" i="24"/>
  <c r="A402" i="24" s="1"/>
  <c r="C403" i="24"/>
  <c r="A403" i="24" s="1"/>
  <c r="C404" i="24"/>
  <c r="A404" i="24" s="1"/>
  <c r="C405" i="24"/>
  <c r="A405" i="24" s="1"/>
  <c r="C406" i="24"/>
  <c r="A406" i="24" s="1"/>
  <c r="C407" i="24"/>
  <c r="A407" i="24" s="1"/>
  <c r="C409" i="24"/>
  <c r="A409" i="24" s="1"/>
  <c r="C410" i="24"/>
  <c r="A410" i="24" s="1"/>
  <c r="C411" i="24"/>
  <c r="A411" i="24" s="1"/>
  <c r="C412" i="24"/>
  <c r="A412" i="24" s="1"/>
  <c r="C413" i="24"/>
  <c r="A413" i="24" s="1"/>
  <c r="C414" i="24"/>
  <c r="A414" i="24" s="1"/>
  <c r="C415" i="24"/>
  <c r="A415" i="24" s="1"/>
  <c r="C416" i="24"/>
  <c r="A416" i="24" s="1"/>
  <c r="C418" i="24"/>
  <c r="A418" i="24" s="1"/>
  <c r="C419" i="24"/>
  <c r="A419" i="24" s="1"/>
  <c r="C420" i="24"/>
  <c r="A420" i="24" s="1"/>
  <c r="C421" i="24"/>
  <c r="A421" i="24" s="1"/>
  <c r="C422" i="24"/>
  <c r="A422" i="24" s="1"/>
  <c r="C423" i="24"/>
  <c r="A423" i="24" s="1"/>
  <c r="C424" i="24"/>
  <c r="A424" i="24" s="1"/>
  <c r="C425" i="24"/>
  <c r="A425" i="24" s="1"/>
  <c r="C427" i="24"/>
  <c r="A427" i="24" s="1"/>
  <c r="C428" i="24"/>
  <c r="A428" i="24" s="1"/>
  <c r="C429" i="24"/>
  <c r="A429" i="24" s="1"/>
  <c r="C430" i="24"/>
  <c r="A430" i="24" s="1"/>
  <c r="C431" i="24"/>
  <c r="A431" i="24" s="1"/>
  <c r="C432" i="24"/>
  <c r="A432" i="24" s="1"/>
  <c r="C433" i="24"/>
  <c r="A433" i="24" s="1"/>
  <c r="C434" i="24"/>
  <c r="A434" i="24" s="1"/>
  <c r="C436" i="24"/>
  <c r="A436" i="24" s="1"/>
  <c r="C437" i="24"/>
  <c r="A437" i="24" s="1"/>
  <c r="C438" i="24"/>
  <c r="A438" i="24" s="1"/>
  <c r="C439" i="24"/>
  <c r="A439" i="24" s="1"/>
  <c r="C440" i="24"/>
  <c r="A440" i="24" s="1"/>
  <c r="C441" i="24"/>
  <c r="A441" i="24" s="1"/>
  <c r="C442" i="24"/>
  <c r="A442" i="24" s="1"/>
  <c r="C443" i="24"/>
  <c r="A443" i="24" s="1"/>
  <c r="C445" i="24"/>
  <c r="A445" i="24" s="1"/>
  <c r="C446" i="24"/>
  <c r="A446" i="24" s="1"/>
  <c r="C447" i="24"/>
  <c r="A447" i="24" s="1"/>
  <c r="C448" i="24"/>
  <c r="A448" i="24" s="1"/>
  <c r="C449" i="24"/>
  <c r="A449" i="24" s="1"/>
  <c r="C450" i="24"/>
  <c r="A450" i="24" s="1"/>
  <c r="C451" i="24"/>
  <c r="A451" i="24" s="1"/>
  <c r="C452" i="24"/>
  <c r="A452" i="24" s="1"/>
  <c r="C454" i="24"/>
  <c r="A454" i="24" s="1"/>
  <c r="C455" i="24"/>
  <c r="A455" i="24" s="1"/>
  <c r="C456" i="24"/>
  <c r="A456" i="24" s="1"/>
  <c r="C457" i="24"/>
  <c r="A457" i="24" s="1"/>
  <c r="C458" i="24"/>
  <c r="A458" i="24" s="1"/>
  <c r="C459" i="24"/>
  <c r="A459" i="24" s="1"/>
  <c r="C460" i="24"/>
  <c r="A460" i="24" s="1"/>
  <c r="C461" i="24"/>
  <c r="A461" i="24" s="1"/>
  <c r="C463" i="24"/>
  <c r="A463" i="24" s="1"/>
  <c r="C464" i="24"/>
  <c r="A464" i="24" s="1"/>
  <c r="C465" i="24"/>
  <c r="A465" i="24" s="1"/>
  <c r="C466" i="24"/>
  <c r="A466" i="24" s="1"/>
  <c r="C467" i="24"/>
  <c r="A467" i="24" s="1"/>
  <c r="C468" i="24"/>
  <c r="A468" i="24" s="1"/>
  <c r="C469" i="24"/>
  <c r="A469" i="24" s="1"/>
  <c r="C470" i="24"/>
  <c r="A470" i="24" s="1"/>
  <c r="C472" i="24"/>
  <c r="A472" i="24" s="1"/>
  <c r="C473" i="24"/>
  <c r="A473" i="24" s="1"/>
  <c r="C474" i="24"/>
  <c r="A474" i="24" s="1"/>
  <c r="C475" i="24"/>
  <c r="A475" i="24" s="1"/>
  <c r="C476" i="24"/>
  <c r="A476" i="24" s="1"/>
  <c r="C477" i="24"/>
  <c r="A477" i="24" s="1"/>
  <c r="C478" i="24"/>
  <c r="A478" i="24" s="1"/>
  <c r="C479" i="24"/>
  <c r="A479" i="24" s="1"/>
  <c r="C481" i="24"/>
  <c r="A481" i="24" s="1"/>
  <c r="C482" i="24"/>
  <c r="A482" i="24" s="1"/>
  <c r="C483" i="24"/>
  <c r="A483" i="24" s="1"/>
  <c r="C484" i="24"/>
  <c r="A484" i="24" s="1"/>
  <c r="C485" i="24"/>
  <c r="A485" i="24" s="1"/>
  <c r="C486" i="24"/>
  <c r="A486" i="24" s="1"/>
  <c r="C487" i="24"/>
  <c r="A487" i="24" s="1"/>
  <c r="C488" i="24"/>
  <c r="A488" i="24" s="1"/>
  <c r="C490" i="24"/>
  <c r="A490" i="24" s="1"/>
  <c r="C491" i="24"/>
  <c r="A491" i="24" s="1"/>
  <c r="C492" i="24"/>
  <c r="A492" i="24" s="1"/>
  <c r="C493" i="24"/>
  <c r="A493" i="24" s="1"/>
  <c r="C494" i="24"/>
  <c r="A494" i="24" s="1"/>
  <c r="C495" i="24"/>
  <c r="A495" i="24" s="1"/>
  <c r="C496" i="24"/>
  <c r="A496" i="24" s="1"/>
  <c r="C497" i="24"/>
  <c r="A497" i="24" s="1"/>
  <c r="C498" i="24"/>
  <c r="A498" i="24" s="1"/>
  <c r="C499" i="24"/>
  <c r="A499" i="24" s="1"/>
  <c r="AE4" i="25" l="1"/>
  <c r="C40" i="5" l="1"/>
  <c r="C85" i="5"/>
  <c r="C121" i="5"/>
  <c r="C220" i="5"/>
  <c r="C301" i="5"/>
  <c r="C337" i="5"/>
  <c r="C391" i="5"/>
  <c r="C409" i="5"/>
  <c r="C490" i="5"/>
  <c r="AS4" i="5"/>
  <c r="AL4" i="5"/>
  <c r="AR4" i="5"/>
  <c r="AK4" i="5"/>
  <c r="AE12" i="5"/>
  <c r="AE11" i="5"/>
  <c r="AE10" i="5"/>
  <c r="AE9" i="5"/>
  <c r="AE8" i="5"/>
  <c r="AE7" i="5"/>
  <c r="AE6" i="5"/>
  <c r="AE5" i="5"/>
  <c r="AE4" i="5"/>
  <c r="AF4" i="5"/>
  <c r="B409" i="5" l="1"/>
  <c r="B408" i="24" s="1"/>
  <c r="W409" i="5"/>
  <c r="B391" i="5"/>
  <c r="B390" i="24" s="1"/>
  <c r="W391" i="5"/>
  <c r="B337" i="5"/>
  <c r="B336" i="24" s="1"/>
  <c r="W337" i="5"/>
  <c r="B301" i="5"/>
  <c r="B300" i="24" s="1"/>
  <c r="W301" i="5"/>
  <c r="B220" i="5"/>
  <c r="B219" i="24" s="1"/>
  <c r="W220" i="5"/>
  <c r="B121" i="5"/>
  <c r="B120" i="24" s="1"/>
  <c r="W121" i="5"/>
  <c r="B85" i="5"/>
  <c r="B84" i="24" s="1"/>
  <c r="C84" i="24" s="1"/>
  <c r="W85" i="5"/>
  <c r="B490" i="5"/>
  <c r="B489" i="24" s="1"/>
  <c r="W490" i="5"/>
  <c r="B40" i="5"/>
  <c r="B39" i="24" s="1"/>
  <c r="C39" i="24" s="1"/>
  <c r="W40" i="5"/>
  <c r="AU85" i="5"/>
  <c r="AV85" i="5" s="1"/>
  <c r="AU121" i="5"/>
  <c r="AV121" i="5" s="1"/>
  <c r="AU490" i="5"/>
  <c r="AV490" i="5" s="1"/>
  <c r="AU40" i="5"/>
  <c r="AV40" i="5" s="1"/>
  <c r="AU220" i="5"/>
  <c r="AV220" i="5" s="1"/>
  <c r="AU409" i="5"/>
  <c r="AV409" i="5" s="1"/>
  <c r="AU391" i="5"/>
  <c r="AV391" i="5" s="1"/>
  <c r="AU337" i="5"/>
  <c r="AV337" i="5" s="1"/>
  <c r="AU301" i="5"/>
  <c r="AV301" i="5" s="1"/>
  <c r="C283" i="5"/>
  <c r="C463" i="5"/>
  <c r="C355" i="5"/>
  <c r="C67" i="5"/>
  <c r="C427" i="5"/>
  <c r="C103" i="5"/>
  <c r="C346" i="5"/>
  <c r="C274" i="5"/>
  <c r="C418" i="5"/>
  <c r="C31" i="5"/>
  <c r="B31" i="5" s="1"/>
  <c r="B30" i="24" s="1"/>
  <c r="C58" i="5"/>
  <c r="C148" i="5"/>
  <c r="C238" i="5"/>
  <c r="C166" i="5"/>
  <c r="C373" i="5"/>
  <c r="C256" i="5"/>
  <c r="C445" i="5"/>
  <c r="C319" i="5"/>
  <c r="C481" i="5"/>
  <c r="C139" i="5"/>
  <c r="C76" i="5"/>
  <c r="C382" i="5"/>
  <c r="C202" i="5"/>
  <c r="C112" i="5"/>
  <c r="C472" i="5"/>
  <c r="C436" i="5"/>
  <c r="C310" i="5"/>
  <c r="C229" i="5"/>
  <c r="C193" i="5"/>
  <c r="C49" i="5"/>
  <c r="C400" i="5"/>
  <c r="C364" i="5"/>
  <c r="C247" i="5"/>
  <c r="C184" i="5"/>
  <c r="C157" i="5"/>
  <c r="C130" i="5"/>
  <c r="C94" i="5"/>
  <c r="C454" i="5"/>
  <c r="C328" i="5"/>
  <c r="C292" i="5"/>
  <c r="C265" i="5"/>
  <c r="C211" i="5"/>
  <c r="C175" i="5"/>
  <c r="C13" i="5"/>
  <c r="B49" i="5" l="1"/>
  <c r="B48" i="24" s="1"/>
  <c r="C48" i="24" s="1"/>
  <c r="W49" i="5"/>
  <c r="B382" i="5"/>
  <c r="B381" i="24" s="1"/>
  <c r="W382" i="5"/>
  <c r="B427" i="5"/>
  <c r="B426" i="24" s="1"/>
  <c r="W427" i="5"/>
  <c r="B58" i="5"/>
  <c r="B57" i="24" s="1"/>
  <c r="C57" i="24" s="1"/>
  <c r="W58" i="5"/>
  <c r="B355" i="5"/>
  <c r="B354" i="24" s="1"/>
  <c r="W355" i="5"/>
  <c r="B94" i="5"/>
  <c r="B93" i="24" s="1"/>
  <c r="C93" i="24" s="1"/>
  <c r="W94" i="5"/>
  <c r="B130" i="5"/>
  <c r="B129" i="24" s="1"/>
  <c r="W130" i="5"/>
  <c r="B67" i="5"/>
  <c r="B66" i="24" s="1"/>
  <c r="C66" i="24" s="1"/>
  <c r="W67" i="5"/>
  <c r="B175" i="5"/>
  <c r="B174" i="24" s="1"/>
  <c r="W175" i="5"/>
  <c r="B310" i="5"/>
  <c r="B309" i="24" s="1"/>
  <c r="W310" i="5"/>
  <c r="B481" i="5"/>
  <c r="B480" i="24" s="1"/>
  <c r="W481" i="5"/>
  <c r="B211" i="5"/>
  <c r="B210" i="24" s="1"/>
  <c r="W211" i="5"/>
  <c r="B184" i="5"/>
  <c r="B183" i="24" s="1"/>
  <c r="W184" i="5"/>
  <c r="B436" i="5"/>
  <c r="B435" i="24" s="1"/>
  <c r="W436" i="5"/>
  <c r="B463" i="5"/>
  <c r="B462" i="24" s="1"/>
  <c r="W463" i="5"/>
  <c r="B454" i="5"/>
  <c r="B453" i="24" s="1"/>
  <c r="W454" i="5"/>
  <c r="B76" i="5"/>
  <c r="B75" i="24" s="1"/>
  <c r="C75" i="24" s="1"/>
  <c r="W76" i="5"/>
  <c r="B229" i="5"/>
  <c r="B228" i="24" s="1"/>
  <c r="W229" i="5"/>
  <c r="B157" i="5"/>
  <c r="B156" i="24" s="1"/>
  <c r="W157" i="5"/>
  <c r="B265" i="5"/>
  <c r="B264" i="24" s="1"/>
  <c r="W265" i="5"/>
  <c r="B247" i="5"/>
  <c r="B246" i="24" s="1"/>
  <c r="W247" i="5"/>
  <c r="B472" i="5"/>
  <c r="B471" i="24" s="1"/>
  <c r="W472" i="5"/>
  <c r="B445" i="5"/>
  <c r="B444" i="24" s="1"/>
  <c r="W445" i="5"/>
  <c r="B418" i="5"/>
  <c r="B417" i="24" s="1"/>
  <c r="W418" i="5"/>
  <c r="B283" i="5"/>
  <c r="B282" i="24" s="1"/>
  <c r="W283" i="5"/>
  <c r="B364" i="5"/>
  <c r="B363" i="24" s="1"/>
  <c r="W364" i="5"/>
  <c r="B103" i="5"/>
  <c r="B102" i="24" s="1"/>
  <c r="W103" i="5"/>
  <c r="B238" i="5"/>
  <c r="B237" i="24" s="1"/>
  <c r="W238" i="5"/>
  <c r="B139" i="5"/>
  <c r="B138" i="24" s="1"/>
  <c r="W139" i="5"/>
  <c r="B112" i="5"/>
  <c r="B111" i="24" s="1"/>
  <c r="W112" i="5"/>
  <c r="B256" i="5"/>
  <c r="B255" i="24" s="1"/>
  <c r="W256" i="5"/>
  <c r="B274" i="5"/>
  <c r="B273" i="24" s="1"/>
  <c r="W274" i="5"/>
  <c r="B328" i="5"/>
  <c r="B327" i="24" s="1"/>
  <c r="W328" i="5"/>
  <c r="B400" i="5"/>
  <c r="B399" i="24" s="1"/>
  <c r="W400" i="5"/>
  <c r="B202" i="5"/>
  <c r="B201" i="24" s="1"/>
  <c r="W202" i="5"/>
  <c r="B373" i="5"/>
  <c r="B372" i="24" s="1"/>
  <c r="W373" i="5"/>
  <c r="B346" i="5"/>
  <c r="B345" i="24" s="1"/>
  <c r="W346" i="5"/>
  <c r="B166" i="5"/>
  <c r="B165" i="24" s="1"/>
  <c r="W166" i="5"/>
  <c r="B193" i="5"/>
  <c r="B192" i="24" s="1"/>
  <c r="W193" i="5"/>
  <c r="B148" i="5"/>
  <c r="B147" i="24" s="1"/>
  <c r="W148" i="5"/>
  <c r="W292" i="5"/>
  <c r="B292" i="5" s="1"/>
  <c r="B291" i="24" s="1"/>
  <c r="W13" i="5"/>
  <c r="W22" i="5"/>
  <c r="B22" i="5" s="1"/>
  <c r="W31" i="5"/>
  <c r="C30" i="24" s="1"/>
  <c r="AU67" i="5"/>
  <c r="AV67" i="5" s="1"/>
  <c r="AU211" i="5"/>
  <c r="AV211" i="5" s="1"/>
  <c r="AU247" i="5"/>
  <c r="AV247" i="5" s="1"/>
  <c r="AU22" i="5"/>
  <c r="AV22" i="5" s="1"/>
  <c r="AU481" i="5"/>
  <c r="AV481" i="5" s="1"/>
  <c r="AU355" i="5"/>
  <c r="AV355" i="5" s="1"/>
  <c r="AU418" i="5"/>
  <c r="AV418" i="5" s="1"/>
  <c r="AU265" i="5"/>
  <c r="AV265" i="5" s="1"/>
  <c r="AU364" i="5"/>
  <c r="AV364" i="5" s="1"/>
  <c r="AU49" i="5"/>
  <c r="AV49" i="5" s="1"/>
  <c r="AU166" i="5"/>
  <c r="AV166" i="5" s="1"/>
  <c r="AU463" i="5"/>
  <c r="AV463" i="5" s="1"/>
  <c r="AU382" i="5"/>
  <c r="AV382" i="5" s="1"/>
  <c r="AU139" i="5"/>
  <c r="AV139" i="5" s="1"/>
  <c r="AU292" i="5"/>
  <c r="AV292" i="5" s="1"/>
  <c r="AU400" i="5"/>
  <c r="AV400" i="5" s="1"/>
  <c r="AU193" i="5"/>
  <c r="AV193" i="5" s="1"/>
  <c r="AU238" i="5"/>
  <c r="AV238" i="5" s="1"/>
  <c r="AU274" i="5"/>
  <c r="AV274" i="5" s="1"/>
  <c r="AU283" i="5"/>
  <c r="AV283" i="5" s="1"/>
  <c r="AU328" i="5"/>
  <c r="AV328" i="5" s="1"/>
  <c r="AU229" i="5"/>
  <c r="AV229" i="5" s="1"/>
  <c r="AU319" i="5"/>
  <c r="AV319" i="5" s="1"/>
  <c r="AU148" i="5"/>
  <c r="AV148" i="5" s="1"/>
  <c r="AU346" i="5"/>
  <c r="AV346" i="5" s="1"/>
  <c r="AU184" i="5"/>
  <c r="AV184" i="5" s="1"/>
  <c r="AU94" i="5"/>
  <c r="AV94" i="5" s="1"/>
  <c r="AU310" i="5"/>
  <c r="AV310" i="5" s="1"/>
  <c r="AU58" i="5"/>
  <c r="AV58" i="5" s="1"/>
  <c r="AU103" i="5"/>
  <c r="AV103" i="5" s="1"/>
  <c r="AU175" i="5"/>
  <c r="AV175" i="5" s="1"/>
  <c r="AU445" i="5"/>
  <c r="AV445" i="5" s="1"/>
  <c r="AU130" i="5"/>
  <c r="AV130" i="5" s="1"/>
  <c r="AU436" i="5"/>
  <c r="AV436" i="5" s="1"/>
  <c r="AU112" i="5"/>
  <c r="AV112" i="5" s="1"/>
  <c r="AU256" i="5"/>
  <c r="AV256" i="5" s="1"/>
  <c r="AU454" i="5"/>
  <c r="AV454" i="5" s="1"/>
  <c r="AU13" i="5"/>
  <c r="AV13" i="5" s="1"/>
  <c r="AU157" i="5"/>
  <c r="AV157" i="5" s="1"/>
  <c r="AU472" i="5"/>
  <c r="AV472" i="5" s="1"/>
  <c r="AU202" i="5"/>
  <c r="AV202" i="5" s="1"/>
  <c r="AU76" i="5"/>
  <c r="AV76" i="5" s="1"/>
  <c r="AU373" i="5"/>
  <c r="AV373" i="5" s="1"/>
  <c r="AU31" i="5"/>
  <c r="AV31" i="5" s="1"/>
  <c r="AU427" i="5"/>
  <c r="AV427" i="5" s="1"/>
  <c r="W319" i="5" l="1"/>
  <c r="B319" i="5" s="1"/>
  <c r="B318" i="24" s="1"/>
  <c r="B21" i="24"/>
  <c r="C21" i="24" s="1"/>
  <c r="B13" i="5"/>
  <c r="C102" i="24"/>
  <c r="B12" i="24" l="1"/>
  <c r="C12" i="24" s="1"/>
  <c r="C111" i="24"/>
  <c r="C120" i="24" l="1"/>
  <c r="A120" i="24" s="1"/>
  <c r="C129" i="24" l="1"/>
  <c r="C138" i="24" l="1"/>
  <c r="A6" i="25"/>
  <c r="A7" i="25"/>
  <c r="A8" i="25"/>
  <c r="A9" i="25"/>
  <c r="A10" i="25"/>
  <c r="A11" i="25"/>
  <c r="A12" i="25"/>
  <c r="A13" i="25"/>
  <c r="A14" i="25"/>
  <c r="A15" i="25"/>
  <c r="A16" i="25"/>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A44" i="25"/>
  <c r="A45" i="25"/>
  <c r="A46" i="25"/>
  <c r="A47" i="25"/>
  <c r="A48" i="25"/>
  <c r="A49" i="25"/>
  <c r="A50" i="25"/>
  <c r="A51" i="25"/>
  <c r="A52" i="25"/>
  <c r="A53" i="25"/>
  <c r="A54" i="25"/>
  <c r="A55" i="25"/>
  <c r="A56" i="25"/>
  <c r="A57" i="25"/>
  <c r="A58" i="25"/>
  <c r="A59" i="25"/>
  <c r="A60" i="25"/>
  <c r="A61" i="25"/>
  <c r="A62" i="25"/>
  <c r="A63" i="25"/>
  <c r="A64" i="25"/>
  <c r="A65" i="25"/>
  <c r="A66" i="25"/>
  <c r="A67" i="25"/>
  <c r="A68" i="25"/>
  <c r="A69" i="25"/>
  <c r="A70" i="25"/>
  <c r="A71" i="25"/>
  <c r="A72" i="25"/>
  <c r="A73" i="25"/>
  <c r="A74" i="25"/>
  <c r="A75" i="25"/>
  <c r="A76" i="25"/>
  <c r="A77" i="25"/>
  <c r="A78" i="25"/>
  <c r="A79" i="25"/>
  <c r="A80" i="25"/>
  <c r="A81" i="25"/>
  <c r="A82" i="25"/>
  <c r="A83" i="25"/>
  <c r="A84" i="25"/>
  <c r="A85" i="25"/>
  <c r="A86" i="25"/>
  <c r="A87" i="25"/>
  <c r="A88" i="25"/>
  <c r="A89" i="25"/>
  <c r="A90" i="25"/>
  <c r="A91" i="25"/>
  <c r="A92" i="25"/>
  <c r="A93" i="25"/>
  <c r="A94" i="25"/>
  <c r="A95" i="25"/>
  <c r="A96" i="25"/>
  <c r="A97" i="25"/>
  <c r="A98" i="25"/>
  <c r="A99" i="25"/>
  <c r="A100" i="25"/>
  <c r="A101" i="25"/>
  <c r="A102" i="25"/>
  <c r="A103" i="25"/>
  <c r="A104" i="25"/>
  <c r="A105" i="25"/>
  <c r="A106" i="25"/>
  <c r="A107" i="25"/>
  <c r="A108" i="25"/>
  <c r="A109" i="25"/>
  <c r="A110" i="25"/>
  <c r="A111" i="25"/>
  <c r="A112" i="25"/>
  <c r="A113" i="25"/>
  <c r="A114" i="25"/>
  <c r="A115" i="25"/>
  <c r="A116" i="25"/>
  <c r="A117" i="25"/>
  <c r="A118" i="25"/>
  <c r="A119" i="25"/>
  <c r="A120" i="25"/>
  <c r="A121" i="25"/>
  <c r="A122" i="25"/>
  <c r="A123" i="25"/>
  <c r="A124" i="25"/>
  <c r="A125" i="25"/>
  <c r="A126" i="25"/>
  <c r="A127" i="25"/>
  <c r="A128" i="25"/>
  <c r="A129" i="25"/>
  <c r="A130" i="25"/>
  <c r="A131" i="25"/>
  <c r="A132" i="25"/>
  <c r="A133" i="25"/>
  <c r="A134" i="25"/>
  <c r="A135" i="25"/>
  <c r="A136" i="25"/>
  <c r="A137" i="25"/>
  <c r="A138" i="25"/>
  <c r="A139" i="25"/>
  <c r="A140" i="25"/>
  <c r="A141" i="25"/>
  <c r="A142" i="25"/>
  <c r="A143" i="25"/>
  <c r="A144" i="25"/>
  <c r="A145" i="25"/>
  <c r="A146" i="25"/>
  <c r="A147" i="25"/>
  <c r="A148" i="25"/>
  <c r="A149" i="25"/>
  <c r="A150" i="25"/>
  <c r="A151" i="25"/>
  <c r="A152" i="25"/>
  <c r="A153" i="25"/>
  <c r="AF12" i="5" l="1"/>
  <c r="AF11" i="5"/>
  <c r="AF10" i="5"/>
  <c r="AF9" i="5"/>
  <c r="AF8" i="5"/>
  <c r="AF7" i="5"/>
  <c r="AF6" i="5"/>
  <c r="AF5" i="5"/>
  <c r="P48" i="5"/>
  <c r="S48" i="5"/>
  <c r="P57" i="5"/>
  <c r="S57" i="5"/>
  <c r="P66" i="5"/>
  <c r="S66" i="5"/>
  <c r="P75" i="5"/>
  <c r="S75" i="5"/>
  <c r="P84" i="5"/>
  <c r="S84" i="5"/>
  <c r="P93" i="5"/>
  <c r="S93" i="5"/>
  <c r="P102" i="5"/>
  <c r="S102" i="5"/>
  <c r="P111" i="5"/>
  <c r="S111" i="5"/>
  <c r="P120" i="5"/>
  <c r="S120" i="5"/>
  <c r="P129" i="5"/>
  <c r="S129" i="5"/>
  <c r="P138" i="5"/>
  <c r="S138" i="5"/>
  <c r="P147" i="5"/>
  <c r="S147" i="5"/>
  <c r="P156" i="5"/>
  <c r="S156" i="5"/>
  <c r="P165" i="5"/>
  <c r="S165" i="5"/>
  <c r="P174" i="5"/>
  <c r="S174" i="5"/>
  <c r="P183" i="5"/>
  <c r="S183" i="5"/>
  <c r="P192" i="5"/>
  <c r="S192" i="5"/>
  <c r="P201" i="5"/>
  <c r="S201" i="5"/>
  <c r="P210" i="5"/>
  <c r="S210" i="5"/>
  <c r="P219" i="5"/>
  <c r="S219" i="5"/>
  <c r="P228" i="5"/>
  <c r="S228" i="5"/>
  <c r="P237" i="5"/>
  <c r="S237" i="5"/>
  <c r="P246" i="5"/>
  <c r="S246" i="5"/>
  <c r="P255" i="5"/>
  <c r="S255" i="5"/>
  <c r="P264" i="5"/>
  <c r="S264" i="5"/>
  <c r="P273" i="5"/>
  <c r="S273" i="5"/>
  <c r="P282" i="5"/>
  <c r="S282" i="5"/>
  <c r="P291" i="5"/>
  <c r="S291" i="5"/>
  <c r="P300" i="5"/>
  <c r="S300" i="5"/>
  <c r="P309" i="5"/>
  <c r="S309" i="5"/>
  <c r="P318" i="5"/>
  <c r="S318" i="5"/>
  <c r="P327" i="5"/>
  <c r="S327" i="5"/>
  <c r="P336" i="5"/>
  <c r="S336" i="5"/>
  <c r="P345" i="5"/>
  <c r="S345" i="5"/>
  <c r="P354" i="5"/>
  <c r="S354" i="5"/>
  <c r="P363" i="5"/>
  <c r="S363" i="5"/>
  <c r="P372" i="5"/>
  <c r="S372" i="5"/>
  <c r="P381" i="5"/>
  <c r="S381" i="5"/>
  <c r="P390" i="5"/>
  <c r="S390" i="5"/>
  <c r="P399" i="5"/>
  <c r="S399" i="5"/>
  <c r="P408" i="5"/>
  <c r="S408" i="5"/>
  <c r="P417" i="5"/>
  <c r="S417" i="5"/>
  <c r="P426" i="5"/>
  <c r="S426" i="5"/>
  <c r="P435" i="5"/>
  <c r="S435" i="5"/>
  <c r="P444" i="5"/>
  <c r="S444" i="5"/>
  <c r="P453" i="5"/>
  <c r="S453" i="5"/>
  <c r="P462" i="5"/>
  <c r="S462" i="5"/>
  <c r="P471" i="5"/>
  <c r="S471" i="5"/>
  <c r="P480" i="5"/>
  <c r="S480" i="5"/>
  <c r="P489" i="5"/>
  <c r="S489" i="5"/>
  <c r="P498" i="5"/>
  <c r="S498" i="5"/>
  <c r="P30" i="5"/>
  <c r="S30" i="5"/>
  <c r="P39" i="5"/>
  <c r="S39" i="5"/>
  <c r="C147" i="24" l="1"/>
  <c r="A400" i="5"/>
  <c r="A229" i="5"/>
  <c r="A301" i="5"/>
  <c r="A418" i="5"/>
  <c r="A382" i="5"/>
  <c r="A346" i="5"/>
  <c r="A292" i="5"/>
  <c r="A490" i="5"/>
  <c r="A454" i="5"/>
  <c r="A436" i="5"/>
  <c r="A364" i="5"/>
  <c r="A328" i="5"/>
  <c r="A157" i="5"/>
  <c r="A319" i="5"/>
  <c r="A310" i="5"/>
  <c r="A247" i="5"/>
  <c r="A238" i="5"/>
  <c r="A184" i="5"/>
  <c r="A175" i="5"/>
  <c r="A166" i="5"/>
  <c r="A130" i="5"/>
  <c r="A58" i="5"/>
  <c r="A22" i="5"/>
  <c r="A256" i="5"/>
  <c r="A112" i="5"/>
  <c r="A40" i="5"/>
  <c r="A94" i="5" l="1"/>
  <c r="A193" i="5"/>
  <c r="A265" i="5"/>
  <c r="A148" i="5"/>
  <c r="A274" i="5"/>
  <c r="A202" i="5"/>
  <c r="A49" i="5"/>
  <c r="A103" i="5"/>
  <c r="A220" i="5"/>
  <c r="A472" i="5"/>
  <c r="A121" i="5"/>
  <c r="A355" i="5"/>
  <c r="A427" i="5"/>
  <c r="A211" i="5"/>
  <c r="A463" i="5"/>
  <c r="A283" i="5"/>
  <c r="A76" i="5"/>
  <c r="A337" i="5"/>
  <c r="A409" i="5"/>
  <c r="A31" i="5"/>
  <c r="A85" i="5"/>
  <c r="A391" i="5"/>
  <c r="A481" i="5"/>
  <c r="A373" i="5"/>
  <c r="A445" i="5"/>
  <c r="A67" i="5"/>
  <c r="A139" i="5"/>
  <c r="C156" i="24" l="1"/>
  <c r="S21" i="5"/>
  <c r="P21" i="5"/>
  <c r="A13" i="5" l="1"/>
  <c r="C165" i="24" l="1"/>
  <c r="Q2" i="28"/>
  <c r="M7" i="31" s="1"/>
  <c r="E7" i="31" l="1"/>
  <c r="D7" i="31"/>
  <c r="I5" i="23"/>
  <c r="Q14" i="28" a="1"/>
  <c r="Q14" i="28" s="1"/>
  <c r="E14" i="28" s="1"/>
  <c r="D5" i="28"/>
  <c r="V17" i="28"/>
  <c r="W17" i="28"/>
  <c r="X17" i="28"/>
  <c r="C174" i="24" l="1"/>
  <c r="R14" i="28"/>
  <c r="K7" i="28" s="1"/>
  <c r="A14" i="28" l="1"/>
  <c r="D11" i="28"/>
  <c r="A11" i="28" s="1"/>
  <c r="C183" i="24" l="1"/>
  <c r="K32" i="29"/>
  <c r="J32" i="29"/>
  <c r="I32" i="29"/>
  <c r="H32" i="29"/>
  <c r="G32" i="29"/>
  <c r="F32" i="29"/>
  <c r="K31" i="29"/>
  <c r="K30" i="29"/>
  <c r="K29" i="29"/>
  <c r="K28" i="29"/>
  <c r="K42" i="29"/>
  <c r="J42" i="29"/>
  <c r="I42" i="29"/>
  <c r="H42" i="29"/>
  <c r="G42" i="29"/>
  <c r="F42" i="29"/>
  <c r="K41" i="29"/>
  <c r="K40" i="29"/>
  <c r="K39" i="29"/>
  <c r="K38" i="29"/>
  <c r="A4" i="25" l="1"/>
  <c r="A5" i="28"/>
  <c r="S12" i="5"/>
  <c r="AO4" i="5" a="1"/>
  <c r="AO4" i="5" s="1"/>
  <c r="AH4" i="5" a="1"/>
  <c r="AH4" i="5" s="1"/>
  <c r="AU4" i="5" l="1"/>
  <c r="C192" i="24"/>
  <c r="A192" i="24" s="1"/>
  <c r="AQ4" i="5"/>
  <c r="AP4" i="5"/>
  <c r="AJ4" i="5"/>
  <c r="AI4" i="5"/>
  <c r="M8" i="31"/>
  <c r="E5" i="25" l="1"/>
  <c r="Z5" i="25" s="1"/>
  <c r="AE5" i="25" s="1"/>
  <c r="E4" i="25"/>
  <c r="E8" i="31"/>
  <c r="D8" i="31"/>
  <c r="AT4" i="5"/>
  <c r="I6" i="23"/>
  <c r="AM4" i="5"/>
  <c r="AI9" i="5"/>
  <c r="AI5" i="5"/>
  <c r="AI12" i="5"/>
  <c r="AI8" i="5"/>
  <c r="AI6" i="5"/>
  <c r="AI11" i="5"/>
  <c r="AI7" i="5"/>
  <c r="AI10" i="5"/>
  <c r="AP11" i="5"/>
  <c r="AP7" i="5"/>
  <c r="AP8" i="5"/>
  <c r="AP10" i="5"/>
  <c r="AP6" i="5"/>
  <c r="AP12" i="5"/>
  <c r="AP9" i="5"/>
  <c r="AP5" i="5"/>
  <c r="P12" i="5"/>
  <c r="C201" i="24" l="1"/>
  <c r="AV4" i="5"/>
  <c r="K2" i="23"/>
  <c r="J2" i="23"/>
  <c r="H8" i="23"/>
  <c r="H6" i="23"/>
  <c r="H5" i="23"/>
  <c r="F7" i="23"/>
  <c r="H9" i="23"/>
  <c r="H7" i="23"/>
  <c r="F5" i="23"/>
  <c r="F6" i="23"/>
  <c r="G8" i="23"/>
  <c r="F8" i="23"/>
  <c r="G6" i="23"/>
  <c r="F9" i="23"/>
  <c r="F4" i="23"/>
  <c r="H4" i="23"/>
  <c r="H2" i="23" l="1" a="1"/>
  <c r="H2" i="23" s="1"/>
  <c r="F2" i="23" a="1"/>
  <c r="F2" i="23" s="1"/>
  <c r="A4" i="5"/>
  <c r="AU500" i="5" a="1"/>
  <c r="AU500" i="5" s="1"/>
  <c r="I7" i="23" s="1"/>
  <c r="C3" i="24"/>
  <c r="A3" i="24" s="1"/>
  <c r="G5" i="23"/>
  <c r="G7" i="23"/>
  <c r="G2" i="23" l="1" a="1"/>
  <c r="G2" i="23" s="1"/>
  <c r="X1" i="5"/>
  <c r="M9" i="31"/>
  <c r="C210" i="24"/>
  <c r="A12" i="24"/>
  <c r="E9" i="31" l="1"/>
  <c r="D9" i="31"/>
  <c r="A21" i="24"/>
  <c r="A30" i="24" l="1"/>
  <c r="A39" i="24" s="1"/>
  <c r="A48" i="24" s="1"/>
  <c r="C219" i="24"/>
  <c r="L154" i="25" a="1"/>
  <c r="L154" i="25" s="1"/>
  <c r="A5" i="25"/>
  <c r="A57" i="24" l="1"/>
  <c r="A66" i="24" l="1"/>
  <c r="C228" i="24"/>
  <c r="A75" i="24" l="1"/>
  <c r="A84" i="24" s="1"/>
  <c r="C237" i="24"/>
  <c r="A111" i="24" l="1"/>
  <c r="A93" i="24"/>
  <c r="A102" i="24" s="1"/>
  <c r="A129" i="24"/>
  <c r="C246" i="24"/>
  <c r="A246" i="24" s="1"/>
  <c r="A138" i="24" l="1"/>
  <c r="A147" i="24" s="1"/>
  <c r="A156" i="24" s="1"/>
  <c r="A165" i="24" s="1"/>
  <c r="A183" i="24" s="1"/>
  <c r="A201" i="24"/>
  <c r="A210" i="24" s="1"/>
  <c r="A219" i="24" s="1"/>
  <c r="C255" i="24"/>
  <c r="A174" i="24" l="1"/>
  <c r="A228" i="24" s="1"/>
  <c r="A237" i="24"/>
  <c r="C264" i="24"/>
  <c r="A255" i="24" l="1"/>
  <c r="A264" i="24" s="1"/>
  <c r="C273" i="24"/>
  <c r="A273" i="24" s="1"/>
  <c r="C282" i="24" l="1"/>
  <c r="A282" i="24" s="1"/>
  <c r="C291" i="24" l="1"/>
  <c r="A291" i="24" s="1"/>
  <c r="C300" i="24" l="1"/>
  <c r="A300" i="24" s="1"/>
  <c r="C309" i="24" l="1"/>
  <c r="A309" i="24" s="1"/>
  <c r="C318" i="24" l="1"/>
  <c r="A318" i="24" s="1"/>
  <c r="C327" i="24" l="1"/>
  <c r="A327" i="24" s="1"/>
  <c r="C336" i="24" l="1"/>
  <c r="A336" i="24" s="1"/>
  <c r="C345" i="24" l="1"/>
  <c r="A345" i="24" s="1"/>
  <c r="C354" i="24" l="1"/>
  <c r="A354" i="24" s="1"/>
  <c r="C363" i="24" l="1"/>
  <c r="A363" i="24" s="1"/>
  <c r="C372" i="24" l="1"/>
  <c r="A372" i="24" s="1"/>
  <c r="C381" i="24" l="1"/>
  <c r="A381" i="24" s="1"/>
  <c r="C390" i="24" l="1"/>
  <c r="A390" i="24" s="1"/>
  <c r="C399" i="24" l="1"/>
  <c r="A399" i="24" s="1"/>
  <c r="C408" i="24" l="1"/>
  <c r="A408" i="24" s="1"/>
  <c r="C417" i="24" l="1"/>
  <c r="A417" i="24" s="1"/>
  <c r="C426" i="24" l="1"/>
  <c r="A426" i="24" s="1"/>
  <c r="C435" i="24" l="1"/>
  <c r="A435" i="24" s="1"/>
  <c r="C444" i="24" l="1"/>
  <c r="A444" i="24" s="1"/>
  <c r="C453" i="24" l="1"/>
  <c r="A453" i="24" s="1"/>
  <c r="C462" i="24" l="1"/>
  <c r="A462" i="24" s="1"/>
  <c r="C471" i="24" l="1"/>
  <c r="A471" i="24" s="1"/>
  <c r="C480" i="24" l="1"/>
  <c r="A480" i="24" s="1"/>
  <c r="C489" i="24" l="1"/>
  <c r="A489" i="24" s="1"/>
  <c r="E6" i="25" l="1"/>
  <c r="E55" i="25"/>
  <c r="E126" i="25"/>
  <c r="E54" i="25"/>
  <c r="E81" i="25"/>
  <c r="E46" i="25"/>
  <c r="E60" i="25"/>
  <c r="E115" i="25"/>
  <c r="E87" i="25"/>
  <c r="E30" i="25"/>
  <c r="E94" i="25"/>
  <c r="E12" i="25"/>
  <c r="E98" i="25"/>
  <c r="E71" i="25"/>
  <c r="E123" i="25"/>
  <c r="E141" i="25"/>
  <c r="E73" i="25"/>
  <c r="E52" i="25"/>
  <c r="E132" i="25"/>
  <c r="E140" i="25"/>
  <c r="E24" i="25"/>
  <c r="E58" i="25"/>
  <c r="E32" i="25"/>
  <c r="E29" i="25"/>
  <c r="E66" i="25"/>
  <c r="E27" i="25"/>
  <c r="E33" i="25"/>
  <c r="E9" i="25"/>
  <c r="E83" i="25"/>
  <c r="E75" i="25"/>
  <c r="E92" i="25"/>
  <c r="E96" i="25"/>
  <c r="E84" i="25"/>
  <c r="E119" i="25"/>
  <c r="E11" i="25"/>
  <c r="E103" i="25"/>
  <c r="E78" i="25"/>
  <c r="E107" i="25"/>
  <c r="E124" i="25"/>
  <c r="E128" i="25"/>
  <c r="E37" i="25"/>
  <c r="E88" i="25"/>
  <c r="E95" i="25"/>
  <c r="E102" i="25"/>
  <c r="E22" i="25"/>
  <c r="E135" i="25"/>
  <c r="E152" i="25"/>
  <c r="E59" i="25"/>
  <c r="E86" i="25"/>
  <c r="E48" i="25"/>
  <c r="E43" i="25"/>
  <c r="E69" i="25"/>
  <c r="E26" i="25"/>
  <c r="E93" i="25"/>
  <c r="E82" i="25"/>
  <c r="E56" i="25"/>
  <c r="E79" i="25"/>
  <c r="E70" i="25"/>
  <c r="E114" i="25"/>
  <c r="E100" i="25"/>
  <c r="E42" i="25"/>
  <c r="E109" i="25"/>
  <c r="E53" i="25"/>
  <c r="E13" i="25"/>
  <c r="E151" i="25"/>
  <c r="E35" i="25"/>
  <c r="E137" i="25"/>
  <c r="E131" i="25"/>
  <c r="E17" i="25"/>
  <c r="E121" i="25"/>
  <c r="E62" i="25"/>
  <c r="E31" i="25"/>
  <c r="E153" i="25"/>
  <c r="E23" i="25"/>
  <c r="E76" i="25"/>
  <c r="E129" i="25"/>
  <c r="E65" i="25"/>
  <c r="E145" i="25"/>
  <c r="E134" i="25"/>
  <c r="E20" i="25"/>
  <c r="E106" i="25"/>
  <c r="E104" i="25"/>
  <c r="E108" i="25"/>
  <c r="E38" i="25"/>
  <c r="E74" i="25"/>
  <c r="E110" i="25"/>
  <c r="E111" i="25"/>
  <c r="E105" i="25"/>
  <c r="E148" i="25"/>
  <c r="E61" i="25"/>
  <c r="E44" i="25"/>
  <c r="E139" i="25"/>
  <c r="E8" i="25"/>
  <c r="E143" i="25"/>
  <c r="E21" i="25"/>
  <c r="E80" i="25"/>
  <c r="E117" i="25"/>
  <c r="E15" i="25"/>
  <c r="E150" i="25"/>
  <c r="E45" i="25"/>
  <c r="E10" i="25"/>
  <c r="E18" i="25"/>
  <c r="E90" i="25"/>
  <c r="E16" i="25"/>
  <c r="E113" i="25"/>
  <c r="E34" i="25"/>
  <c r="E116" i="25"/>
  <c r="E72" i="25"/>
  <c r="E14" i="25"/>
  <c r="E142" i="25"/>
  <c r="E39" i="25"/>
  <c r="E147" i="25"/>
  <c r="E138" i="25"/>
  <c r="E68" i="25"/>
  <c r="E133" i="25"/>
  <c r="E67" i="25"/>
  <c r="E120" i="25"/>
  <c r="E77" i="25"/>
  <c r="E64" i="25"/>
  <c r="E125" i="25"/>
  <c r="E91" i="25"/>
  <c r="E89" i="25"/>
  <c r="E144" i="25"/>
  <c r="E99" i="25"/>
  <c r="E118" i="25"/>
  <c r="E149" i="25"/>
  <c r="E112" i="25"/>
  <c r="E85" i="25"/>
  <c r="E130" i="25"/>
  <c r="E41" i="25"/>
  <c r="E101" i="25"/>
  <c r="E146" i="25"/>
  <c r="E28" i="25"/>
  <c r="E122" i="25"/>
  <c r="E47" i="25"/>
  <c r="E19" i="25"/>
  <c r="E49" i="25"/>
  <c r="E36" i="25"/>
  <c r="E127" i="25"/>
  <c r="E97" i="25"/>
  <c r="E57" i="25"/>
  <c r="E51" i="25"/>
  <c r="E50" i="25"/>
  <c r="E7" i="25"/>
  <c r="E40" i="25"/>
  <c r="E25" i="25"/>
  <c r="E63" i="25"/>
  <c r="E136" i="25"/>
  <c r="D103" i="24" l="1"/>
  <c r="D118" i="24"/>
  <c r="D8" i="24"/>
  <c r="D107" i="24"/>
  <c r="D112" i="24"/>
  <c r="D138" i="24"/>
  <c r="D115" i="24"/>
  <c r="D145" i="24"/>
  <c r="D95" i="24"/>
  <c r="D140" i="24"/>
  <c r="D28" i="24"/>
  <c r="D26" i="24"/>
  <c r="D11" i="24"/>
  <c r="D137" i="24"/>
  <c r="D68" i="24"/>
  <c r="D86" i="24"/>
  <c r="D130" i="24"/>
  <c r="D22" i="24"/>
  <c r="D146" i="24"/>
  <c r="D111" i="24"/>
  <c r="D117" i="24"/>
  <c r="D49" i="24"/>
  <c r="D66" i="24"/>
  <c r="D70" i="24"/>
  <c r="D72" i="24"/>
  <c r="D76" i="24"/>
  <c r="D55" i="24"/>
  <c r="D6" i="24"/>
  <c r="D80" i="24"/>
  <c r="D27" i="24"/>
  <c r="D149" i="24"/>
  <c r="D109" i="24"/>
  <c r="D31" i="24"/>
  <c r="D124" i="24"/>
  <c r="D147" i="24"/>
  <c r="D93" i="24"/>
  <c r="D127" i="24"/>
  <c r="D133" i="24"/>
  <c r="D101" i="24"/>
  <c r="D14" i="24"/>
  <c r="D65" i="24"/>
  <c r="D91" i="24"/>
  <c r="D84" i="24"/>
  <c r="D10" i="24"/>
  <c r="D74" i="24"/>
  <c r="D126" i="24"/>
  <c r="D54" i="24"/>
  <c r="D104" i="24"/>
  <c r="D45" i="24"/>
  <c r="D38" i="24"/>
  <c r="D17" i="24"/>
  <c r="D100" i="24"/>
  <c r="D136" i="24"/>
  <c r="D53" i="24"/>
  <c r="D42" i="24"/>
  <c r="D143" i="24"/>
  <c r="D23" i="24"/>
  <c r="D144" i="24"/>
  <c r="D73" i="24"/>
  <c r="D94" i="24"/>
  <c r="D50" i="24"/>
  <c r="D131" i="24"/>
  <c r="D134" i="24"/>
  <c r="D81" i="24"/>
  <c r="D148" i="24"/>
  <c r="D114" i="24"/>
  <c r="D132" i="24"/>
  <c r="D15" i="24"/>
  <c r="D33" i="24"/>
  <c r="D58" i="24"/>
  <c r="D44" i="24"/>
  <c r="D64" i="24"/>
  <c r="D151" i="24"/>
  <c r="D32" i="24"/>
  <c r="D35" i="24"/>
  <c r="D37" i="24"/>
  <c r="D18" i="24"/>
  <c r="D7" i="24"/>
  <c r="D63" i="24"/>
  <c r="D61" i="24"/>
  <c r="D60" i="24"/>
  <c r="D52" i="24"/>
  <c r="D121" i="24"/>
  <c r="D108" i="24"/>
  <c r="D85" i="24"/>
  <c r="D56" i="24"/>
  <c r="D123" i="24"/>
  <c r="D41" i="24"/>
  <c r="D96" i="24"/>
  <c r="D116" i="24"/>
  <c r="D47" i="24"/>
  <c r="D90" i="24"/>
  <c r="D125" i="24"/>
  <c r="D102" i="24"/>
  <c r="D20" i="24"/>
  <c r="D110" i="24"/>
  <c r="D43" i="24"/>
  <c r="D122" i="24"/>
  <c r="D9" i="24"/>
  <c r="D59" i="24"/>
  <c r="D46" i="24"/>
  <c r="D25" i="24"/>
  <c r="D77" i="24"/>
  <c r="D92" i="24"/>
  <c r="D69" i="24"/>
  <c r="D71" i="24"/>
  <c r="D39" i="24"/>
  <c r="D129" i="24"/>
  <c r="D89" i="24"/>
  <c r="D30" i="24"/>
  <c r="D13" i="24"/>
  <c r="D78" i="24"/>
  <c r="D152" i="24"/>
  <c r="D87" i="24"/>
  <c r="D40" i="24"/>
  <c r="D88" i="24"/>
  <c r="D79" i="24"/>
  <c r="D113" i="24"/>
  <c r="D36" i="24"/>
  <c r="D4" i="24"/>
  <c r="D99" i="24"/>
  <c r="D97" i="24"/>
  <c r="D98" i="24"/>
  <c r="D82" i="24"/>
  <c r="D83" i="24"/>
  <c r="D19" i="24"/>
  <c r="D142" i="24"/>
  <c r="D120" i="24"/>
  <c r="D21" i="24"/>
  <c r="D150" i="24"/>
  <c r="D24" i="24"/>
  <c r="D67" i="24"/>
  <c r="D34" i="24"/>
  <c r="D5" i="24"/>
  <c r="D29" i="24"/>
  <c r="D62" i="24"/>
  <c r="D75" i="24"/>
  <c r="D139" i="24"/>
  <c r="D141" i="24"/>
  <c r="D48" i="24"/>
  <c r="D119" i="24"/>
  <c r="D12" i="24"/>
  <c r="D3" i="24"/>
  <c r="D106" i="24"/>
  <c r="D135" i="24"/>
  <c r="D57" i="24"/>
  <c r="D105" i="24"/>
  <c r="D128" i="24"/>
  <c r="D51" i="24"/>
  <c r="D16" i="24"/>
  <c r="D154" i="24" l="1"/>
  <c r="M1" i="25" s="1"/>
  <c r="L2" i="25" l="1"/>
  <c r="I8" i="23" s="1"/>
  <c r="I2" i="23" s="1"/>
  <c r="M10" i="31" l="1"/>
  <c r="D10" i="31" l="1"/>
  <c r="M13" i="31"/>
  <c r="E10" i="31"/>
  <c r="H7" i="31" l="1"/>
  <c r="G7"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<sst xmlns="http://schemas.openxmlformats.org/spreadsheetml/2006/main" count="3821" uniqueCount="689">
  <si>
    <r>
      <t xml:space="preserve">Verantwoording werkingssubsidies intergemeentelijke samenwerking </t>
    </r>
    <r>
      <rPr>
        <b/>
        <sz val="16"/>
        <color theme="0"/>
        <rFont val="Calibri"/>
        <family val="2"/>
      </rPr>
      <t>–</t>
    </r>
    <r>
      <rPr>
        <b/>
        <sz val="16"/>
        <color theme="0"/>
        <rFont val="Calibri"/>
        <family val="2"/>
        <scheme val="minor"/>
      </rPr>
      <t xml:space="preserve"> Bovenlokaal Cultuurdecreet</t>
    </r>
  </si>
  <si>
    <t>Algemeen</t>
  </si>
  <si>
    <t>Controle op volledigheid en logica</t>
  </si>
  <si>
    <t>Sjabloonoverzicht</t>
  </si>
  <si>
    <t>Compatibiliteit</t>
  </si>
  <si>
    <t>Vooraf</t>
  </si>
  <si>
    <t>• Algemeen</t>
  </si>
  <si>
    <t>• Controle op volledigheid en logica</t>
  </si>
  <si>
    <t>• Sjabloonoverzicht</t>
  </si>
  <si>
    <t>• Compatibiliteit</t>
  </si>
  <si>
    <t>• Instructies</t>
  </si>
  <si>
    <t>1. Samenstelling van IGS</t>
  </si>
  <si>
    <t>2. Personeelsgegevens</t>
  </si>
  <si>
    <t>5. Samenvatting</t>
  </si>
  <si>
    <t>Instructies</t>
  </si>
  <si>
    <t>Controleveld</t>
  </si>
  <si>
    <t>SAMENSTELLING VAN HET INTERGEMEENTELIJKE SAMENWERKINGSVERBAND</t>
  </si>
  <si>
    <t>Status</t>
  </si>
  <si>
    <t>Samenvatting</t>
  </si>
  <si>
    <t>Brussels Hoofdstedelijk Gewest</t>
  </si>
  <si>
    <t>Anderlecht</t>
  </si>
  <si>
    <t>Ganshoren</t>
  </si>
  <si>
    <t>Sint-Agatha-Berchem</t>
  </si>
  <si>
    <t>Sint-Pieters-Woluwe</t>
  </si>
  <si>
    <t>Brussel</t>
  </si>
  <si>
    <t>Jette</t>
  </si>
  <si>
    <t>Sint-Gillis</t>
  </si>
  <si>
    <t>Ukkel</t>
  </si>
  <si>
    <t>Elsene</t>
  </si>
  <si>
    <t>Koekelberg</t>
  </si>
  <si>
    <t>Sint-Jans-Molenbeek</t>
  </si>
  <si>
    <t>Vorst</t>
  </si>
  <si>
    <t>Etterbeek</t>
  </si>
  <si>
    <t>Oudergem</t>
  </si>
  <si>
    <t>Sint-Joost-ten-Node</t>
  </si>
  <si>
    <t>Watermaal-Bosvoorde</t>
  </si>
  <si>
    <t>Evere</t>
  </si>
  <si>
    <t>Schaarbeek</t>
  </si>
  <si>
    <t>Sint-Lambrechts-Woluwe</t>
  </si>
  <si>
    <t>Provincie Antwerpen</t>
  </si>
  <si>
    <t>Aartselaar</t>
  </si>
  <si>
    <t>Grobbendonk</t>
  </si>
  <si>
    <t>Mechelen</t>
  </si>
  <si>
    <t>Schoten</t>
  </si>
  <si>
    <t>Antwerpen</t>
  </si>
  <si>
    <t>Heist-op-den-Berg</t>
  </si>
  <si>
    <t>Meerhout</t>
  </si>
  <si>
    <t>Sint-Katelijne-Waver</t>
  </si>
  <si>
    <t>Arendonk</t>
  </si>
  <si>
    <t>Hemiksem</t>
  </si>
  <si>
    <t>Merksplas</t>
  </si>
  <si>
    <t>Stabroek</t>
  </si>
  <si>
    <t>Baarle-Hertog</t>
  </si>
  <si>
    <t>Herentals</t>
  </si>
  <si>
    <t>Mol</t>
  </si>
  <si>
    <t>Turnhout</t>
  </si>
  <si>
    <t>Balen</t>
  </si>
  <si>
    <t>Herenthout</t>
  </si>
  <si>
    <t>Mortsel</t>
  </si>
  <si>
    <t>Vorselaar</t>
  </si>
  <si>
    <t>Beerse</t>
  </si>
  <si>
    <t>Herselt</t>
  </si>
  <si>
    <t>Niel</t>
  </si>
  <si>
    <t>Vosselaar</t>
  </si>
  <si>
    <t>Berlaar</t>
  </si>
  <si>
    <t>Hoogstraten</t>
  </si>
  <si>
    <t>Nijlen</t>
  </si>
  <si>
    <t>Westerlo</t>
  </si>
  <si>
    <t>Boechout</t>
  </si>
  <si>
    <t>Hove</t>
  </si>
  <si>
    <t>Olen</t>
  </si>
  <si>
    <t>Wijnegem</t>
  </si>
  <si>
    <t>Bonheiden</t>
  </si>
  <si>
    <t>Hulshout</t>
  </si>
  <si>
    <t>Oud-Turnhout</t>
  </si>
  <si>
    <t>Willebroek</t>
  </si>
  <si>
    <t>Boom</t>
  </si>
  <si>
    <t>Kalmthout</t>
  </si>
  <si>
    <t>Putte</t>
  </si>
  <si>
    <t>Wommelgem</t>
  </si>
  <si>
    <t>Bornem</t>
  </si>
  <si>
    <t>Kapellen</t>
  </si>
  <si>
    <t>Puurs-Sint-Amands</t>
  </si>
  <si>
    <t>Wuustwezel</t>
  </si>
  <si>
    <t>Brasschaat</t>
  </si>
  <si>
    <t>Kasterlee</t>
  </si>
  <si>
    <t>Ranst</t>
  </si>
  <si>
    <t>Zandhoven</t>
  </si>
  <si>
    <t>Brecht</t>
  </si>
  <si>
    <t>Kontich</t>
  </si>
  <si>
    <t>Ravels</t>
  </si>
  <si>
    <t>Zoersel</t>
  </si>
  <si>
    <t>Dessel</t>
  </si>
  <si>
    <t>Laakdal</t>
  </si>
  <si>
    <t>Retie</t>
  </si>
  <si>
    <t>Duffel</t>
  </si>
  <si>
    <t>Lier</t>
  </si>
  <si>
    <t>Rijkevorsel</t>
  </si>
  <si>
    <t>Edegem</t>
  </si>
  <si>
    <t>Lille</t>
  </si>
  <si>
    <t>Rumst</t>
  </si>
  <si>
    <t>Essen</t>
  </si>
  <si>
    <t>Lint</t>
  </si>
  <si>
    <t>Schelle</t>
  </si>
  <si>
    <t>Geel</t>
  </si>
  <si>
    <t>Malle</t>
  </si>
  <si>
    <t>Schilde</t>
  </si>
  <si>
    <t>Provincie Limburg</t>
  </si>
  <si>
    <t>Alken</t>
  </si>
  <si>
    <t>Hamont-Achel</t>
  </si>
  <si>
    <t>Lommel</t>
  </si>
  <si>
    <t>Tongeren-Borgloon</t>
  </si>
  <si>
    <t>As</t>
  </si>
  <si>
    <t>Hasselt</t>
  </si>
  <si>
    <t>Lummen</t>
  </si>
  <si>
    <t>Voeren</t>
  </si>
  <si>
    <t>Beringen</t>
  </si>
  <si>
    <t>Hechtel-Eksel</t>
  </si>
  <si>
    <t>Maaseik</t>
  </si>
  <si>
    <t>Wellen</t>
  </si>
  <si>
    <t>Bilzen-Hoeselt</t>
  </si>
  <si>
    <t>Heers</t>
  </si>
  <si>
    <t>Maasmechelen</t>
  </si>
  <si>
    <t>Zonhoven</t>
  </si>
  <si>
    <t>Bocholt</t>
  </si>
  <si>
    <t>Herk-de-Stad</t>
  </si>
  <si>
    <t>Nieuwerkerken</t>
  </si>
  <si>
    <t>Zutendaal</t>
  </si>
  <si>
    <t>Bree</t>
  </si>
  <si>
    <t>Herstappe</t>
  </si>
  <si>
    <t>Oudsbergen</t>
  </si>
  <si>
    <t>Diepenbeek</t>
  </si>
  <si>
    <t>Heusden-Zolder</t>
  </si>
  <si>
    <t>Peer</t>
  </si>
  <si>
    <t>Dilsen-Stokkem</t>
  </si>
  <si>
    <t>Houthalen-Helchteren</t>
  </si>
  <si>
    <t>Pelt</t>
  </si>
  <si>
    <t>Genk</t>
  </si>
  <si>
    <t>Kinrooi</t>
  </si>
  <si>
    <t>Riemst</t>
  </si>
  <si>
    <t>Gingelom</t>
  </si>
  <si>
    <t>Lanaken</t>
  </si>
  <si>
    <t>Sint-Truiden</t>
  </si>
  <si>
    <t>Halen</t>
  </si>
  <si>
    <t>Leopoldsburg</t>
  </si>
  <si>
    <t>Tessenderlo-Ham</t>
  </si>
  <si>
    <t>Provincie Oost-Vlaanderen</t>
  </si>
  <si>
    <t>Aalst</t>
  </si>
  <si>
    <t>Gent</t>
  </si>
  <si>
    <t>Lokeren</t>
  </si>
  <si>
    <t>Temse</t>
  </si>
  <si>
    <t>Aalter</t>
  </si>
  <si>
    <t>Geraardsbergen</t>
  </si>
  <si>
    <t>Maarkedal</t>
  </si>
  <si>
    <t>Waasmunster</t>
  </si>
  <si>
    <t>Assenede</t>
  </si>
  <si>
    <t>Haaltert</t>
  </si>
  <si>
    <t>Maldegem</t>
  </si>
  <si>
    <t>Wetteren</t>
  </si>
  <si>
    <t>Berlare</t>
  </si>
  <si>
    <t>Hamme</t>
  </si>
  <si>
    <t>Merelbeke-Melle</t>
  </si>
  <si>
    <t>Wichelen</t>
  </si>
  <si>
    <t>Beveren-Kruibeke-Zwijndrecht</t>
  </si>
  <si>
    <t>Herzele</t>
  </si>
  <si>
    <t>Nazareth-De Pinte</t>
  </si>
  <si>
    <t>Wortegem-Petegem</t>
  </si>
  <si>
    <t>Brakel</t>
  </si>
  <si>
    <t>Horebeke</t>
  </si>
  <si>
    <t>Ninove</t>
  </si>
  <si>
    <t>Zele</t>
  </si>
  <si>
    <t>Buggenhout</t>
  </si>
  <si>
    <t>Kaprijke</t>
  </si>
  <si>
    <t>Oosterzele</t>
  </si>
  <si>
    <t>Zelzate</t>
  </si>
  <si>
    <t>Deinze</t>
  </si>
  <si>
    <t>Kluisbergen</t>
  </si>
  <si>
    <t>Oudenaarde</t>
  </si>
  <si>
    <t>Zottegem</t>
  </si>
  <si>
    <t>Denderleeuw</t>
  </si>
  <si>
    <t>Kruisem</t>
  </si>
  <si>
    <t>Ronse</t>
  </si>
  <si>
    <t>Zulte</t>
  </si>
  <si>
    <t>Dendermonde</t>
  </si>
  <si>
    <t>Laarne</t>
  </si>
  <si>
    <t>Sint-Gillis-Waas</t>
  </si>
  <si>
    <t>Zwalm</t>
  </si>
  <si>
    <t>Destelbergen</t>
  </si>
  <si>
    <t>Lebbeke</t>
  </si>
  <si>
    <t>Sint-Laureins</t>
  </si>
  <si>
    <t>Eeklo</t>
  </si>
  <si>
    <t>Lede</t>
  </si>
  <si>
    <t>Sint-Lievens-Houtem</t>
  </si>
  <si>
    <t>Erpe-Mere</t>
  </si>
  <si>
    <t>Lierde</t>
  </si>
  <si>
    <t>Sint-Martens-Latem</t>
  </si>
  <si>
    <t>Evergem</t>
  </si>
  <si>
    <t>Lievegem</t>
  </si>
  <si>
    <t>Sint-Niklaas</t>
  </si>
  <si>
    <t>Gavere</t>
  </si>
  <si>
    <t>Lochristi</t>
  </si>
  <si>
    <t>Stekene</t>
  </si>
  <si>
    <t>Provincie Vlaams-Brabant</t>
  </si>
  <si>
    <t>Aarschot</t>
  </si>
  <si>
    <t>Haacht</t>
  </si>
  <si>
    <t>Linkebeek</t>
  </si>
  <si>
    <t>Steenokkerzeel</t>
  </si>
  <si>
    <t>Affligem</t>
  </si>
  <si>
    <t>Halle</t>
  </si>
  <si>
    <t>Linter</t>
  </si>
  <si>
    <t>Ternat</t>
  </si>
  <si>
    <t>Asse</t>
  </si>
  <si>
    <t>Herent</t>
  </si>
  <si>
    <t>Londerzeel</t>
  </si>
  <si>
    <t>Tervuren</t>
  </si>
  <si>
    <t>Beersel</t>
  </si>
  <si>
    <t>Hoegaarden</t>
  </si>
  <si>
    <t>Lubbeek</t>
  </si>
  <si>
    <t>Tielt-Winge</t>
  </si>
  <si>
    <t>Begijnendijk</t>
  </si>
  <si>
    <t>Hoeilaart</t>
  </si>
  <si>
    <t>Machelen</t>
  </si>
  <si>
    <t>Tienen</t>
  </si>
  <si>
    <t>Bekkevoort</t>
  </si>
  <si>
    <t>Holsbeek</t>
  </si>
  <si>
    <t>Meise</t>
  </si>
  <si>
    <t>Tremelo</t>
  </si>
  <si>
    <t>Bertem</t>
  </si>
  <si>
    <t>Huldenberg</t>
  </si>
  <si>
    <t>Merchtem</t>
  </si>
  <si>
    <t>Vilvoorde</t>
  </si>
  <si>
    <t>Bever</t>
  </si>
  <si>
    <t>Kampenhout</t>
  </si>
  <si>
    <t>Opwijk</t>
  </si>
  <si>
    <t>Wemmel</t>
  </si>
  <si>
    <t>Bierbeek</t>
  </si>
  <si>
    <t>Kapelle-op-den-Bos</t>
  </si>
  <si>
    <t>Oud-Heverlee</t>
  </si>
  <si>
    <t>Wezembeek-Oppem</t>
  </si>
  <si>
    <t>Boortmeerbeek</t>
  </si>
  <si>
    <t>Keerbergen</t>
  </si>
  <si>
    <t>Overijse</t>
  </si>
  <si>
    <t>Zaventem</t>
  </si>
  <si>
    <t>Boutersem</t>
  </si>
  <si>
    <t>Kortenaken</t>
  </si>
  <si>
    <t>Pajottegem</t>
  </si>
  <si>
    <t>Zemst</t>
  </si>
  <si>
    <t>Diest</t>
  </si>
  <si>
    <t>Kortenberg</t>
  </si>
  <si>
    <t>Pepingen</t>
  </si>
  <si>
    <t>Zoutleeuw</t>
  </si>
  <si>
    <t>Dilbeek</t>
  </si>
  <si>
    <t>Kraainem</t>
  </si>
  <si>
    <t>Roosdaal</t>
  </si>
  <si>
    <t>Drogenbos</t>
  </si>
  <si>
    <t>Landen</t>
  </si>
  <si>
    <t>Rotselaar</t>
  </si>
  <si>
    <t>Geetbets</t>
  </si>
  <si>
    <t>Lennik</t>
  </si>
  <si>
    <t>Scherpenheuvel-Zichem</t>
  </si>
  <si>
    <t>Glabbeek</t>
  </si>
  <si>
    <t>Leuven</t>
  </si>
  <si>
    <t>Sint-Genesius-Rode</t>
  </si>
  <si>
    <t>Grimbergen</t>
  </si>
  <si>
    <t>Liedekerke</t>
  </si>
  <si>
    <t>Sint-Pieters-Leeuw</t>
  </si>
  <si>
    <t>Provincie West-Vlaanderen</t>
  </si>
  <si>
    <t>Alveringem</t>
  </si>
  <si>
    <t>Heuvelland</t>
  </si>
  <si>
    <t>Lendelede</t>
  </si>
  <si>
    <t>Staden</t>
  </si>
  <si>
    <t>Anzegem</t>
  </si>
  <si>
    <t>Hooglede</t>
  </si>
  <si>
    <t>Lichtervelde</t>
  </si>
  <si>
    <t>Tielt</t>
  </si>
  <si>
    <t>Ardooie</t>
  </si>
  <si>
    <t>Houthulst</t>
  </si>
  <si>
    <t>Lo-Reninge</t>
  </si>
  <si>
    <t>Torhout</t>
  </si>
  <si>
    <t>Avelgem</t>
  </si>
  <si>
    <t>Ichtegem</t>
  </si>
  <si>
    <t>Menen</t>
  </si>
  <si>
    <t>Veurne</t>
  </si>
  <si>
    <t>Beernem</t>
  </si>
  <si>
    <t>Ieper</t>
  </si>
  <si>
    <t>Mesen</t>
  </si>
  <si>
    <t>Vleteren</t>
  </si>
  <si>
    <t>Blankenberge</t>
  </si>
  <si>
    <t>Ingelmunster</t>
  </si>
  <si>
    <t>Middelkerke</t>
  </si>
  <si>
    <t>Waregem</t>
  </si>
  <si>
    <t>Bredene</t>
  </si>
  <si>
    <t>Izegem</t>
  </si>
  <si>
    <t>Moorslede</t>
  </si>
  <si>
    <t>Wervik</t>
  </si>
  <si>
    <t>Brugge</t>
  </si>
  <si>
    <t>Jabbeke</t>
  </si>
  <si>
    <t>Nieuwpoort</t>
  </si>
  <si>
    <t>Wevelgem</t>
  </si>
  <si>
    <t>Damme</t>
  </si>
  <si>
    <t>Knokke-Heist</t>
  </si>
  <si>
    <t>Oostende</t>
  </si>
  <si>
    <t>Wielsbeke</t>
  </si>
  <si>
    <t>De Haan</t>
  </si>
  <si>
    <t>Koekelare</t>
  </si>
  <si>
    <t>Oostkamp</t>
  </si>
  <si>
    <t>Wingene</t>
  </si>
  <si>
    <t>De Panne</t>
  </si>
  <si>
    <t>Koksijde</t>
  </si>
  <si>
    <t>Oostrozebeke</t>
  </si>
  <si>
    <t>Zedelgem</t>
  </si>
  <si>
    <t>Deerlijk</t>
  </si>
  <si>
    <t>Kortemark</t>
  </si>
  <si>
    <t>Oudenburg</t>
  </si>
  <si>
    <t>Zonnebeke</t>
  </si>
  <si>
    <t>Dentergem</t>
  </si>
  <si>
    <t>Kortrijk</t>
  </si>
  <si>
    <t>Pittem</t>
  </si>
  <si>
    <t>Zuienkerke</t>
  </si>
  <si>
    <t>Diksmuide</t>
  </si>
  <si>
    <t>Kuurne</t>
  </si>
  <si>
    <t>Poperinge</t>
  </si>
  <si>
    <t>Zwevegem</t>
  </si>
  <si>
    <t>Gistel</t>
  </si>
  <si>
    <t>Langemark-Poelkapelle</t>
  </si>
  <si>
    <t>Roeselare</t>
  </si>
  <si>
    <t>Harelbeke</t>
  </si>
  <si>
    <t>Ledegem</t>
  </si>
  <si>
    <t>Spiere-Helkijn</t>
  </si>
  <si>
    <t>Borsbeek</t>
  </si>
  <si>
    <t>Zwijndrecht</t>
  </si>
  <si>
    <t>Ham</t>
  </si>
  <si>
    <t>Kortessem</t>
  </si>
  <si>
    <t>Bilzen</t>
  </si>
  <si>
    <t>Tessenderlo</t>
  </si>
  <si>
    <t>Tongeren</t>
  </si>
  <si>
    <t>Borgloon</t>
  </si>
  <si>
    <t>Hoeselt</t>
  </si>
  <si>
    <t>Beveren</t>
  </si>
  <si>
    <t>Melle</t>
  </si>
  <si>
    <t>Merelbeke</t>
  </si>
  <si>
    <t>Wachtebeke</t>
  </si>
  <si>
    <t>De Pinte</t>
  </si>
  <si>
    <t>Moerbeke</t>
  </si>
  <si>
    <t>Nazareth</t>
  </si>
  <si>
    <t>Kruibeke</t>
  </si>
  <si>
    <t>Gooik</t>
  </si>
  <si>
    <t>Herne</t>
  </si>
  <si>
    <t>Galmaarden</t>
  </si>
  <si>
    <t>Ruiselede</t>
  </si>
  <si>
    <t>Meulebeke</t>
  </si>
  <si>
    <t>PERSONEELSGEGEVENS</t>
  </si>
  <si>
    <t>Lege cellen</t>
  </si>
  <si>
    <t>Gerapporteerde gegevens</t>
  </si>
  <si>
    <t>Fouten</t>
  </si>
  <si>
    <t>Functie</t>
  </si>
  <si>
    <t>A-niveau</t>
  </si>
  <si>
    <t>B-niveau</t>
  </si>
  <si>
    <t>C-niveau</t>
  </si>
  <si>
    <t>D-niveau</t>
  </si>
  <si>
    <t>E-niveau</t>
  </si>
  <si>
    <t>Totaal</t>
  </si>
  <si>
    <t>Algemene of inhoudelijke leiding / coördinatie</t>
  </si>
  <si>
    <t>Projectmedewerkers / inhoudelijke medewerkers</t>
  </si>
  <si>
    <t>Administratieve medewerkers / ondersteunende medewerkers</t>
  </si>
  <si>
    <t>Onderhoudspersoneel / technische medewerkers</t>
  </si>
  <si>
    <t>Brondata</t>
  </si>
  <si>
    <t>[doorvoeren enkel in groepselectie van 9 rijen!]</t>
  </si>
  <si>
    <t>ID</t>
  </si>
  <si>
    <t>Soort</t>
  </si>
  <si>
    <t>Strategische doelstelling</t>
  </si>
  <si>
    <t>Operationele doelstelling</t>
  </si>
  <si>
    <t>Actieplan</t>
  </si>
  <si>
    <t>Toelichting geplande actie</t>
  </si>
  <si>
    <t>Rol</t>
  </si>
  <si>
    <t>Wordt herhaald?</t>
  </si>
  <si>
    <t>Jaar herhaling/nieuwe start (indien van toepassing)</t>
  </si>
  <si>
    <t>Toelichting bij gerealiseerde actie</t>
  </si>
  <si>
    <t>Samenwerkingsdomeinen</t>
  </si>
  <si>
    <t>Samenwerkingen Cultuur (indien van toepassing)</t>
  </si>
  <si>
    <t>Samenwerkingen beleidsdomeinoverschrijdend (indien van toepassing)</t>
  </si>
  <si>
    <t>Link naar extra documentatie</t>
  </si>
  <si>
    <t>Volgnr</t>
  </si>
  <si>
    <t>ID numeriek</t>
  </si>
  <si>
    <t>ID bestaand</t>
  </si>
  <si>
    <t>Keuze samenwerkingen cultuur</t>
  </si>
  <si>
    <t>Samenwerkingen cultuur aangevinkt</t>
  </si>
  <si>
    <t>Samenwerkingen cultuur onvolledig</t>
  </si>
  <si>
    <t>Keuzeconflict samenwerkingen cultuur</t>
  </si>
  <si>
    <t>Keuzeconflict Andere cultuur</t>
  </si>
  <si>
    <t>Andere cultuur onvolledig</t>
  </si>
  <si>
    <t>Keuze samenwerkingen beleidsoverschrijdend</t>
  </si>
  <si>
    <t>Samenwerkingen  beleidsoverschrijdend aangevinkt</t>
  </si>
  <si>
    <t>Samenwerkingen beleidsoverschrijdend onvolledig</t>
  </si>
  <si>
    <t>Keuzeconflict samenwerkingen beleidsoverschrijdend</t>
  </si>
  <si>
    <t>Keuzeconflict Andere  beleidsoverschrijdend</t>
  </si>
  <si>
    <t>Andere  beleidsoverschrijdend onvolledig</t>
  </si>
  <si>
    <t>Lege velden</t>
  </si>
  <si>
    <t>Doelstelling 1: Ruimte voor cultuur en culturele ruimte creëren Een culturele en creatieve regio schept ruimte voor cultuur. Die ruimte is mentaal, fysiek en digitaal en het creëren ervan vertrekt vanuit de kracht van kunst, creativiteit en cultuur. Het creëren van mentale, fysieke en digitale ruimte zien we als subdoelstellingen.</t>
  </si>
  <si>
    <t>OD 1 Mentale Culturele ruimte</t>
  </si>
  <si>
    <t>Actie 1.1. Bestendigen van de huidige netwerken (programmatoren, bibliotheken, cultuur- en vrijetijdscoördinatoren...) en geven ze zuurstof via inspiratietrips en kennisdeling van goede voorbeelden. We verbreden ze waar mogelijk inhoudelijk en transversaal.  </t>
  </si>
  <si>
    <t xml:space="preserve">Zuidwest faciliteert verder haar bestaande netwerken. Zo komt o.a. de collegagroep van bibliothecarissen verder bijeen à rato van 1 x per kwartaal voor info en kennisdeling. De focus blijf het concept regiobib. Verder zijn er onderliggend werkgroepen ter voorbereiding van het kinderboekenfeest, het jeugdauteurcircuit en de medewerkersdag in het najaar. 
Van het inspirerend netwerk van cultuur- en vrijetijdscoördinatoren zijn bijeenkomsten gepland 27/03, 19/06 en 18/12. Ook hier delen we info en kennis over thema's zoals de betaalbaarheid van UiTPAS, het BOA-decreet, het delen van infrastructuur voor vrije tijd,... Een jaarlijkse inspiratietrip staat ingepland op 18 en 19/09 met bestemming Brussel. </t>
  </si>
  <si>
    <t>Regierol</t>
  </si>
  <si>
    <t>Gerealiseerd</t>
  </si>
  <si>
    <t>Ja</t>
  </si>
  <si>
    <t>Cultureel én beleidsdomeinoverschrijdend</t>
  </si>
  <si>
    <t>Amateurkunsten</t>
  </si>
  <si>
    <t xml:space="preserve">Economie, wetenschap en innovatie </t>
  </si>
  <si>
    <t>Verlslagen Inspirerend Netwerk hier:
https://leiedal.sharepoint.com/:f:/r/sites/074b2f3b-c009-4501-9643-d576d023ffa1-InspirerendNetwerk/Gedeelde%20documenten/Inspirerend%20Netwerk/Verslagen?csf=1&amp;web=1&amp;e=0xmpIX</t>
  </si>
  <si>
    <t>D2020.001</t>
  </si>
  <si>
    <t>Bibliotheek</t>
  </si>
  <si>
    <t>Jeugd</t>
  </si>
  <si>
    <t>Circuskunsten</t>
  </si>
  <si>
    <t xml:space="preserve">Onderwijs en vorming </t>
  </si>
  <si>
    <t>Cultureel erfgoed</t>
  </si>
  <si>
    <t>Onroerend erfgoed</t>
  </si>
  <si>
    <t>Cultuur-en gemeenschapscentrum</t>
  </si>
  <si>
    <t xml:space="preserve">Natuur en bos </t>
  </si>
  <si>
    <t>Cultuurdienst</t>
  </si>
  <si>
    <t>Sport</t>
  </si>
  <si>
    <t>Professionele kunsten</t>
  </si>
  <si>
    <t>Toerisme</t>
  </si>
  <si>
    <t>Sociaal-cultureel volwassenenwerk</t>
  </si>
  <si>
    <t xml:space="preserve">Welzijn en gezin </t>
  </si>
  <si>
    <t>Actie 1.15. Inventariseren van goede voorbeelden, delen van praktijken en methodieken rond digitale cultuurmarketing, vorming rond digitale transformatie en hulp bij ontwikkelen van strategische digitale vaardigheden.  </t>
  </si>
  <si>
    <t xml:space="preserve">We houden vinger aan de pols en zoeken verder naar voorbeelden en methodieken m.b.t. digitale cultuurmarketing en waar zinvol delen we die met het werkveld. We bekijken de eigen digitale kanalen en sturen bij waar nodig. Tegelijk werken we richting het opzetten van een digitale strategie voor Zuidwest. </t>
  </si>
  <si>
    <t>Geen samenwerking</t>
  </si>
  <si>
    <t>Link naar presentatie analyse communicatie Zuidwest:
https://leiedal.sharepoint.com/:p:/r/sites/Zuidwest-ZW/Gedeelde%20documenten/General/Communicatie/2025/250319_P_CommunicatieSupersprint.pptx?d=w9e4aa9813e494a22999d7e04651fd097&amp;csf=1&amp;web=1&amp;e=5XFa6F</t>
  </si>
  <si>
    <t>D2020.002</t>
  </si>
  <si>
    <t>Actie 1.2. Faciliteren van het bestaande inspirerend netwerk van vrijetijd/cultuurbeleidscoördinatoren en de ruimte behouden voor het opzetten van andere (bvb. beeldende kunst).  </t>
  </si>
  <si>
    <t xml:space="preserve">Het inspirerend netwerk van cultuur- en vrijetijdscoördinatoren faciliteren we verder à rato van 4 bijeenkomsten per jaar (zie ook D2020.02). Zuidwest zorgt mee voor inhoudelijke agenda-insteken, organisatie en verslaggeving.  
Samen met Démos onderzoeken we verder in een traject vrijetijdsparticipatie de mogelijkheden om een bovenlokaal netwerk hierrond op te zetten onder de vleugels van Zuidwest. 
We helpen mee bij het organiseren van een inspiratiedag over toegankelijk vrijetijdsaanbod voor anderstalige nieuwkomers op 15/05 voor alle vrijetijds- en welzijnsmedewerkers van de lokale besturen uit onze regio. </t>
  </si>
  <si>
    <t>D2020.003</t>
  </si>
  <si>
    <t>Actie 1.3. Opzet van een ‘community of practice’, een online platform voor uitwisseling, samenwerking en visievorming. We zien een drieledig platform waarbij gebruiker (individu, organisatie) de wil tot samenwerking uitdrukt door het aanmaken van een account, een zoekmachine gebruikers verbindt en door in de mogelijkheid te voorzien van vragen te stellen, projecten te delen en op die wijze te leren van mekaar.  </t>
  </si>
  <si>
    <t xml:space="preserve">We continueren het traject 'Open Creatives' met de bedoeling de Zuidwestadaptatie in gebruik te nemen tegen de start van het seizoen 2025-2026. </t>
  </si>
  <si>
    <t>https://opencreatives.org/dashboards/home</t>
  </si>
  <si>
    <t>D2020.004</t>
  </si>
  <si>
    <t>Actie 1.4. Faciliteren van het brede kunstenoverleg (beleidsmatig) in de regio (1 à 2x per jaar) i.s.m. met en in uitbreiding van het bestaande Kortrijkse kunstenoverleg.  </t>
  </si>
  <si>
    <t>In samenspraak met het Kortrijkse Kunstenoverleg neemt Zuidwest verder haar verantwoordelijkheid in de gezamenlijke aanpak van gemeenschappelijke beleidslijnen en organiseert indien wenselijk hiervoor 1 à 2 bovenlokale edities. Insteken hiervoor kunnen zijn: het traject van Zuidwest richting de beleidsperiode 2027-2032, de aanpak bovenlokaal van cultuur- en vrijetijdsparticipatie,...</t>
  </si>
  <si>
    <t>In uitvoering</t>
  </si>
  <si>
    <t>Zuidwest maakt deel uit van het Kortrijke kunstenoverleg en volgde de bijeenkomsten in 2025. Aan de XL-bijeenkomsten particpeerden we steeds met een deel van het team. We gaven ook zelf toelichtingen over Open Creatives en andere eigen projecten. Eind 2025 werden gesprekken met het kernteam van het Kortrijks Kunstenoverleg opgestart om de zomereditie van het KKO in juli 2026 open te trekken naar de volledige regio. Hier werd positief op gereageerd. 
Ook op op het Waregems kunstenplatform werd een toelichting gegeven.</t>
  </si>
  <si>
    <t>D2020.005</t>
  </si>
  <si>
    <t>Actie 1.5. Atelier Zuidwest transversaal uitbouwen als plek voor ontmoeting en visie-ontwikkeling door organisatie van 2 x per jaar ontmoetings- en inspiratiedagen met focus op bovenlokale projecten, in aanloop naar de indiendata voor projectdossiers binnen het decreet (15/5 en 15/11).   </t>
  </si>
  <si>
    <t xml:space="preserve">Atelier Zuidwest is het jaarlijks groot netwerkmoment voor beleidsmakers, cultuur- en erfgoedwerkers, vrijetijdscoördinatoren, cultuurhuizen, partnerorganisaties en verenigingen. We nodigen hen uit voor een programme vol inspiratie, info en  brainstormmogelijkheden rond actuele cultuur- en erfgoedthema's. Een datum in december werd nog niet geprikt en de locatie nog niet gekozen.  
We blijven de ambitie koesteren om rond specifieke thema's of om kort op de bal te spelen middagmomenten te organiseren in informele sfeer. De werktitel is Broodje Zuidwest. </t>
  </si>
  <si>
    <t>https://www.zuidwest.be/projecten/atelier-zuidwest</t>
  </si>
  <si>
    <t>D2020.006</t>
  </si>
  <si>
    <t>Doelstelling 3: Iedereen heeft recht op cultuur / drempels blijven verlagen Iedereen heeft recht op cultuur. We verlagen dan ook drempels voor participatie voor iedereen ongeacht leeftijd, herkomst of sociale situatie en met bijzondere aandacht voor mensen in armoede en sociale uitsluiting en kinderen en jongeren. Onderliggende doelstellingen zijn het verlagen van drempels via voldoende en diverse cultuurwerking en dito aanbod en het verlagen van drempels via communicatie. </t>
  </si>
  <si>
    <t>OD 1 Mensen in armoede</t>
  </si>
  <si>
    <t>Actie 3.1. Het samenbrengen van alle mogelijke betrokkenen voor een probleemanalyse in al zijn deelaspecten (najaar 2020). Uitgangspunt hierbij kunnen de 7B’s zijn waarmee we inzicht krijgen op belemmerende factoren voor toegankelijkheid: beschikbaarheid, bekendheid, begrijpbaarheid, bereikbaarheid, betaalbaarheid, bruikbaarheid en betrouwbaarheid. De bedoeling is dit te vertalen in concrete aanbevelingen en acties in 2021</t>
  </si>
  <si>
    <t xml:space="preserve">Met W13, onze welzijnspartner, blijven we inzetten op UiTPAS als tool voor vrijetijdsparticipatie voor iedereen en voor mensen in armoede in het bijzonder. We anticiperen op de resultaten van het evaluatieonderzoek n.a.v. 10 jaar UiTPAS en gaan verder in gesprek over de betaalbaarheid van UiTPAS en de solidaire kostendeling (incl. tussentarief), het opzetten van een bovenlokaal netwerk vrijetijdsparticipatie, het opzetten van inspiratiemomenten en vorming rond o.a. toeleiding naar vrije tijd, de 7 B's,... 
</t>
  </si>
  <si>
    <t>D2020.009</t>
  </si>
  <si>
    <t>OD 2 Kids en jongeren</t>
  </si>
  <si>
    <t>Actie 3.10. Coördinerende functie bestendigen of opnemen voor mobiliserende gezamenlijke activiteiten voor kinderen bvb. jeugdboekenweek, buitenspeeldagen, het landelijk format kunstendag voor kinderen.</t>
  </si>
  <si>
    <t xml:space="preserve">We nemen in 2025 onze coördinerende rol terug op voor volgende initiatieven:
* Het jeugdauteurcircuit tijdens de jeugdboekenmaand met workshops en lezingen in de verschillende bibliotheken van de regio.  
* Het kinderboekenfeest op 27/4 in Kortrijk in koppeling met Erfgoeddag. 
* Kunstendag voor Kinderen (16/11) waarvoor we vooral het aanbod bundelen en communiceren via de Zuidwestkanalen. </t>
  </si>
  <si>
    <t>https://www.zuidwest.be/projecten/werkgroep-bibliotheken</t>
  </si>
  <si>
    <t>D2020.010</t>
  </si>
  <si>
    <t>OD 3 Voldoende en divers aanbod</t>
  </si>
  <si>
    <t>Actie 3.15. Inzichten, kennis, praktijken delen en kenbaar maken via een op te zetten ‘community of practice’ (zie ook actie 1.3.)  </t>
  </si>
  <si>
    <t xml:space="preserve">We hebben permanent aandacht voor het voeden van de inspiratiepagina's van www.zuidwest.be met inspirerende praktijken van binnen en buiten onze regio. We betrekken voor zover mogelijk hier onze partnerorganisaties bij.
</t>
  </si>
  <si>
    <t>Het voeden van de site is een permanent aandachtspunt. Een zoekfunctie met mogelijkheid te zoeken op thema, doelgroep en trefwoord maakt het ontsluiten van inspirerende voorbeelden gemakkelijker.</t>
  </si>
  <si>
    <t>https://www.zuidwest.be/</t>
  </si>
  <si>
    <t>D2020.013</t>
  </si>
  <si>
    <t>OD 4 Communicatie</t>
  </si>
  <si>
    <t>Actie 3.17. Delen van kennis en inspirerende voorbeelden online via onze community of practice (zie actie 1.3.)</t>
  </si>
  <si>
    <t>Zie hierboven, actie 3.15</t>
  </si>
  <si>
    <t>D2020.015</t>
  </si>
  <si>
    <t>Actie 3.3. Continueren van de regiefunctie voor UiTPAS door in te zetten op: - verbreden en uitbreiden van UiTPAS-partnerschips via het organiseren van regionale info- en partneravonden (2 x per jaar) en UiTPASgelieerde vorming. - uitdiepen van het thema ‘toeleiden van doelgroepen’ naar cultuur en vrije tijd door zoeken en delen van good practices (continu) en opzetten van workshops en vormingsmomenten (1 à 2 x per jaar)  </t>
  </si>
  <si>
    <t xml:space="preserve">Zuidwest stuurt verder de werking van UiTPAS Zuidwest aan via de bovenlokale stuurgroep UiTPAS. We evalueren de werking van de groep en waar nodig sturen we bij. We overwegen een aantal thematische werkgroepen op te zetten, zo bvb rond toeleiding, communicatie e.a.  Verder blijft Zuidwest bovenlokale info- en partneravonden en vormingsmomenten organiseren rond UiTPAS gelieerde thema's. We betrekken hierbij partnerorganisatie W13 en organisatienetwerk OPEN waar we zowel van de stuur- als de adviesgroep deel uitmaken. 
Oktober 2025 wordt terug UiTPASmaand. </t>
  </si>
  <si>
    <t>D2020.016</t>
  </si>
  <si>
    <t>Actie 3.4. Organisatie van een denk- en inspiratiedag voor alle geïnteresseerde actoren in de regio met het verhogen van vrijetijdsparticipatie van mensen in armoede als thema.</t>
  </si>
  <si>
    <t xml:space="preserve">We nemen deze actie mee en bekijken hoe we die kunnen integreren in onze beleidstrajecten in het algemeen en het traject richting een bovenlokaal netwerk vrijetijdsparticipatie in het bijzonder. Mogelijks kan een denk- en/of inspiratiedag fungeren als brainstorm- of terugkoppelmoment met de sector. 
</t>
  </si>
  <si>
    <t>D2020.017</t>
  </si>
  <si>
    <t>Actie 3.7. Inventarisatie van alle bestaande actoren en netwerken rond creatie met kinderen en jongeren met de bedoeling samen te zoeken naar mogelijke nieuwe vormen van creatieve netwerking en initiatieven. </t>
  </si>
  <si>
    <t xml:space="preserve">We werken Open Creatives Zuidwest verder uit als community en platform voor de creatieve en cultuursector in onze regio. Het oplijsten en integreren van bestaande actoren en netwerken rond creatie met kinderen en jongeren maakt hier deel van uit. (zie verder)
</t>
  </si>
  <si>
    <t>D2020.018</t>
  </si>
  <si>
    <t>Doelstelling 4: naar eigentijdse vormen van participatie Burgerinitiatieven, actiecomités en commons zijn alomtegenwoordig. Er is een enorm potentieel om geëngageerde burgers te betrekken bij beleid, buurt en organisatie. Tegelijk is de structurele inzet van vrijwilligers in verenigingen echter tanend en een aantal klassieke participatiemethodieken zoals ‘adviesraden’ blijken niet altijd zo goed meer te werken.</t>
  </si>
  <si>
    <t>OD 1 Eigentijdse vormen van participatie</t>
  </si>
  <si>
    <t>Actie 4.2. Vrijwilligers en verenigingen verzamelen in een jaarlijkse intersectorale inspiratiedag met lezingen en workshops. We koppelen dit aan de week van de vrijwilliger (1ste week maart).   </t>
  </si>
  <si>
    <t xml:space="preserve">We bouwen het vrijwilligersbeleid van Zuidwest verder uit en organiseren een bedankingsmoment voor de eigen Zuidwest-vrijwilligers op 7 maart. 
We houden ons beschikbaar voor vragen rond vrijwilligers werk vanuit het lokale niveau en delen onze kennis rond dit thema. </t>
  </si>
  <si>
    <t>D2020.019</t>
  </si>
  <si>
    <t>Actie 4.5. Delen van kennis en inspirerende voorbeelden online via onze communicty of practice (zie actie 1.3.) </t>
  </si>
  <si>
    <t xml:space="preserve">Zie D2020.013.  
</t>
  </si>
  <si>
    <t xml:space="preserve">https://opencreatives.org/dashboards/home
https://www.zuidwest.be/
</t>
  </si>
  <si>
    <t>D2020.020</t>
  </si>
  <si>
    <t>OD 3 Fysieke culturele ruimte</t>
  </si>
  <si>
    <t xml:space="preserve">Actie 1.15. Inspireren, informeren, helpen vormen en coachen van initiatieven, optillen van lokale praktijken op regionaal niveau. </t>
  </si>
  <si>
    <t xml:space="preserve">We zetten ons engagement in de stuurgroep van DURF verder en bekijken de mogelijkheid om bovenlokale projectideeën ontstaan i.f.v. het bidbook Kortrijk Culuturele Hoofdstad op regioniveau op te pikken. </t>
  </si>
  <si>
    <t>https://www.durf2030.eu/call-artiest-op-de-wachtlijst</t>
  </si>
  <si>
    <t>D2020.021</t>
  </si>
  <si>
    <t>We leiden cultuurhuizen en verenigingen toe richting het decreet bovenlokale cultuurwerking voor de ondersteuning van bovenlokale cultuurprojecten. We doen dit via de organisatie van brainstorm- en schrijfsessies ter voorbereiding en indiening van projectaanvragen.
Van de Vlaamse overheid kregen de IGS'en de opdracht om in te staan voor de beoordeling van kleine bovenlokale cultuurprojecten tot € 25 k op voorwaarde dat de indiener gevestigd is in het werkingsgebied van het IGS. Rond aanpak en de mogelijkheid beoordelaars te delen, stemmen we af in 2025 met de collega's van de West-Vlaamse IGS'en.</t>
  </si>
  <si>
    <t>https://www.zuidwest.be/ondersteuning/subsidies</t>
  </si>
  <si>
    <t>D2020.022</t>
  </si>
  <si>
    <t>Doelstelling 5: zuidwest ontwikkelt zich verder als netwerkorganisatie ten behoeve van het bovenlokale cultuurwerk in de regio</t>
  </si>
  <si>
    <t>OD 1 Efficiëntiewinsten realiseren</t>
  </si>
  <si>
    <t>Actie 1.1. Zuidwest fungeert als aankoopcentrale</t>
  </si>
  <si>
    <t xml:space="preserve">Voor onze lokale besturen en hun onderliggende cultuurhuizen organiseren we ook in 2025 de mogelijkheid in te stappen in diverse groepsaankopen. Er zullen bestellingen geplaatst worden van UiTPASmateriaal (UiTPASsen, zuilen, NFC-lezers, promomateriaal,...) en bibliotheekmateriaal (labels, tags, bibpassen, bibtassen,...). 
Zuidwest ontzorgt de steden en gemeenten hiermee administratief en  factureert à rato van wat er besteld wordt. </t>
  </si>
  <si>
    <t>Actorrol</t>
  </si>
  <si>
    <t>Enkel cultureel</t>
  </si>
  <si>
    <t>D2020.024</t>
  </si>
  <si>
    <t xml:space="preserve">Doelstelling 1: Ruimte voor cultuur en culturele ruimte creëren. 
Een culturele en creatieve regio schept ruimte voor cultuur. Die ruimte is mentaal, fysiek en digitaal en het creëren ervan vertrekt vanuit de kracht van kunst, creativiteit en cultuur. Het creëren van mentale, fysieke en digitale ruimte zien we als subdoelstellingen. </t>
  </si>
  <si>
    <t xml:space="preserve">Actie 1.16. Het opnemen (op vraag) van operationele activiteiten voor het ontwikkelen van culturele projecten of praktijken. </t>
  </si>
  <si>
    <t xml:space="preserve">Ook in 2025 neemt Zuidwest de actorrol op voor de organisatie en coördinatie van Buren bij Kunstenaars. We zorgen voor de online-inschrijvingsmodule t.b.v. de deelnemende kunstenaars, de communicatie voor het evenement en sturen het netwerk van lokale trekkers aan. BBK gaat door tijdens het weekend van 18 en 19/10/24. </t>
  </si>
  <si>
    <t>https://www.burenbijkunstenaars.be/</t>
  </si>
  <si>
    <t>D2021.002</t>
  </si>
  <si>
    <t>creatieve ambachten</t>
  </si>
  <si>
    <t xml:space="preserve">Doelstelling 1: Ruimte voor cultuur en culturele ruimte creëren. 
Een culturele en creatieve regio schept ruimte voor cultuur. Die ruimte is mentaal, fysiek en digitaal en het creëren ervan vertrekt vanuit de kracht van kunst, creativiteit en cultuur. Het creëren van mentale, fysieke en digitale ruimte zien we als doelstellingen. </t>
  </si>
  <si>
    <t>OD 2 Digitale culturele ruimte</t>
  </si>
  <si>
    <t xml:space="preserve">Actie 1.11. De begeleiding van de indiening van de kandidaatstelling voor een piloottraject digitaal podium/digitale basisinfrasctructuur voor cultuurhuizen in de regio. </t>
  </si>
  <si>
    <t xml:space="preserve">Zuidwest participeert in de stuurgroep digitaal podiium, getrokken door projecteigenaar Cultuurconnect en helpt mee aan de verdere implementatie van Tixley in onze regio. 
</t>
  </si>
  <si>
    <t>D2021.003</t>
  </si>
  <si>
    <t>OD 1 Mentale culturele ruimte</t>
  </si>
  <si>
    <t xml:space="preserve">Actie 1.6. Benutten van kansen om cultuur op streekagenda's te plaatsen. </t>
  </si>
  <si>
    <t xml:space="preserve">We laten geen opportuniteiten onbenut om culturele thema's op de streekagenda's te plaatsen. Mogelijkheden zijn er o.a. door de in 2025 te lopen beleidstrajecten maar ook de betaalbaarheid van UiTPAS plaatsen we op de streekagenda's. </t>
  </si>
  <si>
    <t>D2021.004</t>
  </si>
  <si>
    <t xml:space="preserve">Actie 5.2. Het opnemen van lokale operationele culturele dienstverlening op vraag. </t>
  </si>
  <si>
    <t xml:space="preserve">Op afroep van de steden en gemeenten kunnen Zuidwestmedewerkers operationele taken ter plekke opnemen. Het gaat hier over UiTPASglieerde taken zoals een lokaal infomoment organiseren, de lokale trekkersgroep revitaliseren, de lokale promo opzetten,... Geleverde prestaties worden dan doorgerekend aan de opdrachtgever. </t>
  </si>
  <si>
    <t>Geschrapt</t>
  </si>
  <si>
    <t>D2021.005</t>
  </si>
  <si>
    <t>Doelstelling 1: Ruimte voor cultuur en culturele ruimte creëren. 
Een culturele en creatieve regio schept ruimte voor cultuur. Die ruimte is mentaal, fysiek en digitaal en het creëren ervan vertrekt vanuit de kracht van kunst, creativiteit en cultuur.</t>
  </si>
  <si>
    <t>`</t>
  </si>
  <si>
    <t xml:space="preserve">Zuidwest voorziet ook in 2025 in impulsondersteuning, een ondersteuning voor bovenlokale cultuurprojecten die van die grootorde zijn dat het project door één cultuurhuis of organisatie moeilijk te dragen is. Het gaat over éénmalige, exceptionele formats met minstens een bovenlokale uitstraling die meerwaarde en impact genereren voor het bovenlokale culturele veld en voorbeeldprojecten zijn. </t>
  </si>
  <si>
    <t>D2021.008</t>
  </si>
  <si>
    <t xml:space="preserve">Doelstelling 1: Ruimte voor cultuur en culturele ruimte creëren. Een culturele en creatieve regio schept ruimte voor cultuur. Die ruimte is mentaal, fysiek en digitaal en het creëren ervan vertrekt vanuit de kracht van kunst, creativiteit en cultuur. </t>
  </si>
  <si>
    <t xml:space="preserve">Actie 1.6. Het culturele digitale ecosysteem helpen in kaart brengen door inventarisatie en (digitaal) zichtbaar maken van wat bestaat. </t>
  </si>
  <si>
    <t xml:space="preserve">Zuidwest volgt vanop afstand de regionale stuurgroep digibank en het lerend netwerk e-inclusie. 
Samen met de groep bibliotheken onderzoeken we de mogelijkheid om een digitale tool op te zetten die het de bibmedewerker makkelijker maakt de bibklant op digitale wijze van bibinfo te voorzien. 
</t>
  </si>
  <si>
    <t>D2022.002</t>
  </si>
  <si>
    <t>Doelstelling 1: Ruimte voor cultuur en culturele ruimte creëren Een culturele en creatieve regio schept ruimte voor cultuur. Die ruimte is mentaal, fysiek en digitaal en het creëren ervan vertrekt vanuit de kracht van kunst, creativiteit en cultuur. Het c</t>
  </si>
  <si>
    <t xml:space="preserve">Actie 1.12. Inventarisatie van voorbeelden en praktijken en inzicht verwerven op de noden aan fysieke ruimte voor cultuur. 
Actie 1.13. Zicht verwerven op mogelijke locaties in de regio met het oogpunt initiatieven mee te begeleiden rond medegebruik door cultuurorganisaties, kunstenaarscollectieven of individuele kunstenaars. </t>
  </si>
  <si>
    <t>We koppelen deze acties aan het opzet Open Creatives Zuidwest. 
Binnen dit platform is immers één van de aandachtspunten het ruimtegebruik en het matchen ervan met behoeften vanuit de creatieve sector in onze regio. Beschikbare ruimtes worden opgelijst, ingegeven en verbonden met behoeftige cultuurorganisaties, kunstenaarscollectieven en creatieve individuelen. We streven om tegen september 2025 operationeel te zijn. 
Zie ook actie 1.3.</t>
  </si>
  <si>
    <t>Op het platform Open Creatives werden reeds een 40-tal locaties ingevoerd die het delen en maximaal gebruiken ervan stimuleert. Het is ook mogelijk om via het platform oproepen te lanceren wanneer makers op zoek gaan naar ruimtes met specifieke vereisten. Daarbij is het ook mogelijk om vanuit de eigen organisatie berichten te delen wanneer ruimtes beschikbaar zijn. Op deze manier kan er een maximale match gevonden worden tussen vraag en aanbod.</t>
  </si>
  <si>
    <t>D2022.003</t>
  </si>
  <si>
    <t>Actie 5.3. Het actualiseren van arbeidsreglement en rechtspositieregeling ten behoeve van de Zuidwest-medewerkers</t>
  </si>
  <si>
    <t xml:space="preserve">We wijzigen beperkt het arbeidsreglement en de rechtspositieregeling, leggen de wijzigingen ter goedkeuring voor aan de raad van bestuur en leggen de teksten neer bij de FOD Werkgelegenheid Arbeid en Sociaal Overleg. </t>
  </si>
  <si>
    <t>D2022.004</t>
  </si>
  <si>
    <t>OD 5 Efficiëntiewinsten realiseren</t>
  </si>
  <si>
    <t>Actie 5.3. Het opzetten van een intern netwerk ter aansturen van de Zuidwestcommunicatie (intern zowel als extern)</t>
  </si>
  <si>
    <t xml:space="preserve">Met de interne communicatiecel sturen we operationeel de content voor de communicatiekanalen van Zuidwest aan. Waar mogelijk stemmen we inhoudelijk af met de huispartners en Leiedal hiervoor. 
In 2025 zoeken we in teamverband een communicatiestrategie op te zetten met de bedoeling via het afstemmen van onze communicatiekanalen op onze doelgroepen, Zuidwest meer geprofileerd op de kaart kunnen zetten. 
</t>
  </si>
  <si>
    <t>In 2025 sloten de communicatietrekkers van Zuidwest aan bij het communicatiecafé van Leiedal, een terugkerend overlegmoment voor communicatiemedewerkers van de lokale besturen, georganiseerd door Leiedal.
In maart 2025 werden alle communicatiekanalen van Zuidwest – waaronder de website, sociale media, nieuwsbrieven en drukwerk – grondig geanalyseerd om een actuele stand van zaken op te maken. Deze evaluatie had als doel mogelijke hiaten te identificeren, zodat hierop gericht kan worden ingespeeld en proactief kan worden bijgestuurd.
Op basis daarvan werd een eerste aanzet gemaakt voor een communicatiestrategie. Deze strategie wordt de komende periode verder verfijnd en uitgewerkt, met de bedoeling de communicatie van Zuidwest beter af te stemmen op de diverse doelgroepen waarmee de organisatie in contact staat.</t>
  </si>
  <si>
    <t>D2023.001</t>
  </si>
  <si>
    <t>Doelstelling 1: ruimte voor cultuur en culturele ruimte creëren</t>
  </si>
  <si>
    <t xml:space="preserve">Actie 1.8. Het opzetten van initiatieven die digitale cultuurbeleving mogelijk maken. </t>
  </si>
  <si>
    <t>We voorzien in de mogelijkheid om in regioverband in te tekenen op de digitale formats van CultuurConnect.</t>
  </si>
  <si>
    <t>D2023.002</t>
  </si>
  <si>
    <t xml:space="preserve">Actie 3.2 Onderzoek naar de mogelijkheid om een circuit op te zetten van geanimeerde ontmoetingsplaatsen waar mia's en anderen mekaar kunnen ontmoeten en kennis maken met het aanbod. </t>
  </si>
  <si>
    <t>Toeleiden naar vrije tijd in het algemeen en naar mensen in armoede in het bijzonder is een basisopdracht voor Zuidwest. We onderzoeken de mogelijkheid om dit circuit op te zetten in de schoot van het traject bovenlokaal netwerk vrijetijdsparticipatie.</t>
  </si>
  <si>
    <t>D2023.005</t>
  </si>
  <si>
    <t>Doelstelling 3: Iedereen heeft recht op cultuur / drempels blijven verlagen Iedereen heeft recht op cultuur. We verlagen dan ook drempels voor participatie voor iedereen ongeacht leeftijd, herkomst of sociale situatie en met bijzondere aandacht voor mensen in armoede en sociale uitsluiting en kinderen en jongeren.</t>
  </si>
  <si>
    <t xml:space="preserve">Actie 3.7 Zuidwest neemt een ondersteunend partnership op in het uitwerken van een regionaal participatie- en netwerktraject als onderdeel in het inburgeringstraject van anderstalige nieuwkomers. </t>
  </si>
  <si>
    <t xml:space="preserve">Zuidwest bestendigt haar engagement in de stuurgroep en de klankbord- en expertisegroep van het organisatienetwerk OPEN. We ondersteunen vanuit de eigen netwerken inspiratie- en vormingsmomenten die door OPEN georganiseerd worden communicatief. </t>
  </si>
  <si>
    <t>D2023.006</t>
  </si>
  <si>
    <t>Doelstelling 2: Creatieve talentontwikkeling De voedingsbodem voor creatief talent die onze regio is, vraagt om verdere verdieping en verbreding. De regio investeert in het al aanwezige talent én het nog groter potentieel aan te ontwikkelen talent. </t>
  </si>
  <si>
    <t>OD 1 Creatieve talentontwikkeling</t>
  </si>
  <si>
    <t xml:space="preserve">Actie 2.3 We zoeken naar mogelijkheden om jonge makers nog meer podia, kansen te bieden. </t>
  </si>
  <si>
    <t>We ondersteunen communicatief Jonge Helden en Eigen Kweek via de Zuidwest-kanalen. 
In 2025 zetten we verder in op een regiobreed muziekproject waarbij het muziekerfgoed de insteek is voor een nieuw format waarmee we jonge makers/muzikanten podia en kansen kunnen geven.</t>
  </si>
  <si>
    <t>https://www.soundwest.be/</t>
  </si>
  <si>
    <t>D2023.007</t>
  </si>
  <si>
    <t xml:space="preserve">Actie 1.2 bis. We zetten een nieuw inspirerend netwerk 'kunst in de publieke' ruimte op. </t>
  </si>
  <si>
    <t>We organiseren minstens 2 bijeenkomsten van het inspirerend netwerk Kunst in de publieke ruimte met de ambitie op langere termijn een aanzet te geven in visie- en bovenlokale projectontwikkeling.
We onderzoeken om NEXUS, een kunstproject voor de kandidaatstelling Europese Culturele Hoofdstad 2030 van Kortrijk en regio, verder uit te werken.</t>
  </si>
  <si>
    <t>D2023.009</t>
  </si>
  <si>
    <t>Doelstelling 5: Zuidwest ontwikkelt zich verder als netwerkorganisatie ten behoeve van het bovenlokale cultuurwerk in de regio</t>
  </si>
  <si>
    <t xml:space="preserve">We voorzien in de mogelijkheid om tijdelijk externe expertise in te huren voor ondersteuning of uitvoering van  verschillende acties uit de actieplanning 2024. </t>
  </si>
  <si>
    <t xml:space="preserve">Voor administratieve ondersteuning voorzien we verder in de mogelijkheid om te werken met vrijwilligers tegen vrijwilligersvergoeding, jobstudenten en freelancers. We blijven ook de mogelijkheid benutten om op boekhoudkantoor ALASKA beroep te doen voor administratieve hulp en het verzorgen van facturatie. </t>
  </si>
  <si>
    <t>D2024.002</t>
  </si>
  <si>
    <t xml:space="preserve">In het kader van de doelstelling creatieve talentontwikkeling en vertrekkend vanuit het profiel van muziekstad en -regio werken we aan een regiobreed publieksproject waarbij we de cultuurwerking en de erfgoedwerking van Zuidwest via muziek met mekaar verbinden. We doen dit samen met verschillende partners verenigd in een klankbordgroep. In 2025 formuleren we doelstellingen en vertalen die verder naar publieksgerichte acties en formats. We overwegen om hiervoor een projectmedewerker aan te trekken. </t>
  </si>
  <si>
    <t>D2024.003</t>
  </si>
  <si>
    <t>Actie 5.1. Het aanwerven van projectmedewerkers ter versterking van het team.</t>
  </si>
  <si>
    <t>Om de zichtbaarheid van Zuidwest in het algemeen, haar eigen projecten en die van partnerorganisatie in het bijzonder, in het werkveld te vergroten zoekt het team zich te versterken met een communicatiemedewerker (0,5 VTE cultuurwerking / 0,5 VTE erfgoedwerking). Hij/zij helpt bij het ontwikkelen en uitvoeren van de communicatieplanning i.f.v. de verschillende doelgroepen van de pijlers van de werking. We ambiëren tegen 1/7 de functie in te vullen .</t>
  </si>
  <si>
    <t>D2025.001</t>
  </si>
  <si>
    <t>Foutmeldingen</t>
  </si>
  <si>
    <t>Link bestaande actie (indien van toepassing)</t>
  </si>
  <si>
    <t>Toelichting bij geplande actie</t>
  </si>
  <si>
    <t>Link verantwoording</t>
  </si>
  <si>
    <t>[meer specifiek dan kolom 'C']</t>
  </si>
  <si>
    <t>Bestaande actie</t>
  </si>
  <si>
    <t>Zuidwest faciliteert verder haar bestaande netwerken. 
De werkgroep bibliotheken komt in 2026 5 keer samen voor het structureel overleg, op 11/2, 29/4, 17/6, 30/9 en 25/11. Daarnaast komt de werkgroep of een deel daarvan samen op vraag van Zuidwest om rond bepaalde projecten of thema's te werken, zoals de personeelsdag bibliotheken of de regiobib.
Het inspirerend netwerk van cultuur- en vrijetijdscoördniatoren komt 3 keer per jaar samen, op 26/3, 18/6 en 1/12. Daarbij wordt er opnieuw een inspiratietrip georganiseerd op 1 en 2 oktober. Bestemming wordt Genk.
Het netwerk programmatoren wordt opnieuw uitgenodigd voor regionaal overleg en afstemming richting zomer 2026.
Werkgroep kunst in de publieke ruimte wordt verder geïnformeerd en komt ad hoc samen om mogelijke projecten af te stemmen.</t>
  </si>
  <si>
    <t>We houden steeds vinger aan de pols en zoeken verder naar inspirerende voorbeelden en goede praktijken rond digitale cultuurmarketing. We delen waar mogelijk met het eigen netwerk via de eigen kanalen (website, nieuwsbrief, socials, vormingen, inspiratiemomenten)
We scherpen verder de eigen digitale communicatie aan en onderzoeken hoe we het professionele netwerk van Zuidwest nog beter kunnen informeren.</t>
  </si>
  <si>
    <t>Het inspirerend netwerk van cultuur- en vrijetijdscoördniatoren komt 3 keer per jaar samen, op 26/3, 18/6 en 1/12. Daarbij wordt er opnieuw een inspiratietrip georganiseerd op 1 en 2 oktober. Bestemming wordt Genk.
Er worden verkennende gesprekken opgezet met de werkgroep Kunst in de publieke ruimte,  de organisatie achter de Kortrijkse Triënnale en Leiedal met als doel de Triënnale in 2030 regiobreed te maken.
Daarnaast brengen we de werkgroep Kunst in de publieke ruimte verder samen rond het Nexus project, een legacy project uit het bidbook van Kortrijk Culturele Hoofdstad 2030. Er wordt onderzocht hoe dit project alsnog in de regio kan uitgevoerd worden.</t>
  </si>
  <si>
    <t xml:space="preserve">Het platform Open Creatives wordt in 2026 verder ontplooid in de volledige regio Zuid-West-Vlaanderen. Bedoeling is om makers uit  iedere stad of gemeente uit de regio aan boord te krijgen. 
Daarnaast zijn maandelijkse overleggen gepland met de werkgroep achter Open Creatives. Samen met de wekrgroep wordt het platform continu door geavalueerd en bijgestuurd waar nodig, zowel strategisch als inhoudelijk en technisch. </t>
  </si>
  <si>
    <t>Zuidwest neemt deel aan alle bijeenkomsten van het Kortrijks Kunstenoverleg in 2026. Deze gaan door op 29/1, 22/4, 2/7 en in het najaar. De XL editie in juli wordt inhoudelijk mee vormgegeven door Zuidwest. In de voormiddag staat het gebruikelijke overleg gepland, het namiddagprogramma wordt op vraag van Zuidwest opengesteld voor de volledige regio. De inhoud van de sessies gebeurt in afstemming met de kerngroep van het KKO en de verschillende werkgroepen die Zuidwest faciliteert.</t>
  </si>
  <si>
    <t xml:space="preserve">Zuidwest ondersteunt in 2026 opnieuw het Kinderboekenfeest dat dit jaar doorgaat op zondag 26 april in Bib in het Park Wevelgem. Zuidwest ondersteunt communicatief, inhoudelijk, financieel en neemt de facturatie-opvolging op zich. 
Ook de jeugdboekenmaand in maart 2026 wordt communicatief ondersteund vanuit Zuidwest voor de regio, net als Kunstendag voor Kinderen. Er wordt onderzocht  of er regionaal animo is om hier in de toekomst sterker op in te zetten. 
</t>
  </si>
  <si>
    <t xml:space="preserve">Inzichten, kennis en praktijken worden continu gedeeld met het netwerk van Zuidwest tijdens (structurele) overleggen (zoals inspirerend netwerk, werkgroep Kunst in publieke ruimte, programmatoren overleg, etc.), op studie en inspiratiedagen en via de digitale Zuidwest kanalen (nieuwsbrief, socials, website). </t>
  </si>
  <si>
    <t xml:space="preserve">Organisaties en actoren die werken rond creatie met kinderen en jongeren worden ook toegeleidt naar het platform Open Creatives. </t>
  </si>
  <si>
    <t>Zuidwest leidt ook in 2026 cultuurhuizen, verenigingen en makers maximaal toe naar het decreet bovenlokale cultuurwerking voor de ondersteuning van bovenlokale cultuurprojecten. We doen dit via de eigen communicatiekanalen, maar even goed tijdens eigen en externe info- en inspiratiemomenten (Atelier Zuidwest, infoavond 'huh, waarom wist ik dat niet?', etc.) of in 1-op-1 gesprekken met makers en organisaties.</t>
  </si>
  <si>
    <t xml:space="preserve">Ook in 2026 neemt Zuidwest de actorrol op voor de organisatie en coördinatie van Buren bij Kunstenaars. We zorgen voor de online-inschrijvingsmodule t.b.v. de deelnemende kunstenaars, de communicatie voor het evenement en sturen het netwerk van lokale trekkers aan. BBK gaat door tijdens het weekend van 17 en 18 oktober 2026.. </t>
  </si>
  <si>
    <t xml:space="preserve">Zuidwest houdt vinger aan de pols en benut iedere kans om culturele thema's op de streekagenda's te plaatsen. Relevante thema's kunnen volgende zijn, maar beperken zicht niet tot betaalbaarheid UiTPAS, toon- en podiumkansen voor (jonge) makers, inclusie en diversiteit in het culturele veld, etc. </t>
  </si>
  <si>
    <t xml:space="preserve">Zuidwest voorziet ook in 2026 in impulsondersteuning, een ondersteuning voor bovenlokale cultuurprojecten die van die grootorde zijn dat het project door één cultuurhuis of organisatie moeilijk te dragen is. Het gaat over éénmalige, exceptionele formats met minstens een bovenlokale uitstraling die meerwaarde en impact genereren voor het bovenlokale culturele veld en voorbeeldprojecten zijn. </t>
  </si>
  <si>
    <t xml:space="preserve">Open Creatives wordt in 2026 verder uitgebouwd tot hét platform waar makers en creatievelingen uit de culturele en creatieve sector zich presenteren, events en ruimtes vinden en kansen en kennis delen met elkaar. </t>
  </si>
  <si>
    <t>We linken deze actie verder aan het Open Creatives platform. Vanuit het netwerk waarover Zuidwest beschikt wordt vaak gevraagd om ruimtes verder digitaal te ontsluiten. Daarom wordt het aanbod aan ruimtes dat te vinden is via Open Creatives verder uitgebouwd. We onderzoeken hoe we via verdere ontwikkelingen tegemoetkomen aan de vragen naar en het aanbod aan beschikbare ruimtes in de regio.</t>
  </si>
  <si>
    <t>De Zuidwest communicatie wordt verder uitgewertk, zowel intern als extern. 
Voor de interne communicatie houden we steeds vinger aan de pols en voorzien we regelmatig evaluatiemomenten met het oog op tijdige bijsturing waar nodig. 
De externe communicatie wordt verder uitgewerkt met een communicatiestrategie die focust op de doelgroepen die Zuidwest (nog niet voldoende) bereikt en op de communicatieve zwaartepunten voor de organisatie, zoals 10 jaar UiTPAS, Buren bij Kunstenaars, Atelier Zuidwest, etc.</t>
  </si>
  <si>
    <t xml:space="preserve">Via het Soundwest traject wordt actief gezocht naar en gezorgd voor speelkansen voor (jonge) muzikanten.
Met projecten zoals Buren bij Kunstenaars engageert Zuidwest zich verder met het bieden van laagdrempelige toonmomenten voor lokale kunstenaars en makers van beeldende kunsten en creatieve ambachten. </t>
  </si>
  <si>
    <t>SAMENVATTING</t>
  </si>
  <si>
    <t>Foutenrapport</t>
  </si>
  <si>
    <t>Fouten / onvolledig</t>
  </si>
  <si>
    <t>Werkblad 'Samenstelling van IGS':</t>
  </si>
  <si>
    <t>Werkblad 'Personeelsgegevens':</t>
  </si>
  <si>
    <t>ID_realisatie</t>
  </si>
  <si>
    <t>Herhaling</t>
  </si>
  <si>
    <t>Jaar_terugkeer</t>
  </si>
  <si>
    <t>Samenwerking</t>
  </si>
  <si>
    <t>Nieuwe actie</t>
  </si>
  <si>
    <t>Nee</t>
  </si>
  <si>
    <t>Enkel beleidsdomeinoverschrijdend</t>
  </si>
  <si>
    <t>Niet in uitvoering</t>
  </si>
  <si>
    <t>Naam</t>
  </si>
  <si>
    <t>Afwijkend aantal bladen</t>
  </si>
  <si>
    <t>Niet gevonden werkbladen</t>
  </si>
  <si>
    <t>Werkbladstructuur gewijzigd</t>
  </si>
  <si>
    <t>Verplaatste werkbladen</t>
  </si>
  <si>
    <t>Infomeldingen</t>
  </si>
  <si>
    <t>Waarschuwingen</t>
  </si>
  <si>
    <t>Sjabloon</t>
  </si>
  <si>
    <t>bolocigs_acties_2025_v1</t>
  </si>
  <si>
    <t>Werkbladen</t>
  </si>
  <si>
    <t>Bladnr.</t>
  </si>
  <si>
    <t>N91</t>
  </si>
  <si>
    <t>nvt</t>
  </si>
  <si>
    <t>Q115</t>
  </si>
  <si>
    <t>Samenstelling van IGS</t>
  </si>
  <si>
    <t>Y65</t>
  </si>
  <si>
    <t>Personeelsgegevens</t>
  </si>
  <si>
    <t>AT1355</t>
  </si>
  <si>
    <t>Realisatie acties 2025</t>
  </si>
  <si>
    <t>AD155</t>
  </si>
  <si>
    <t>Jaaractieplan 2026</t>
  </si>
  <si>
    <t>M14</t>
  </si>
  <si>
    <t>Begin beleidsperiode</t>
  </si>
  <si>
    <t>Einde beleidsperiode</t>
  </si>
  <si>
    <t>Werkingsjaar</t>
  </si>
  <si>
    <t>Subsidiesoort</t>
  </si>
  <si>
    <t>Werking</t>
  </si>
  <si>
    <t>Fase</t>
  </si>
  <si>
    <t>Verantwoording</t>
  </si>
  <si>
    <t>Deadline (t/m)</t>
  </si>
  <si>
    <t>Vervaldatum (vanaf)</t>
  </si>
  <si>
    <t>Productie</t>
  </si>
  <si>
    <t>In maart 2025 werden alle communicatiekanalen van Zuidwest onder de loep genomen: er werd een SWOTanalyse gemaakt van de nieuwsbrief, socials en andere wijzes van communiceren, zowel intern als extern. We voerden gesprekken intern binnen de eigen Raad van Bestuur maar ook met partner Leiedal met de bedoeling te bekijken hoe de (digitale) communciatie van Zuidwest versterkt kan worden. Uiteindelijk beslisten we om binnen het bestaande takenpakket van medewerkers ruimte te maken voor communicatie.</t>
  </si>
  <si>
    <t>Begin 2025 kwam de kerngroep die Open Creatives ondersteunt verschillende keren bijeen. Op 27 maart werd tijdens een workshop een plan van aanpak uitgestippeld voor het verdere traject. Dit plan is toegelicht tijdens het Kortrijk Kunstenoverleg van donderdag 24 april, maar ook aan het Waregems Kunstenoverleg en het Inspirerend Netwerk van vrijetijdscoördinatoren. Het platform werd vervolgens intern gelanceerd en tijdens het Kortrijks Kunstenoverleg van woensdag 2 juli opnieuw formeel gepresenteerd, samen met een stand van zaken. 
Tijdens de zomer bleek de nood om het platform verder op te schalen en een nauwere samenwerking aan te gaan met de andere steden en regio's die een Open Creatives platform hebben. Na verschillende bijeenkomsten en maandelijkse overlegmomenten werd beslist over te gaan naar een nieuw platform waar ook de andere creatieve regio's deel van uitmaken. Deze omschakeling werd toegelicht tijdens het Kunstenoverleg in het najaar van 2025. De maandelijkse overleggen (functioneel, operationeel en strategisch) werden in het najaar verdergezet.</t>
  </si>
  <si>
    <t>Zuidwest nam de coördinerende rol op voor volgende initiatieven:
- Jeugdauteurcircuit tijdens de jeugdboekenmaand met workshops en lezingen in de verschillende bibliotheken van de regio.
- Kinderboekenfeest op zondag 27/4 in de bibliotheek van Kortrijk, gelinkt aan Erfgoeddag. Er waren verschillende creatieve workshops, kinder- en jeugdschrijvers en een fanfare kwamen langs en we sloten feestelijk af met een kinder dj. 
- Kunstendag voor Kinderen (16/11) werd communicatief ondersteund door bekendmaking via nieuwsbrief en socials van Zuidwest.</t>
  </si>
  <si>
    <t>Zie actie 3.15
We verwijzen hierbij ook naar de samenwerking met Leuven, Gent en het Waasland i.k.v. Open Creatives: samen vormen we een Community of Practice waar we gezamenlijk werken aan het online krijgen en bekend maken van het platform met het oog op het delen van nuttige info, interessante contacten, user cases, etc.</t>
  </si>
  <si>
    <t xml:space="preserve">We hebben permanent aandacht voor het voeden van de inspiratiepagina's van www.zuidwest.be met inspirerende praktijken van binnen en buiten onze regio. We betrekken voor zover mogelijk hier onze partnerorganisaties bij.
Daarnaast werken we samen met de stuurgroep van Open Creatives aan een digitale kennisbank waar documenten, relevant voor alle communities, gedeeld worden met elkaar.
</t>
  </si>
  <si>
    <t xml:space="preserve">Zuidwest leidde in 2025 opnieuw toe naar de subsidies voor bovenlokale cultuurprojecten. We deden dit via onze website, socials, nieuwsbrieven en tijdens infomomenten en inspiratiedagen zoals Atelier Zuidwest, State of the Regio, Inspirerend Netwerk, etc.
De projectsubsidies voor de kleine bovenlokale projecten werd door de Vlaamse Overheid opgeschort tot 2029. De organisatie van de beoordelingsprocedure vanaf 2029 is i.f.v. de volgende beleidsperiode ondertussen afgestemd met de collega's van de West-Vlaamse IGS'en. 
</t>
  </si>
  <si>
    <t xml:space="preserve">Zuidwest coördineerde in 2025 terug Buren bij Kunstenaars. In totaal namen 377 kunstenaars deel. 110  daarvan exposeerden individueel, thuis of in een eigen atelier. 267 kunstenaars exposeerden samen in 51 groepstentoonstellingen. De algemene communicatie (grafisch ontwerk, website, socials, inschrijvingen) werd aangestuurd door Zuidwest. Daarnaast ondersteunde Zuidwest ook de lokale trekkers. </t>
  </si>
  <si>
    <t xml:space="preserve">We hebben permanent aandacht voor het voeden van de inspiratiepagina's van www.zuidwest.be met inspirerende praktijken van binnen en buiten onze regio. We betrekken voor zover mogelijk hier onze partnerorganisaties bij.
Daarnaast werken we samen met de stuurgroep Open Creatives aan een digitale kennisbank waar documenten, relevant voor alle communities, gedeeld worden met elkaar.
</t>
  </si>
  <si>
    <t>Op donderdag 11 december ging Atelier Zuidwest opnieuw door. We ontvingen 85 personen uit het eigen netwerk (gemeentelijke cultuur- en erfgoedwerkers, beleidsverantwoordelijken, vertegenwoordigers van FARO, OP/TIL, etc.) op de spraakmakende cultuur- en erfgoedlocatie Abby, het Kortrijks museum voor beeldende kunsten. De dag startte met een panelgesprek over thema's die nauw aansluiten bij de toekomstvisie die we opnemen in onze cultuurota voor de beleidsperiode 2027-2032. Daarna gingen verschillende inspiratiesessies door:
- hoe betrek je mensen die je nog niet ziet in je wekring: 7 participatiestrategieën (Publiq)
- methodisch kader voor participatief programmeren
- herbestemde kerken als culturele broedplekken
- making democracy work: over het stimuleren van burgerschapseducatie via creatieve talen bij jongeren
- diversiteit en inclusie in archieven en (erfgoed)bibliotheken
- community building: goede praktijken uit het veld</t>
  </si>
  <si>
    <t>Vanuit Zuidwest sloot telkens een medewerker aan bij de overleggen van de stuurgroep van DURF. Deze gingen door in februari, maart, mei, juni oktober en december 2025. 
Daarnaast nam Zuidwest deel aan het beoordelen van de ingediende subsidiedossiers voor de open call 'artiest op de wachtlijst'. Deze open call zette de vraag "hoe breng je cultuur dichter bij mensen die om de één of andere manier beperkt zijn in hun bewegingsvrijheid?". Er werden 20 dossiers beoordeeld, 5 dossiers werden gehonoreerd.</t>
  </si>
  <si>
    <t>We volgen de huidige rechtspositieregeling, inlusief de meest recente wijzigingen. In 2025 werden gesprekken rond HR, rechtspositieregeling, etc. opgestart met Leiedal. Ook met het Dagelijks Bestuur werden gesprekken gevoerd hierrond, met vooruitzicht om in 2026 te landen.</t>
  </si>
  <si>
    <t>We vonden in 2025 geen draagvlak om hier verder op in te zetten.</t>
  </si>
  <si>
    <t>In 2025 startte het project Soundwest; een traject dat verschillende delen omvat, gaande van het verzamelen van verhalen en getuigenissen, het opzetten van een muzikantentrefdag tot het uitwerken van een muziekbeleid en een regionale showcase voor (jonge) muzikanten die aan de slag gaan met het muzikale erfgoed uit onze regio. In 2025 werd vooral de voorbereiding gestart, met een veruitwendiging voorzien in 2026.</t>
  </si>
  <si>
    <t>Het netwerk Kunst in de publieke ruimte wordt in 2026 opnieuw samengebracht om de mogelijkheden tot regionale samenwerking te onderzoeken en we werken verder aan een regionale visie op kunst in het publiek domein. Voorbeelden daarvan kunnen het Nexus project en/of Triënnale Kortrijk 2030 zijn.</t>
  </si>
  <si>
    <t>We huren externe know how in voor hulp bij administratie en facturatie (ALASKA) en we hebben 2 wekelijks een vrijwilliger die bijspringt voor administratieve hulp tegen de vrijwilligersvergoeding.</t>
  </si>
  <si>
    <t>De erfgoedcel en bovenlokale cultuurwerking van Zuidwest sloegen in 2025 de handen in elkaar voor het project Soundwest, een regionaal verbindend project rond muziek. Hiervoor werd een projectmedewerker aangeworven die startte in juli 2025. Hij trok de klankbordgroep die Soundwest mee vorm geeft, ontwikkelde een concept dat vertrekt vanuit ons muzikaal erfgoed en werkt het project verder uit, met de bedoeling de muzikale identiteit van de regio te onderstrepen en jonge makers en muzikale talenten aan de slag te laten gaan met ons muzikaal erfgoed en toe te leiden naar podiumkansen. Soundwest komt in 2026 tot volle veruitwendiging.</t>
  </si>
  <si>
    <t>Open Creatives werd in 2025 verder uitgebouwd, zowel front end als back end. Het betrekken van makers, kunstenaars en creatievelingen werd eind 2025 opgestart.</t>
  </si>
  <si>
    <t>https://www.durf2030.eu/evenementen/state-region</t>
  </si>
  <si>
    <t xml:space="preserve">Doelstelling 4: naar eigentijdse vormen van participatie Burgerinitiatieven, actiecomités en commons zijn alomtegenwoordig. Er is een enorm potentieel om geëngageerde burgers te betrekken bij beleid, buurt en organisatie. Tegelijk is de structurele inzet </t>
  </si>
  <si>
    <t>Link naar voorbereidende bijeenkomsten: https://leiedal.sharepoint.com/:f:/r/sites/Zuidwest-ZW-Server/Gedeelde%20documenten/Server/02_Bovenlokaal%20Cultuurbeleid/02_Projectwerk/01_Projectregie/22_Bovenlokaal%20Netwerk%20Vrijetijdsparticipatie/Voorbereidende%20bijeenkomsten?csf=1&amp;web=1&amp;e=Fr9kOq
Link naar ambitienota; https://leiedal.sharepoint.com/:b:/r/sites/Zuidwest-ZW-Server/Gedeelde%20documenten/Server/02_Bovenlokaal%20Cultuurbeleid/02_Projectwerk/01_Projectregie/22_Bovenlokaal%20Netwerk%20Vrijetijdsparticipatie/Ambitienota/Ambitienota%20onderzoeken%20oprichten%20BNV%20ZWVL.pdf?csf=1&amp;web=1&amp;e=mgUgtI</t>
  </si>
  <si>
    <t>Zuidwest faciliteerde haar bestaande netwerken. 
* Met de groep van bibliotheken zijn er de kwartaalbijeenkomsten om info uit te wisselen en kennis te delen. De bibgroep werkte verder op het dossier regiobib via een aantal focusgroepen. Dit resulteerde in een dossier met cijfermateriaal en een concreet voorstel aan de Raad van Bestuur eind 2025. In 2026 worden finale stappen gezet richting regiobibwerking.
*Zie ook actie 1.2. - voor het inspirerend netwerk van cultuur- en vrijetijdscoördinatoren werd een inspiratietrip georganiseerd richting Brussel op 18 en 19 september. We bezochten er ABC House, een open en dynamisch onderzoekscentrum rond kunst, cultuur en educatie, toegankelijk voor iedereen begaan met kunsteducatie en cultuurbemiddeling. Vervolgens bezochten we het Vlaams huis voor amateurkunsten Zinnema in Anderlecht, waar we hun inclusieve werking leerden kennen. Daarna nam een stadsgids van Bazaar Trottoir ons mee door het verrassende Anderlecht en leerde ons de wijk van dichterbij kennen. Op de tweede dag bezochten we Architecture Workroom, een cultureel innovatief huis dat zich inzet voor de transformatie van sociale en fysieke leefomgevingen. De organisatie heeft als missie om via design en architectuur de transitie naar een solidair, duurzaam en circulair stedelijk landschap mogelijk te maken. Ze ondersteunt de ontwikkeling van nieuwe projecten, coalities en praktijken die oplossingen bieden voor de belangrijke maatschappelijke uitdagingen van morgen, rond thema's als voeding, water, energie, mobiliteit, huisvesting en gemeenschap. De tweedaagse rondden we af bij OP/TIL voor een toelichting van hun werking en aansluitend vergadermoment met de vrijetijdscoördinatoren om de eigen agenda te overlopen.</t>
  </si>
  <si>
    <t xml:space="preserve">Net zoals in 2025 doen we beroep op de diensten van boekhoudkantoor ALASKA voor hulp op afroep. Het gaat hier over administratieve ondersteuning en het bijspringen voor uitgaande facturatie. 
Ook de 2wekelijkse administratieve ondersteuning (halve dag) van een vrijwilliger tegen vrijwilligersvergoeding blijft in 2026 lopen. </t>
  </si>
  <si>
    <t>Het organiseren van een inspiratiedag rond het thema vrijetijdsparticipatie voor mensen in armoede werd meegenomen in de afsprakennota van het toekomstig bovenlokaal netwerk vrijetijdsparticipatie.
Op Atelier Zuidwest (11/12) werd een sessie over participatiestrategieën gegeven door Démos.</t>
  </si>
  <si>
    <t>Via het project Soundwest, een regionaal verbindend project rond muziek waarbij talent (individueel of in organisatieverband) uit de regio aan de slag gaat met muzikale parels en via een coachingtraject nieuwe versies creeërt. We werken toe naar 3 showcase in september incl. een audio- en videocaptatie en vinylplaat als uniek en blijvend resultaat.</t>
  </si>
  <si>
    <t xml:space="preserve">Zuidwest bleef de eigen impulssubsidie communiceren via eigen kanalen zoals socials, nieuwsbrieven en tijdens netwerk- en inspiratiemomenten. In 2025 werd een vijftal keer concreet geïnformeerd naar de impulssubsidie, waarvan 1 project werd gehonoreerd. De Jazzontspooring, een jazzfestival met verschillende regionale partners, ontving € 2.500 vanuit de gemeentelijke middelen. </t>
  </si>
  <si>
    <t>https://www.zuidwest.be/ondersteuning/subsidies
https://www.dejazzontspooring.be/</t>
  </si>
  <si>
    <t xml:space="preserve">Actie 1.6. is een permanent aandachtspunt. In 2025 brachten we culturele thema's zoals betaalbaarheid UiTPAS, regiobib en diversiteit in de cultuursector op de agenda's aan de hand van infomomenten zoals Atelier Zuidwest, het eigen beleidstraject en de overleggen met W13. 
</t>
  </si>
  <si>
    <t>Agentschap Integratie en Inburgering</t>
  </si>
  <si>
    <t>https://www.welzijn13.be/succesvol-inspiratiemoment-naar-een-open-organisatie</t>
  </si>
  <si>
    <t>In de afsprakennota van het bovenlokaal netwerk vrijetijdsparticipatie wordt opgenomen dat we willen inzetten op o.a. brugfiguren, sleutelfiguren en laagdrempelige vrijetijdsloketten en infopunten om zo mensen in armoede toe te leiden naar het vrijetijdsaanbod in de regio.</t>
  </si>
  <si>
    <t xml:space="preserve">Zuidwest blijft verder inzetten op UiTPAS als de regionale tool tot vrijetijdsparticipatie voor iedereen en voor mensen in armoede in het bijzonder. Zuidwest werkt, samen met de regionale welzijnspartner W13, verder aan de verduurzaming en betaalbaarheid van UiTPAS en werkt mee aan het toekomstig onderzoek van Publiq hierrond. 
Eind 2026 brengen we de partners van het bovenlokaal netwerk vrijetijdsparticipatie terug samen om de start van het netwerk in 2027 voor te bereiden.
</t>
  </si>
  <si>
    <t>Zuidwest was aanwezig op de stuur- en klankbordgroepen van het netwerk OPEN die plaats vonden op 26/02, 21/05, 25/09 en 17/12. 
Op 15/05 organiseerde het netwerk OPEN een inspiratiedag waarop Zuidwest samen met het Agentschap Integratie en Inburgering een toelichting gaf over drempels in vrije tijd voor anderstalige nieuwkomers.</t>
  </si>
  <si>
    <t>De stuurgroep UiTPAS Zuidwest blijft 4x per jaar samenkomen om de werking van UiTPAS in onze regio te verduurzamen, zowel praktisch als beleidsmatig, en om good practices rond vrijetijdsparticipatie te delen. 
Zuidwest blijft de lokale UiTPAS-verantwoordelijken ondersteunen in hun lokale taken door hen te coachen en ondersteunen waar nodig. 
We organiseren in het kader van 10 jaar UiTPAS Zuidwest een toer waarbij we stoppen op de wekelijkse markten en grote evenementen in de regio om UiTPAS Zuidwest bekend te maken bij het brede publiek.
Ook in 2026 wordt oktober opnieuw UiTPASmaand waarbij we via exclusieve omruilvoordelen inzetten op toeleiden van pashouders naar het vrijetijdsaanbod.</t>
  </si>
  <si>
    <t>Er werden in 2025 geen lokale infomomenten UiTPAS georganiseerd. Wel werden de lokale UiTPAS-verantwoordelijken bovenlokaal ondersteund in hun lokale rol. Zo werd er een powerpointpresentatie gemaakt die lokale trekkers kunnen gebruiken in hun gesprek met een toekomstige UiTPAS-partner. Ook werd een duidelijke rolverdeling gemaakt in wat lokaal dient te gebeuren door de lokale UiTPAS-verantwoordelijke en wat bovenlokaal door Zuidwest.</t>
  </si>
  <si>
    <t xml:space="preserve">De stuurgroep UiTPAS Zuidwest ging opnieuw 4x door in 2025 (17/03, 24/06, 15/09 en 16/12).
Op 16/01 gaf Zuidwest een infosessie over UiTPAS aan de Gezindsbonden van Zuid-West-Vlaanderen. 
Tijdens de infomomenten georganiseerd in het kader van het onderzoek naar een bovenlokaal netwerk vrijetijdsparticipatie werd verder ingezoemd op UiTPAS en vrijetijdsparticipatie in de brede zin.
Zuidwest sluit aan bij de stuurgroep van OPEN van W13 en helpt zo mee in de verbinding tussen vrijetijdsparticipatie en anderstalige nieuwkomers in de regio.
</t>
  </si>
  <si>
    <t>Zuidwest blijft inzetten op het samenbrengen van geïnteresseerde actoren in de regio rond vrijetijdsparticipatie voor mensen in armoede door verder in te zetten op het oprichten van een bovenlokaal netwerk vrijetijdsparticipatie en de toekomstige partners in kaart te brengen.
Er wordt gekeken om samen met het netwerk OPEN een inspiratiemoment te organiseren rond inclusie in vrije tijd waar ook UiTPAS Zuidwest en het toekomstig bovenlokaal netwerk vrijetijdsparticipatie een plekje zouden krijgen.
Op onze eigenste Atelier Zuidwest in december krijgt het thema 'vrijetijdsparticipatie van mensen in armoede' opnieuw een plaats.</t>
  </si>
  <si>
    <t xml:space="preserve">Zuidwest blijft deelnemen aan de stuur- en klankbordgroepen van het netwerk OPEN en bekijkt op welke manier we de vrijetijdspartners van Zuidwest kunnen toeleiden naar het wegwerken van participatiedrempels in hun aanbod voor anderstalige nieuwkomers. 
</t>
  </si>
  <si>
    <t>Het inspirerend netwerk van vrijetijdscoördinatoren kwam bijeen op 27/03, 19/06 en 18/12. Thema's die aan bod kwamen tijdens de overlegmomenten waren o.a. BOA-decreet, aanwervingsprocedures, betaalbaarheid UiTPAS, bovenlokaal netwerk vrijetijdsparticipatie, Open Creatives en het eigen beleidsplanningstraject. Daarnaast werd een inspiratietrip georganiseerd naar Brussel (zie actie 1.1).
Samen met Démos onderzochten we of we onder de vleugels van Zuidwest een bovenlokaal netwerk vrijetijdsparticpatie konden oprichten. (zie actie D02020.009)</t>
  </si>
  <si>
    <t>In de zomer van 2025 schreven we samen met de UiTPAS-regio's van West-Vlaanderen en onze welzijnspartner W13 een brief richting de ministers van cultuur, welzijn, sport, jeugd en onderwijs om de problematiek rond de verduurzaming en betaalbaarheid van UiTPAS aan te kaarten.
In het voorjaar van 2025 organiseerden we twee bijeenkomsten (11 /03 en 05/05) met vertegenwoordigers van welzijn en vrije tijd uit de ganse regio wat resulteerde in een ambitienota waarmee we voor de zomer naar de colleges trokken. We kregen groen licht van alle colleges om verder te onderzoeken of we tot een bovenlokaal netwerk vrijetijdsparticipatie konden komen in onze regio en organiseerden samen met W13 en Démos nog drie bijeenkomsten (9/9, 21/10 en 27/11)  van het toekomstige netwerk om te komen tot een gedragen afsprakennota.</t>
  </si>
  <si>
    <t xml:space="preserve">In september 2025 werd een groepsbestelling uitgevoerd voor de groep bibliotheken. De bestelling omvatte bibkaarten en verschillende soorten RFID-tags en biblabels. Het materiaal werd vervolgens onderling verdeeld en doorgerekend volgens de bestelde aantallen aan de bestellende bibliotheken en gemeenten. 
Naar jaarlijkse gewoonte wordt er 2 x per jaar (april en september) een groepsbestelling van UiTPASmateriaal geplaatst (UiTPASsen, lezers, promomateriaal,...). De financiële en administratieve afhandeling ervan gebeurde op gelijkaardige wijze als bij de groepsbestelling voor onze bibliotheken.  </t>
  </si>
  <si>
    <t xml:space="preserve">Harelbeke stapte in 2025 voorlopig als laatste nog mee in het verhaal. Zuidwest blijft ondertussen deel uitmaken van de (vernieuwde) stuurgroep Digitaal Podium van CultuurConnect. </t>
  </si>
  <si>
    <t>Vanuit de burgemeestersconferentie werden, uit besparingsoverwegingen, de intergemeentelijke samenwerkingsverbanden in de regio gesommeerd de gemeentelijke bijdragen in de toekomst niet te verhogen. Wat de aanwerving van personeel bertreft koos de Raad van Bestuur van Zuidwest ervoor om dezelfde reden geen personeel extra aan te werven. Tijdelijke projectmedewerkers konden wel nog ingezet worden mits deze in een projectbudget inbegrepen waren.
Voor communicatie werden gesprekken opgezet met Leiedal om te onderzoeken in hoeverre Leiedal hier ons dienstbaar kon zijn, zonder effectief resultaat evenwel voor wat 2025 betreft.</t>
  </si>
  <si>
    <t>Zuidwest werkte samen met Avansa Mid- en Zuidwest, FMDO en Durf2030 voor een nieuwe editie van State of the Region. Op donderdag 6 november 2025 werd De Kapucijnen in Menen dé ontmoetingsplek voor iedereen die zich inzet voor zijn buurt, vereniging of een warmere samenleving.
Er werden goeie praktijken gedeeld (Hark van Noa, FDMO en Ponyvalen), er was een interactieve quiz met stellingen en vragen rond engagement, samenwerking, infrastructuur en financiën en 5 inspiratiesessies van 45 minuten over:
- financiële uitdagingen van collectief engagement 
- vrijwilligers: do’s &amp; don’ts 
- samenwerken over grenzen en sectoren heen 
- inclusieve en heldere communicatie in vrijwilligersorganisaties 
- de weg naar en nood aan infrastructuur</t>
  </si>
  <si>
    <t>Atelier Zuidwest gaat in 2026 2 keer door: de gebruikelijke Atelier Zuidwest op  donderdag 10 december wellicht in de nieuwe cultuur- en erfgoedbestemming De Minne in Bissegem. Voor de inhoud van de dag doen we een rondvraag bij het netwerk van Zuidwest naar relevante thema's en hete hangijzers.
Daarnaast organiseert Zuidwest een "light" zomer editie van Atelier Zuidwest in samenwerking met het KKO. We stellen het KKO XL van donderdag 2 juli in de namiddag open voor de cultuurwerkers uit de regio. inhoud van die dag wordt afgestemd met kerngroep KKO en werkgroepen van Zuidwest, zie ook actie 1.5.</t>
  </si>
  <si>
    <t>Het platform Open Creatives wordt in 2026 verder ontplooid in de regio Daarvoor is er een maandelijks overleg met de kerngroep waar kennis, inzichten en goeie praktijken worden gedeeld met elkaar. Het platform maakt het mogelijk om online in contact te blijven met elkaar en inzchten te delen via de digitale kennisbank.</t>
  </si>
  <si>
    <t>In 2026 engageert Zuidwest zich opnieuw voor de stuurgroep van Cultuurfonds DURF. Zo ondersteunen we de regionale insteek en tillen we waar mogelijk interessante projecten naar een regionaal niveau. De stuurgroep komt ongeveer 4x per jaar samen. Data worden nog bepaald. 
Daarnaast sluit een Zuidwest medewerker aan bij de jurering van de nieuwe open call 'De betekenis van taal' die inzet op projecten die taal hanteren als creatieve hefboom en tonen hoe taal kan verbinden, prikkelen en veranderen. Thema's zoals beeldtaal, nuance, interpretatie en desinformatie kunnen daarbij aan bod komen.</t>
  </si>
  <si>
    <t xml:space="preserve">Indien de voorraden van bibliotheek- of UiTPASmateriaal slinken, organiseert Zuidwest een groepsaankoop. 
Ook projectmatig engageert Zuidwest zich als aankoopcentrale (vb. Kinderboekenfeest). </t>
  </si>
  <si>
    <t xml:space="preserve">We blijven in gesprek met Leiedal voor wat HR, rechtspositiereglement,... betreft. De bedoeling is om zoveel als mogelijk af te stemmen op de Leiedal-procedures. We zien hiermee te landen op de bestuurstafel van Zuidwest in het najaar van 2026. 
</t>
  </si>
  <si>
    <t xml:space="preserve">Zuidwest blijft ook in 2026 deel uitmaken van de stuurgroep Digitaal Podium van CultuurConnect. 
</t>
  </si>
  <si>
    <t>In 2025 stopte AVANSA mid- en Zuidwest de digidoktersessies in de regio. Sinds september nam Zuidwest de coördinerende rol op zich en zorgt voor de regionale inhoudelijke afstemming ervan i.s.m. de bib van Waregem. Zuidwest staat ook in voor de financiële opvolging. Op die manier kan Zuidwest de verdere e‑inclusie in de regio versterken, het lerend netwerk ondersteunen en tegelijk de bibliotheken en gemeenten ontzorgen.</t>
  </si>
  <si>
    <t xml:space="preserve">Kortrijk werd in oktober 2024 niet weerhouden in de kandidaatstelling voor Europese Culturele Hoofdstad 2030. De werkgroep Kunst in de publieke ruimte bleef echter geïnteresseerd in het Nexus project en een eventuele samenwerking in de komende jaren rond de Kortrijkse Triënnale. De werkgroep werd daarom verder geïnformeerd rond verdere ontwikkelingen en zal in 2026 verder bevraagd worden naar concrete engagementen. </t>
  </si>
  <si>
    <t>Actie 3.15. Inzichten, kennis, praktijken delen en kenbaar maken via een op te zetten ‘community of practice’ (zie ook actie 1.3.)  
Actie 3.15. Inzichten, kennis, praktijken delen en kenbaar maken via een op te zetten ‘community of practice’ (zie ook actie 1.3.)  
Actie 3.15. Inzichten, kennis, praktijken delen en kenbaar maken via een op te zetten ‘community of practice’ (zie ook actie 1.3.)  
Actie 3.15. Inzichten, kennis, praktijken delen en kenbaar maken via een op te zetten ‘community of practice’ (zie ook actie 1.3.)  
Actie 3.15. Inzichten, kennis, praktijken delen en kenbaar maken via een op te zetten ‘community of practice’ (zie ook actie 1.3.)  
Actie 3.15. Inzichten, kennis, praktijken delen en kenbaar maken via een op te zetten ‘community of practice’ (zie ook actie 1.3.)  
Actie 3.15. Inzichten, kennis, praktijken delen en kenbaar maken via een op te zetten ‘community of practice’ (zie ook actie 1.3.)  
Actie 3.15. Inzichten, kennis, praktijken delen en kenbaar maken via een op te zetten ‘community of practice’ (zie ook actie 1.3.)  
Actie 3.15. Inzichten, kennis, praktijken delen en kenbaar maken via een op te zetten ‘community of practice’ (zie ook actie 1.3.)  </t>
  </si>
  <si>
    <t>In 2026 versterken we onze inzet op diversiteit en inclusie binnen de regionale cultuursector. Vanuit het Kortrijks Kunstenoverleg is een werkgroep opgericht die een praktische toolbox wenst te ontwikkelen ter ondersteuning van culturele organisaties in het omgaan met discriminatie en het uitbouwen van inclusieve werkpraktijken.
Zuidwest ontvangt gelijkaardige signalen vanuit de regio en onderzoekt welke vormen van ondersteuning hierop het best aansluiten. In dit kader willen we de Kortrijkse toolbox verder uitwerken en regionaal implementeren als een toegankelijk en bruikbaar instrument voor alle culturele spelers.</t>
  </si>
  <si>
    <t>Samen met de erfgoedkant van Zuidwest werd het vrijwilligersbeleid onder de loep genomen en gestroomlijnd zodat elke vrijwilliger binnen Zuidwest op dezelfde ondersteuning kan rekenen. Het gezamenlijk bedankingsmoment van Zuidwest vond plaats op 7 maar, maar uit een bevraging bij de UiTPAS-vrijwilligers leek er geen interesse om aan te sluiten.
Tijdens de State of the Region in november 2025 organiseerden we een infosessie rond het werven en blijvend betrekken van vrijwilligers in de werking van je organisatie.</t>
  </si>
  <si>
    <t>Beeldende kunsten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</si>
</sst>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sz val="16"/>
      <color theme="1"/>
      <name val="Calibri"/>
      <family val="2"/>
      <scheme val="minor"/>
    </font>
    <font>
      <b/>
      <sz val="12"/>
      <color theme="1"/>
      <name val="Calibri"/>
      <family val="2"/>
      <scheme val="minor"/>
    </font>
    <font>
      <b/>
      <sz val="11"/>
      <color theme="8" tint="-0.249977111117893"/>
      <name val="Calibri"/>
      <family val="2"/>
      <scheme val="minor"/>
    </font>
    <font>
      <b/>
      <sz val="16"/>
      <color theme="1"/>
      <name val="Calibri"/>
      <family val="2"/>
      <scheme val="minor"/>
    </font>
    <font>
      <b/>
      <sz val="16"/>
      <color theme="0"/>
      <name val="Calibri"/>
      <family val="2"/>
      <scheme val="minor"/>
    </font>
    <font>
      <b/>
      <sz val="11"/>
      <color theme="8"/>
      <name val="Calibri"/>
      <family val="2"/>
      <scheme val="minor"/>
    </font>
    <font>
      <b/>
      <sz val="11"/>
      <color theme="4" tint="-0.499984740745262"/>
      <name val="Calibri"/>
      <family val="2"/>
      <scheme val="minor"/>
    </font>
    <font>
      <b/>
      <sz val="11"/>
      <name val="Calibri"/>
      <family val="2"/>
      <scheme val="minor"/>
    </font>
    <font>
      <sz val="11"/>
      <name val="Calibri"/>
      <family val="2"/>
      <scheme val="minor"/>
    </font>
    <font>
      <sz val="16"/>
      <color theme="0"/>
      <name val="Calibri Light"/>
      <family val="2"/>
      <scheme val="major"/>
    </font>
    <font>
      <sz val="8"/>
      <name val="Calibri"/>
      <family val="2"/>
      <scheme val="minor"/>
    </font>
    <font>
      <sz val="12"/>
      <color theme="0"/>
      <name val="Calibri"/>
      <family val="2"/>
      <scheme val="minor"/>
    </font>
    <font>
      <sz val="9"/>
      <color theme="1"/>
      <name val="Calibri"/>
      <family val="2"/>
      <scheme val="minor"/>
    </font>
    <font>
      <b/>
      <i/>
      <sz val="11"/>
      <color theme="0"/>
      <name val="Calibri"/>
      <family val="2"/>
      <scheme val="minor"/>
    </font>
    <font>
      <b/>
      <sz val="16"/>
      <color theme="0"/>
      <name val="Calibri"/>
      <family val="2"/>
    </font>
    <font>
      <b/>
      <sz val="11"/>
      <color theme="4"/>
      <name val="Calibri"/>
      <family val="2"/>
      <scheme val="minor"/>
    </font>
    <font>
      <u/>
      <sz val="11"/>
      <color theme="10"/>
      <name val="Calibri"/>
      <family val="2"/>
      <scheme val="minor"/>
    </font>
    <font>
      <b/>
      <sz val="11"/>
      <color theme="9"/>
      <name val="Calibri"/>
      <family val="2"/>
      <scheme val="minor"/>
    </font>
    <font>
      <sz val="20"/>
      <color theme="1"/>
      <name val="Calibri"/>
      <family val="2"/>
      <scheme val="minor"/>
    </font>
    <font>
      <sz val="12"/>
      <color theme="1"/>
      <name val="Calibri"/>
      <family val="2"/>
      <scheme val="minor"/>
    </font>
    <font>
      <b/>
      <u/>
      <sz val="11"/>
      <color theme="10"/>
      <name val="Calibri"/>
      <family val="2"/>
      <scheme val="minor"/>
    </font>
    <font>
      <b/>
      <sz val="9"/>
      <color theme="4" tint="-0.499984740745262"/>
      <name val="Calibri"/>
      <family val="2"/>
      <scheme val="minor"/>
    </font>
    <font>
      <sz val="16"/>
      <color theme="4" tint="-0.499984740745262"/>
      <name val="Calibri Light"/>
      <family val="2"/>
      <scheme val="major"/>
    </font>
    <font>
      <sz val="11"/>
      <color theme="10"/>
      <name val="Calibri"/>
      <family val="2"/>
      <scheme val="minor"/>
    </font>
    <font>
      <sz val="10"/>
      <color rgb="FF000000"/>
      <name val="Calibri"/>
      <family val="2"/>
    </font>
    <font>
      <b/>
      <sz val="9"/>
      <color theme="0"/>
      <name val="Calibri"/>
      <family val="2"/>
      <scheme val="minor"/>
    </font>
    <font>
      <b/>
      <sz val="10"/>
      <color theme="8" tint="-0.249977111117893"/>
      <name val="Calibri"/>
      <family val="2"/>
      <scheme val="minor"/>
    </font>
    <font>
      <b/>
      <sz val="9"/>
      <color theme="8" tint="-0.249977111117893"/>
      <name val="Calibri"/>
      <family val="2"/>
      <scheme val="minor"/>
    </font>
    <font>
      <sz val="10"/>
      <name val="Calibri"/>
      <family val="2"/>
      <scheme val="minor"/>
    </font>
    <font>
      <b/>
      <sz val="10"/>
      <color theme="1"/>
      <name val="Calibri"/>
      <family val="2"/>
      <scheme val="minor"/>
    </font>
    <font>
      <strike/>
      <sz val="11"/>
      <color theme="1"/>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indexed="65"/>
        <bgColor indexed="64"/>
      </patternFill>
    </fill>
    <fill>
      <patternFill patternType="solid">
        <fgColor theme="4" tint="0.79998168889431442"/>
        <bgColor theme="4" tint="0.79998168889431442"/>
      </patternFill>
    </fill>
    <fill>
      <patternFill patternType="solid">
        <fgColor theme="4"/>
        <bgColor theme="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4"/>
      </left>
      <right/>
      <top/>
      <bottom/>
      <diagonal/>
    </border>
    <border>
      <left/>
      <right style="thin">
        <color theme="4"/>
      </right>
      <top/>
      <bottom/>
      <diagonal/>
    </border>
    <border>
      <left style="thin">
        <color theme="4"/>
      </left>
      <right style="thin">
        <color theme="4"/>
      </right>
      <top style="thin">
        <color theme="4"/>
      </top>
      <bottom/>
      <diagonal/>
    </border>
    <border>
      <left/>
      <right style="thin">
        <color auto="1"/>
      </right>
      <top/>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right/>
      <top style="thin">
        <color theme="0"/>
      </top>
      <bottom/>
      <diagonal/>
    </border>
    <border>
      <left/>
      <right style="thin">
        <color theme="4"/>
      </right>
      <top style="thin">
        <color theme="0"/>
      </top>
      <bottom/>
      <diagonal/>
    </border>
    <border>
      <left/>
      <right style="thin">
        <color auto="1"/>
      </right>
      <top style="thin">
        <color theme="0"/>
      </top>
      <bottom/>
      <diagonal/>
    </border>
    <border>
      <left/>
      <right/>
      <top style="thin">
        <color theme="4"/>
      </top>
      <bottom style="thin">
        <color theme="4"/>
      </bottom>
      <diagonal/>
    </border>
    <border>
      <left style="thin">
        <color auto="1"/>
      </left>
      <right style="thin">
        <color auto="1"/>
      </right>
      <top/>
      <bottom style="thin">
        <color auto="1"/>
      </bottom>
      <diagonal/>
    </border>
    <border>
      <left style="dotted">
        <color auto="1"/>
      </left>
      <right/>
      <top/>
      <bottom/>
      <diagonal/>
    </border>
    <border>
      <left/>
      <right/>
      <top style="dotted">
        <color auto="1"/>
      </top>
      <bottom/>
      <diagonal/>
    </border>
    <border>
      <left/>
      <right style="dotted">
        <color auto="1"/>
      </right>
      <top style="dotted">
        <color auto="1"/>
      </top>
      <bottom/>
      <diagonal/>
    </border>
    <border>
      <left/>
      <right style="dotted">
        <color auto="1"/>
      </right>
      <top/>
      <bottom/>
      <diagonal/>
    </border>
    <border>
      <left/>
      <right style="thin">
        <color theme="4" tint="0.39994506668294322"/>
      </right>
      <top/>
      <bottom/>
      <diagonal/>
    </border>
    <border>
      <left style="thin">
        <color theme="4" tint="0.39994506668294322"/>
      </left>
      <right style="thin">
        <color theme="4" tint="0.39994506668294322"/>
      </right>
      <top/>
      <bottom/>
      <diagonal/>
    </border>
    <border>
      <left style="thin">
        <color theme="4" tint="0.39994506668294322"/>
      </left>
      <right/>
      <top/>
      <bottom/>
      <diagonal/>
    </border>
    <border>
      <left style="thin">
        <color theme="4" tint="0.39997558519241921"/>
      </left>
      <right style="thin">
        <color theme="4" tint="0.39994506668294322"/>
      </right>
      <top style="thin">
        <color theme="4" tint="0.39997558519241921"/>
      </top>
      <bottom/>
      <diagonal/>
    </border>
    <border>
      <left style="thin">
        <color theme="4" tint="0.39994506668294322"/>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thin">
        <color theme="4" tint="0.39994506668294322"/>
      </left>
      <right/>
      <top style="thin">
        <color theme="4" tint="0.39997558519241921"/>
      </top>
      <bottom/>
      <diagonal/>
    </border>
    <border>
      <left/>
      <right/>
      <top style="thin">
        <color theme="4" tint="0.39997558519241921"/>
      </top>
      <bottom/>
      <diagonal/>
    </border>
    <border>
      <left style="thin">
        <color theme="4" tint="0.39994506668294322"/>
      </left>
      <right style="thin">
        <color theme="4" tint="0.39994506668294322"/>
      </right>
      <top style="thin">
        <color theme="4" tint="0.39997558519241921"/>
      </top>
      <bottom/>
      <diagonal/>
    </border>
    <border>
      <left style="thin">
        <color theme="4" tint="0.39994506668294322"/>
      </left>
      <right style="thin">
        <color theme="4" tint="0.39994506668294322"/>
      </right>
      <top/>
      <bottom style="thin">
        <color theme="4" tint="0.39997558519241921"/>
      </bottom>
      <diagonal/>
    </border>
    <border>
      <left style="thin">
        <color theme="4" tint="0.39997558519241921"/>
      </left>
      <right style="thin">
        <color theme="4" tint="0.39994506668294322"/>
      </right>
      <top/>
      <bottom/>
      <diagonal/>
    </border>
    <border>
      <left style="thin">
        <color theme="4" tint="0.39997558519241921"/>
      </left>
      <right style="thin">
        <color theme="4" tint="0.39994506668294322"/>
      </right>
      <top/>
      <bottom style="thin">
        <color theme="4" tint="0.39997558519241921"/>
      </bottom>
      <diagonal/>
    </border>
    <border>
      <left/>
      <right style="thin">
        <color theme="4" tint="0.39994506668294322"/>
      </right>
      <top style="thin">
        <color theme="4" tint="0.39997558519241921"/>
      </top>
      <bottom/>
      <diagonal/>
    </border>
    <border>
      <left style="thin">
        <color theme="4" tint="0.39994506668294322"/>
      </left>
      <right/>
      <top/>
      <bottom style="thin">
        <color theme="4" tint="0.39997558519241921"/>
      </bottom>
      <diagonal/>
    </border>
    <border>
      <left/>
      <right style="thin">
        <color theme="4" tint="0.39994506668294322"/>
      </right>
      <top/>
      <bottom style="thin">
        <color theme="4" tint="0.39997558519241921"/>
      </bottom>
      <diagonal/>
    </border>
    <border>
      <left/>
      <right/>
      <top/>
      <bottom style="thin">
        <color theme="4" tint="0.39997558519241921"/>
      </bottom>
      <diagonal/>
    </border>
    <border>
      <left style="thin">
        <color theme="4" tint="0.39997558519241921"/>
      </left>
      <right/>
      <top style="double">
        <color theme="4"/>
      </top>
      <bottom style="thin">
        <color theme="4" tint="0.39997558519241921"/>
      </bottom>
      <diagonal/>
    </border>
    <border>
      <left/>
      <right/>
      <top style="double">
        <color theme="4"/>
      </top>
      <bottom style="thin">
        <color theme="4" tint="0.39997558519241921"/>
      </bottom>
      <diagonal/>
    </border>
    <border>
      <left style="double">
        <color theme="4" tint="0.39994506668294322"/>
      </left>
      <right style="thin">
        <color theme="4" tint="0.39994506668294322"/>
      </right>
      <top style="thin">
        <color theme="4" tint="0.39994506668294322"/>
      </top>
      <bottom style="thin">
        <color theme="4" tint="0.39994506668294322"/>
      </bottom>
      <diagonal/>
    </border>
    <border>
      <left style="double">
        <color theme="4" tint="0.39994506668294322"/>
      </left>
      <right style="thin">
        <color theme="4" tint="0.39994506668294322"/>
      </right>
      <top style="thin">
        <color theme="4" tint="0.39994506668294322"/>
      </top>
      <bottom style="double">
        <color theme="4" tint="0.39991454817346722"/>
      </bottom>
      <diagonal/>
    </border>
    <border>
      <left style="double">
        <color theme="4" tint="0.39994506668294322"/>
      </left>
      <right style="thin">
        <color theme="4" tint="0.39994506668294322"/>
      </right>
      <top/>
      <bottom style="thin">
        <color theme="4" tint="0.39994506668294322"/>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thin">
        <color theme="4" tint="0.39994506668294322"/>
      </left>
      <right style="double">
        <color theme="4" tint="0.39994506668294322"/>
      </right>
      <top style="thin">
        <color theme="4" tint="0.39997558519241921"/>
      </top>
      <bottom style="thin">
        <color theme="4" tint="0.39994506668294322"/>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double">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double">
        <color theme="4"/>
      </bottom>
      <diagonal/>
    </border>
    <border>
      <left style="thin">
        <color theme="4" tint="0.39994506668294322"/>
      </left>
      <right style="double">
        <color theme="4" tint="0.39994506668294322"/>
      </right>
      <top style="thin">
        <color theme="4" tint="0.39994506668294322"/>
      </top>
      <bottom style="double">
        <color theme="4"/>
      </bottom>
      <diagonal/>
    </border>
    <border>
      <left style="dotted">
        <color auto="1"/>
      </left>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theme="4" tint="0.39994506668294322"/>
      </left>
      <right style="thin">
        <color theme="4" tint="0.39997558519241921"/>
      </right>
      <top style="thin">
        <color theme="4" tint="0.39997558519241921"/>
      </top>
      <bottom/>
      <diagonal/>
    </border>
    <border>
      <left style="thin">
        <color theme="4" tint="0.39994506668294322"/>
      </left>
      <right style="thin">
        <color theme="4" tint="0.39997558519241921"/>
      </right>
      <top/>
      <bottom/>
      <diagonal/>
    </border>
    <border>
      <left style="thin">
        <color theme="4" tint="0.39994506668294322"/>
      </left>
      <right style="thin">
        <color theme="4" tint="0.39997558519241921"/>
      </right>
      <top/>
      <bottom style="thin">
        <color theme="4" tint="0.39997558519241921"/>
      </bottom>
      <diagonal/>
    </border>
    <border>
      <left style="thin">
        <color theme="4" tint="0.39994506668294322"/>
      </left>
      <right style="thin">
        <color theme="4" tint="0.39991454817346722"/>
      </right>
      <top style="thin">
        <color theme="4" tint="0.39997558519241921"/>
      </top>
      <bottom/>
      <diagonal/>
    </border>
    <border>
      <left style="thin">
        <color theme="4" tint="0.39994506668294322"/>
      </left>
      <right style="thin">
        <color theme="4" tint="0.39991454817346722"/>
      </right>
      <top/>
      <bottom/>
      <diagonal/>
    </border>
    <border>
      <left style="thin">
        <color theme="4" tint="0.39994506668294322"/>
      </left>
      <right style="thin">
        <color theme="4" tint="0.39991454817346722"/>
      </right>
      <top/>
      <bottom style="thin">
        <color theme="4" tint="0.39997558519241921"/>
      </bottom>
      <diagonal/>
    </border>
    <border>
      <left style="thin">
        <color theme="4" tint="0.39994506668294322"/>
      </left>
      <right style="thin">
        <color theme="4" tint="0.39994506668294322"/>
      </right>
      <top style="thin">
        <color theme="4" tint="0.39997558519241921"/>
      </top>
      <bottom style="thin">
        <color theme="4" tint="0.39997558519241921"/>
      </bottom>
      <diagonal/>
    </border>
    <border>
      <left style="thin">
        <color indexed="64"/>
      </left>
      <right style="thin">
        <color theme="4" tint="0.39994506668294322"/>
      </right>
      <top style="thin">
        <color theme="4" tint="0.39994506668294322"/>
      </top>
      <bottom style="thin">
        <color theme="4" tint="0.39994506668294322"/>
      </bottom>
      <diagonal/>
    </border>
    <border>
      <left style="thin">
        <color theme="4" tint="0.39994506668294322"/>
      </left>
      <right style="thin">
        <color indexed="64"/>
      </right>
      <top style="thin">
        <color theme="4" tint="0.39994506668294322"/>
      </top>
      <bottom style="thin">
        <color theme="4" tint="0.39994506668294322"/>
      </bottom>
      <diagonal/>
    </border>
    <border>
      <left style="thin">
        <color indexed="64"/>
      </left>
      <right style="thin">
        <color indexed="64"/>
      </right>
      <top/>
      <bottom/>
      <diagonal/>
    </border>
  </borders>
  <cellStyleXfs count="2">
    <xf numFmtId="0" fontId="0" fillId="0" borderId="0"/>
    <xf numFmtId="0" fontId="20" fillId="0" borderId="0" applyNumberFormat="0" applyFill="0" applyBorder="0" applyAlignment="0" applyProtection="0"/>
  </cellStyleXfs>
  <cellXfs count="206">
    <xf numFmtId="0" fontId="0" fillId="0" borderId="0" xfId="0"/>
    <xf numFmtId="0" fontId="0" fillId="0" borderId="0" xfId="0" applyProtection="1">
      <protection locked="0"/>
    </xf>
    <xf numFmtId="0" fontId="0" fillId="0" borderId="0" xfId="0" applyAlignment="1">
      <alignment vertical="center"/>
    </xf>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center"/>
    </xf>
    <xf numFmtId="0" fontId="3" fillId="0" borderId="0" xfId="0" applyFont="1"/>
    <xf numFmtId="0" fontId="7" fillId="0" borderId="0" xfId="0" applyFont="1" applyAlignment="1">
      <alignment horizontal="left"/>
    </xf>
    <xf numFmtId="0" fontId="3" fillId="0" borderId="0" xfId="0" applyFont="1" applyAlignment="1">
      <alignment horizontal="left"/>
    </xf>
    <xf numFmtId="0" fontId="2" fillId="2" borderId="0" xfId="0" applyFont="1" applyFill="1"/>
    <xf numFmtId="0" fontId="10" fillId="0" borderId="0" xfId="0" applyFont="1"/>
    <xf numFmtId="0" fontId="9" fillId="0" borderId="0" xfId="0" applyFont="1"/>
    <xf numFmtId="0" fontId="11" fillId="0" borderId="0" xfId="0" applyFont="1"/>
    <xf numFmtId="0" fontId="12" fillId="0" borderId="0" xfId="0" applyFont="1"/>
    <xf numFmtId="0" fontId="12" fillId="0" borderId="0" xfId="0" applyFont="1" applyAlignment="1">
      <alignment horizontal="left" indent="1"/>
    </xf>
    <xf numFmtId="0" fontId="11" fillId="0" borderId="0" xfId="0" applyFont="1" applyAlignment="1">
      <alignment horizontal="left"/>
    </xf>
    <xf numFmtId="0" fontId="0" fillId="2" borderId="0" xfId="0" applyFill="1"/>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right" vertical="center"/>
    </xf>
    <xf numFmtId="49" fontId="0" fillId="0" borderId="1" xfId="0" applyNumberFormat="1" applyBorder="1" applyAlignment="1" applyProtection="1">
      <alignment horizontal="center" vertical="center"/>
      <protection locked="0"/>
    </xf>
    <xf numFmtId="0" fontId="0" fillId="5" borderId="8" xfId="0" applyFill="1" applyBorder="1" applyAlignment="1">
      <alignment horizontal="center" vertical="center"/>
    </xf>
    <xf numFmtId="0" fontId="17" fillId="4" borderId="10" xfId="0" applyFont="1" applyFill="1" applyBorder="1" applyAlignment="1">
      <alignment horizontal="center" vertical="center"/>
    </xf>
    <xf numFmtId="0" fontId="17" fillId="4" borderId="11" xfId="0" applyFont="1" applyFill="1" applyBorder="1" applyAlignment="1">
      <alignment horizontal="center" vertical="center"/>
    </xf>
    <xf numFmtId="0" fontId="0" fillId="6" borderId="2" xfId="0" applyFill="1" applyBorder="1" applyAlignment="1">
      <alignment horizontal="center" vertical="center"/>
    </xf>
    <xf numFmtId="0" fontId="0" fillId="6" borderId="0" xfId="0" applyFill="1" applyAlignment="1">
      <alignment vertical="center"/>
    </xf>
    <xf numFmtId="0" fontId="0" fillId="6" borderId="12" xfId="0" applyFill="1" applyBorder="1" applyAlignment="1">
      <alignment vertical="center"/>
    </xf>
    <xf numFmtId="0" fontId="0" fillId="6" borderId="7" xfId="0" applyFill="1" applyBorder="1" applyAlignment="1">
      <alignment vertical="center"/>
    </xf>
    <xf numFmtId="0" fontId="0" fillId="0" borderId="1" xfId="0"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0" fillId="3" borderId="7" xfId="0" applyFill="1" applyBorder="1" applyAlignment="1">
      <alignment horizontal="center" vertical="center"/>
    </xf>
    <xf numFmtId="0" fontId="0" fillId="3" borderId="8" xfId="0" applyFill="1" applyBorder="1" applyAlignment="1">
      <alignment horizontal="center" vertical="center"/>
    </xf>
    <xf numFmtId="49" fontId="0" fillId="5" borderId="7"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0" fontId="6" fillId="0" borderId="0" xfId="0" applyFont="1"/>
    <xf numFmtId="0" fontId="12" fillId="0" borderId="14" xfId="0" applyFont="1" applyBorder="1"/>
    <xf numFmtId="0" fontId="12" fillId="0" borderId="14" xfId="0" applyFont="1" applyBorder="1" applyAlignment="1">
      <alignment horizontal="left" indent="1"/>
    </xf>
    <xf numFmtId="0" fontId="0" fillId="0" borderId="15" xfId="0" applyBorder="1"/>
    <xf numFmtId="0" fontId="0" fillId="0" borderId="16" xfId="0" applyBorder="1"/>
    <xf numFmtId="0" fontId="0" fillId="0" borderId="17" xfId="0" applyBorder="1"/>
    <xf numFmtId="0" fontId="12" fillId="7" borderId="0" xfId="0" applyFont="1" applyFill="1"/>
    <xf numFmtId="0" fontId="0" fillId="0" borderId="0" xfId="0" applyAlignment="1">
      <alignment vertical="top" wrapText="1"/>
    </xf>
    <xf numFmtId="0" fontId="0" fillId="2" borderId="0" xfId="0" applyFill="1" applyAlignment="1">
      <alignment vertical="top" wrapText="1"/>
    </xf>
    <xf numFmtId="0" fontId="0" fillId="0" borderId="0" xfId="0" applyAlignment="1">
      <alignment horizontal="left" vertical="top"/>
    </xf>
    <xf numFmtId="0" fontId="2" fillId="0" borderId="0" xfId="0" applyFont="1"/>
    <xf numFmtId="0" fontId="19" fillId="0" borderId="0" xfId="0" applyFont="1"/>
    <xf numFmtId="0" fontId="6" fillId="0" borderId="0" xfId="0" applyFont="1" applyAlignment="1">
      <alignment vertical="center"/>
    </xf>
    <xf numFmtId="0" fontId="0" fillId="8" borderId="25" xfId="0" applyFill="1"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8" borderId="23" xfId="0" applyFill="1"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2" fillId="9" borderId="23" xfId="0" applyFont="1" applyFill="1" applyBorder="1" applyAlignment="1">
      <alignment horizontal="left" vertical="center"/>
    </xf>
    <xf numFmtId="0" fontId="2" fillId="9" borderId="25" xfId="0" applyFont="1" applyFill="1" applyBorder="1" applyAlignment="1">
      <alignment horizontal="center" vertical="center"/>
    </xf>
    <xf numFmtId="0" fontId="11" fillId="0" borderId="36" xfId="0" applyFont="1" applyBorder="1" applyAlignment="1">
      <alignment horizontal="center"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8" xfId="0" applyFont="1" applyBorder="1" applyAlignment="1">
      <alignment vertical="center"/>
    </xf>
    <xf numFmtId="0" fontId="2" fillId="9" borderId="25" xfId="0" applyFont="1" applyFill="1" applyBorder="1" applyAlignment="1">
      <alignment horizontal="left" vertical="center"/>
    </xf>
    <xf numFmtId="0" fontId="6" fillId="2" borderId="0" xfId="0" applyFont="1" applyFill="1" applyAlignment="1">
      <alignment vertical="top"/>
    </xf>
    <xf numFmtId="0" fontId="6" fillId="0" borderId="0" xfId="0" applyFont="1" applyAlignment="1">
      <alignment vertical="top"/>
    </xf>
    <xf numFmtId="0" fontId="10" fillId="0" borderId="0" xfId="0" applyFont="1" applyAlignment="1">
      <alignment horizontal="left"/>
    </xf>
    <xf numFmtId="0" fontId="21" fillId="0" borderId="0" xfId="0" applyFont="1" applyAlignment="1">
      <alignment horizontal="left"/>
    </xf>
    <xf numFmtId="0" fontId="11" fillId="0" borderId="0" xfId="0" applyFont="1" applyAlignment="1">
      <alignment horizontal="center"/>
    </xf>
    <xf numFmtId="0" fontId="0" fillId="3" borderId="14" xfId="0" applyFill="1" applyBorder="1"/>
    <xf numFmtId="0" fontId="25" fillId="3" borderId="15" xfId="0" applyFont="1" applyFill="1" applyBorder="1" applyAlignment="1">
      <alignment vertical="top"/>
    </xf>
    <xf numFmtId="0" fontId="0" fillId="3" borderId="15" xfId="0" applyFill="1" applyBorder="1"/>
    <xf numFmtId="0" fontId="0" fillId="3" borderId="46" xfId="0" applyFill="1" applyBorder="1"/>
    <xf numFmtId="0" fontId="10" fillId="3" borderId="45" xfId="0" applyFont="1" applyFill="1" applyBorder="1"/>
    <xf numFmtId="0" fontId="0" fillId="3" borderId="17" xfId="0" applyFill="1" applyBorder="1" applyAlignment="1">
      <alignment vertical="top" wrapText="1"/>
    </xf>
    <xf numFmtId="0" fontId="0" fillId="3" borderId="47" xfId="0" applyFill="1" applyBorder="1" applyAlignment="1">
      <alignment vertical="top" wrapText="1"/>
    </xf>
    <xf numFmtId="0" fontId="0" fillId="3" borderId="48" xfId="0" applyFill="1" applyBorder="1" applyAlignment="1">
      <alignment vertical="top" wrapText="1"/>
    </xf>
    <xf numFmtId="0" fontId="10" fillId="3" borderId="14" xfId="0" applyFont="1" applyFill="1" applyBorder="1"/>
    <xf numFmtId="0" fontId="25" fillId="3" borderId="0" xfId="0" applyFont="1" applyFill="1" applyAlignment="1">
      <alignment vertical="top"/>
    </xf>
    <xf numFmtId="0" fontId="0" fillId="3" borderId="0" xfId="0" applyFill="1"/>
    <xf numFmtId="0" fontId="10" fillId="3" borderId="0" xfId="0" applyFont="1" applyFill="1"/>
    <xf numFmtId="0" fontId="0" fillId="3" borderId="47" xfId="0" applyFill="1" applyBorder="1"/>
    <xf numFmtId="0" fontId="0" fillId="0" borderId="0" xfId="0" applyAlignment="1">
      <alignment vertical="top"/>
    </xf>
    <xf numFmtId="0" fontId="0" fillId="3" borderId="16" xfId="0" applyFill="1" applyBorder="1"/>
    <xf numFmtId="0" fontId="0" fillId="3" borderId="17" xfId="0" applyFill="1" applyBorder="1"/>
    <xf numFmtId="0" fontId="13" fillId="0" borderId="0" xfId="0" applyFont="1" applyAlignment="1">
      <alignment vertical="center"/>
    </xf>
    <xf numFmtId="0" fontId="8" fillId="0" borderId="0" xfId="0" applyFont="1" applyAlignment="1">
      <alignment vertical="center"/>
    </xf>
    <xf numFmtId="0" fontId="26" fillId="0" borderId="0" xfId="0" applyFont="1" applyAlignment="1">
      <alignment vertical="center"/>
    </xf>
    <xf numFmtId="0" fontId="6" fillId="0" borderId="0" xfId="0" applyFont="1" applyAlignment="1">
      <alignment horizontal="center" vertical="top"/>
    </xf>
    <xf numFmtId="0" fontId="0" fillId="0" borderId="0" xfId="0" applyAlignment="1" applyProtection="1">
      <alignment horizontal="center" vertical="top"/>
      <protection locked="0"/>
    </xf>
    <xf numFmtId="0" fontId="0" fillId="0" borderId="0" xfId="0" applyAlignment="1">
      <alignment horizontal="center" vertical="top"/>
    </xf>
    <xf numFmtId="0" fontId="0" fillId="2" borderId="0" xfId="0" applyFill="1" applyAlignment="1">
      <alignment horizontal="center" vertical="top"/>
    </xf>
    <xf numFmtId="0" fontId="2"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0" fillId="0" borderId="46" xfId="0" applyBorder="1"/>
    <xf numFmtId="0" fontId="0" fillId="0" borderId="47" xfId="0" applyBorder="1"/>
    <xf numFmtId="0" fontId="0" fillId="8" borderId="39" xfId="0" applyFill="1" applyBorder="1" applyAlignment="1" applyProtection="1">
      <alignment vertical="center"/>
      <protection locked="0"/>
    </xf>
    <xf numFmtId="0" fontId="0" fillId="8"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0" fillId="0" borderId="42" xfId="0" applyBorder="1" applyAlignment="1" applyProtection="1">
      <alignment vertical="center"/>
      <protection locked="0"/>
    </xf>
    <xf numFmtId="0" fontId="0" fillId="8" borderId="41" xfId="0" applyFill="1" applyBorder="1" applyAlignment="1" applyProtection="1">
      <alignment vertical="center"/>
      <protection locked="0"/>
    </xf>
    <xf numFmtId="0" fontId="0" fillId="8" borderId="42" xfId="0" applyFill="1" applyBorder="1" applyAlignment="1" applyProtection="1">
      <alignment vertical="center"/>
      <protection locked="0"/>
    </xf>
    <xf numFmtId="0" fontId="0" fillId="0" borderId="43" xfId="0" applyBorder="1" applyAlignment="1" applyProtection="1">
      <alignment vertical="center"/>
      <protection locked="0"/>
    </xf>
    <xf numFmtId="0" fontId="0" fillId="0" borderId="44" xfId="0" applyBorder="1" applyAlignment="1" applyProtection="1">
      <alignment vertical="center"/>
      <protection locked="0"/>
    </xf>
    <xf numFmtId="0" fontId="27" fillId="0" borderId="0" xfId="1" applyFont="1" applyAlignment="1" applyProtection="1">
      <alignment horizontal="left" indent="1"/>
    </xf>
    <xf numFmtId="0" fontId="12" fillId="0" borderId="14" xfId="0" applyFont="1" applyBorder="1" applyProtection="1">
      <protection locked="0"/>
    </xf>
    <xf numFmtId="0" fontId="10" fillId="0" borderId="0" xfId="0" applyFont="1" applyProtection="1">
      <protection locked="0"/>
    </xf>
    <xf numFmtId="0" fontId="16" fillId="0" borderId="25" xfId="0" applyFont="1" applyBorder="1" applyAlignment="1">
      <alignment vertical="top"/>
    </xf>
    <xf numFmtId="0" fontId="16" fillId="0" borderId="30" xfId="0" applyFont="1" applyBorder="1" applyAlignment="1">
      <alignment vertical="top"/>
    </xf>
    <xf numFmtId="0" fontId="16" fillId="0" borderId="0" xfId="0" applyFont="1" applyAlignment="1">
      <alignment vertical="top"/>
    </xf>
    <xf numFmtId="0" fontId="16" fillId="0" borderId="18" xfId="0" applyFont="1" applyBorder="1" applyAlignment="1">
      <alignment vertical="top"/>
    </xf>
    <xf numFmtId="0" fontId="16" fillId="0" borderId="33" xfId="0" applyFont="1" applyBorder="1" applyAlignment="1">
      <alignment horizontal="left" vertical="top"/>
    </xf>
    <xf numFmtId="0" fontId="0" fillId="0" borderId="0" xfId="0" applyAlignment="1" applyProtection="1">
      <alignment horizontal="left" vertical="top"/>
      <protection locked="0"/>
    </xf>
    <xf numFmtId="0" fontId="16" fillId="2" borderId="0" xfId="0" applyFont="1" applyFill="1" applyAlignment="1">
      <alignment horizontal="center" vertical="center"/>
    </xf>
    <xf numFmtId="0" fontId="29" fillId="2" borderId="0" xfId="0" applyFont="1" applyFill="1" applyAlignment="1">
      <alignment vertical="center" wrapText="1"/>
    </xf>
    <xf numFmtId="0" fontId="29" fillId="2" borderId="0" xfId="0" applyFont="1" applyFill="1" applyAlignment="1">
      <alignment horizontal="left" vertical="center" wrapText="1"/>
    </xf>
    <xf numFmtId="0" fontId="29" fillId="2" borderId="0" xfId="0" applyFont="1" applyFill="1" applyAlignment="1">
      <alignment vertical="center"/>
    </xf>
    <xf numFmtId="0" fontId="16" fillId="0" borderId="0" xfId="0" applyFont="1" applyAlignment="1">
      <alignment vertical="center"/>
    </xf>
    <xf numFmtId="0" fontId="16" fillId="2" borderId="0" xfId="0" applyFont="1" applyFill="1" applyAlignment="1">
      <alignment vertical="center"/>
    </xf>
    <xf numFmtId="0" fontId="30" fillId="0" borderId="0" xfId="0" applyFont="1" applyAlignment="1">
      <alignment horizontal="left" vertical="center"/>
    </xf>
    <xf numFmtId="0" fontId="31" fillId="2" borderId="0" xfId="0" applyFont="1" applyFill="1" applyAlignment="1">
      <alignment vertical="center"/>
    </xf>
    <xf numFmtId="0" fontId="24" fillId="0" borderId="0" xfId="1" applyFont="1" applyProtection="1">
      <protection locked="0"/>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7" fillId="4" borderId="0" xfId="0" applyFont="1" applyFill="1" applyAlignment="1">
      <alignment horizontal="right" vertical="center"/>
    </xf>
    <xf numFmtId="49" fontId="0" fillId="0" borderId="1" xfId="0" applyNumberFormat="1" applyBorder="1" applyAlignment="1">
      <alignment horizontal="center" vertical="center"/>
    </xf>
    <xf numFmtId="0" fontId="30" fillId="0" borderId="0" xfId="0" applyFont="1" applyAlignment="1">
      <alignment horizontal="left" vertical="top"/>
    </xf>
    <xf numFmtId="0" fontId="24" fillId="0" borderId="0" xfId="1" applyFont="1"/>
    <xf numFmtId="0" fontId="0" fillId="0" borderId="2" xfId="0" applyBorder="1"/>
    <xf numFmtId="0" fontId="0" fillId="0" borderId="2" xfId="0" applyBorder="1" applyAlignment="1">
      <alignment vertical="center"/>
    </xf>
    <xf numFmtId="0" fontId="0" fillId="0" borderId="41" xfId="0" applyBorder="1" applyAlignment="1">
      <alignment vertical="center"/>
    </xf>
    <xf numFmtId="0" fontId="0" fillId="0" borderId="56" xfId="0" applyBorder="1" applyAlignment="1">
      <alignment vertical="center"/>
    </xf>
    <xf numFmtId="0" fontId="0" fillId="0" borderId="6" xfId="0" applyBorder="1"/>
    <xf numFmtId="0" fontId="0" fillId="0" borderId="6" xfId="0" applyBorder="1" applyAlignment="1">
      <alignment vertical="center"/>
    </xf>
    <xf numFmtId="0" fontId="0" fillId="0" borderId="57" xfId="0" applyBorder="1" applyAlignment="1">
      <alignment vertical="center"/>
    </xf>
    <xf numFmtId="0" fontId="30" fillId="0" borderId="0" xfId="0" applyFont="1"/>
    <xf numFmtId="0" fontId="30" fillId="0" borderId="0" xfId="0" applyFont="1" applyAlignment="1">
      <alignment vertical="top"/>
    </xf>
    <xf numFmtId="0" fontId="32" fillId="0" borderId="0" xfId="0" applyFont="1" applyAlignment="1">
      <alignment horizontal="left" vertical="top"/>
    </xf>
    <xf numFmtId="0" fontId="30" fillId="0" borderId="0" xfId="0" applyFont="1" applyAlignment="1">
      <alignment horizontal="left" indent="1"/>
    </xf>
    <xf numFmtId="0" fontId="0" fillId="0" borderId="2" xfId="0" applyBorder="1" applyAlignment="1">
      <alignment vertical="top"/>
    </xf>
    <xf numFmtId="0" fontId="16" fillId="0" borderId="2" xfId="0" applyFont="1" applyBorder="1" applyAlignment="1">
      <alignment vertical="center"/>
    </xf>
    <xf numFmtId="0" fontId="0" fillId="0" borderId="2" xfId="0" applyBorder="1" applyAlignment="1">
      <alignment horizontal="left" vertical="top"/>
    </xf>
    <xf numFmtId="0" fontId="0" fillId="2" borderId="0" xfId="0" applyFill="1" applyAlignment="1">
      <alignment vertical="top"/>
    </xf>
    <xf numFmtId="0" fontId="16" fillId="0" borderId="58" xfId="0" applyFont="1" applyBorder="1" applyAlignment="1">
      <alignment vertical="center"/>
    </xf>
    <xf numFmtId="0" fontId="0" fillId="0" borderId="58" xfId="0" applyBorder="1" applyAlignment="1">
      <alignment vertical="top"/>
    </xf>
    <xf numFmtId="0" fontId="33" fillId="0" borderId="0" xfId="0" applyFont="1"/>
    <xf numFmtId="0" fontId="33" fillId="0" borderId="58" xfId="0" applyFont="1" applyBorder="1"/>
    <xf numFmtId="0" fontId="33" fillId="0" borderId="2" xfId="0" applyFont="1" applyBorder="1"/>
    <xf numFmtId="0" fontId="0" fillId="0" borderId="0" xfId="0" applyAlignment="1" applyProtection="1">
      <alignment vertical="top"/>
      <protection locked="0"/>
    </xf>
    <xf numFmtId="0" fontId="0" fillId="1" borderId="0" xfId="0" applyFill="1"/>
    <xf numFmtId="0" fontId="0" fillId="8" borderId="39" xfId="0" applyFill="1" applyBorder="1" applyAlignment="1">
      <alignment vertical="center"/>
    </xf>
    <xf numFmtId="0" fontId="0" fillId="8" borderId="40" xfId="0" applyFill="1" applyBorder="1" applyAlignment="1">
      <alignment vertical="center"/>
    </xf>
    <xf numFmtId="0" fontId="0" fillId="0" borderId="42" xfId="0" applyBorder="1" applyAlignment="1">
      <alignment vertical="center"/>
    </xf>
    <xf numFmtId="0" fontId="0" fillId="8" borderId="41" xfId="0" applyFill="1" applyBorder="1" applyAlignment="1">
      <alignment vertical="center"/>
    </xf>
    <xf numFmtId="0" fontId="0" fillId="8" borderId="42" xfId="0" applyFill="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28" fillId="0" borderId="20" xfId="0" applyFont="1" applyBorder="1" applyAlignment="1">
      <alignment horizontal="left" vertical="top" textRotation="90"/>
    </xf>
    <xf numFmtId="0" fontId="28" fillId="0" borderId="24" xfId="0" applyFont="1" applyBorder="1" applyAlignment="1">
      <alignment horizontal="left" vertical="top" textRotation="90"/>
    </xf>
    <xf numFmtId="0" fontId="28" fillId="0" borderId="22" xfId="0" applyFont="1" applyBorder="1" applyAlignment="1">
      <alignment horizontal="left" vertical="top" textRotation="90"/>
    </xf>
    <xf numFmtId="49" fontId="0" fillId="0" borderId="2" xfId="0" applyNumberFormat="1" applyBorder="1" applyAlignment="1">
      <alignment horizontal="left" vertical="top"/>
    </xf>
    <xf numFmtId="49" fontId="0" fillId="0" borderId="0" xfId="0" applyNumberFormat="1" applyAlignment="1" applyProtection="1">
      <alignment horizontal="left" vertical="top"/>
      <protection locked="0"/>
    </xf>
    <xf numFmtId="0" fontId="0" fillId="1" borderId="0" xfId="0" applyFill="1" applyAlignment="1">
      <alignment horizontal="right"/>
    </xf>
    <xf numFmtId="0" fontId="1" fillId="0" borderId="0" xfId="0" applyFont="1"/>
    <xf numFmtId="0" fontId="34" fillId="0" borderId="0" xfId="0" applyFont="1"/>
    <xf numFmtId="0" fontId="1" fillId="0" borderId="2" xfId="0" applyFont="1" applyBorder="1"/>
    <xf numFmtId="0" fontId="1" fillId="0" borderId="20" xfId="0" applyFont="1" applyBorder="1" applyAlignment="1">
      <alignment horizontal="left" vertical="top" wrapText="1"/>
    </xf>
    <xf numFmtId="0" fontId="1" fillId="0" borderId="0" xfId="0" applyFont="1" applyAlignment="1">
      <alignment horizontal="left" vertical="top"/>
    </xf>
    <xf numFmtId="0" fontId="1" fillId="0" borderId="31" xfId="0" applyFont="1" applyBorder="1" applyAlignment="1">
      <alignment horizontal="left" vertical="top" wrapText="1"/>
    </xf>
    <xf numFmtId="0" fontId="1" fillId="0" borderId="32" xfId="0" applyFont="1" applyBorder="1" applyAlignment="1" applyProtection="1">
      <alignment horizontal="left" vertical="top" wrapText="1"/>
      <protection locked="0"/>
    </xf>
    <xf numFmtId="0" fontId="1" fillId="0" borderId="24" xfId="0" applyFont="1" applyBorder="1" applyAlignment="1">
      <alignment horizontal="left" vertical="top" wrapText="1"/>
    </xf>
    <xf numFmtId="0" fontId="1" fillId="0" borderId="20" xfId="0" applyFont="1" applyBorder="1" applyAlignment="1" applyProtection="1">
      <alignment vertical="top" wrapText="1"/>
      <protection locked="0"/>
    </xf>
    <xf numFmtId="0" fontId="1" fillId="0" borderId="20" xfId="0" applyFont="1" applyBorder="1" applyAlignment="1">
      <alignment vertical="top" wrapText="1"/>
    </xf>
    <xf numFmtId="0" fontId="1" fillId="0" borderId="19" xfId="0" applyFont="1" applyBorder="1" applyAlignment="1" applyProtection="1">
      <alignment vertical="top" wrapText="1"/>
      <protection locked="0"/>
    </xf>
    <xf numFmtId="0" fontId="1" fillId="0" borderId="24" xfId="0" applyFont="1" applyBorder="1" applyAlignment="1" applyProtection="1">
      <alignment vertical="top" wrapText="1"/>
      <protection locked="0"/>
    </xf>
    <xf numFmtId="0" fontId="1" fillId="0" borderId="24" xfId="0" applyFont="1" applyBorder="1" applyAlignment="1">
      <alignment vertical="top" wrapText="1"/>
    </xf>
    <xf numFmtId="0" fontId="1" fillId="0" borderId="26" xfId="0" applyFont="1" applyBorder="1" applyAlignment="1" applyProtection="1">
      <alignment vertical="top" wrapText="1"/>
      <protection locked="0"/>
    </xf>
    <xf numFmtId="0" fontId="1" fillId="0" borderId="22" xfId="0" applyFont="1" applyBorder="1" applyAlignment="1" applyProtection="1">
      <alignment vertical="top" wrapText="1"/>
      <protection locked="0"/>
    </xf>
    <xf numFmtId="0" fontId="1" fillId="0" borderId="22" xfId="0" applyFont="1" applyBorder="1" applyAlignment="1">
      <alignment vertical="top" wrapText="1"/>
    </xf>
    <xf numFmtId="0" fontId="1" fillId="0" borderId="55" xfId="0" applyFont="1" applyBorder="1" applyAlignment="1" applyProtection="1">
      <alignment vertical="top" wrapText="1"/>
      <protection locked="0"/>
    </xf>
    <xf numFmtId="0" fontId="1" fillId="0" borderId="26" xfId="0" applyFont="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0" fontId="1" fillId="0" borderId="27" xfId="0" applyFont="1" applyBorder="1" applyAlignment="1" applyProtection="1">
      <alignment horizontal="left" vertical="top" wrapText="1"/>
      <protection locked="0"/>
    </xf>
    <xf numFmtId="0" fontId="1" fillId="0" borderId="26" xfId="0" applyFont="1" applyBorder="1" applyAlignment="1">
      <alignment horizontal="left" vertical="top" textRotation="90" wrapText="1"/>
    </xf>
    <xf numFmtId="0" fontId="1" fillId="0" borderId="19" xfId="0" applyFont="1" applyBorder="1" applyAlignment="1">
      <alignment horizontal="left" vertical="top" textRotation="90" wrapText="1"/>
    </xf>
    <xf numFmtId="0" fontId="1" fillId="0" borderId="27" xfId="0" applyFont="1" applyBorder="1" applyAlignment="1">
      <alignment horizontal="left" vertical="top" textRotation="90" wrapText="1"/>
    </xf>
    <xf numFmtId="0" fontId="1" fillId="0" borderId="49" xfId="0" applyFont="1" applyBorder="1" applyAlignment="1">
      <alignment horizontal="left" vertical="top" wrapText="1"/>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8"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 fillId="0" borderId="52" xfId="0" applyFont="1" applyBorder="1" applyAlignment="1" applyProtection="1">
      <alignment horizontal="left" vertical="top" wrapText="1"/>
      <protection locked="0"/>
    </xf>
    <xf numFmtId="0" fontId="1" fillId="0" borderId="53" xfId="0" applyFont="1" applyBorder="1" applyAlignment="1" applyProtection="1">
      <alignment horizontal="left" vertical="top" wrapText="1"/>
      <protection locked="0"/>
    </xf>
    <xf numFmtId="0" fontId="1" fillId="0" borderId="54"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19" xfId="0" applyFont="1" applyBorder="1" applyAlignment="1">
      <alignment horizontal="left" vertical="top" wrapText="1"/>
    </xf>
    <xf numFmtId="0" fontId="1" fillId="0" borderId="27" xfId="0" applyFont="1" applyBorder="1" applyAlignment="1">
      <alignment horizontal="left" vertical="top" wrapText="1"/>
    </xf>
    <xf numFmtId="0" fontId="6" fillId="0" borderId="0" xfId="0" applyFont="1" applyAlignment="1">
      <alignment horizontal="center" vertical="top"/>
    </xf>
    <xf numFmtId="0" fontId="8" fillId="2" borderId="0" xfId="0" applyFont="1" applyFill="1" applyAlignment="1">
      <alignment horizontal="center"/>
    </xf>
    <xf numFmtId="0" fontId="24" fillId="0" borderId="0" xfId="1" applyFont="1" applyAlignment="1" applyProtection="1">
      <protection locked="0"/>
    </xf>
    <xf numFmtId="0" fontId="15" fillId="2" borderId="0" xfId="0" applyFont="1" applyFill="1" applyAlignment="1">
      <alignment horizontal="center" vertical="top"/>
    </xf>
    <xf numFmtId="0" fontId="1" fillId="3" borderId="0" xfId="0" applyFont="1" applyFill="1" applyAlignment="1">
      <alignment horizontal="left" vertical="top" wrapText="1"/>
    </xf>
    <xf numFmtId="0" fontId="29" fillId="2" borderId="0" xfId="0" applyFont="1" applyFill="1" applyAlignment="1">
      <alignment vertical="center" wrapText="1"/>
    </xf>
    <xf numFmtId="0" fontId="22" fillId="0" borderId="0" xfId="0" applyFont="1" applyAlignment="1">
      <alignment horizontal="right" vertical="center" wrapText="1"/>
    </xf>
    <xf numFmtId="0" fontId="23" fillId="0" borderId="0" xfId="0" applyFont="1" applyAlignment="1">
      <alignment horizontal="center" vertical="center" wrapText="1"/>
    </xf>
    <xf numFmtId="0" fontId="17" fillId="4" borderId="9" xfId="0" applyFont="1" applyFill="1" applyBorder="1" applyAlignment="1">
      <alignment horizontal="center" vertical="center" textRotation="90"/>
    </xf>
    <xf numFmtId="0" fontId="17" fillId="4" borderId="0" xfId="0" applyFont="1" applyFill="1" applyAlignment="1">
      <alignment horizontal="center" vertical="center" textRotation="90"/>
    </xf>
  </cellXfs>
  <cellStyles count="2">
    <cellStyle name="Hyperlink" xfId="1" builtinId="8"/>
    <cellStyle name="Standaard" xfId="0" builtinId="0"/>
  </cellStyles>
  <dxfs count="58">
    <dxf>
      <font>
        <b/>
        <i val="0"/>
        <color auto="1"/>
      </font>
      <fill>
        <patternFill>
          <bgColor theme="9" tint="0.39994506668294322"/>
        </patternFill>
      </fill>
    </dxf>
    <dxf>
      <font>
        <b/>
        <i val="0"/>
        <color theme="0"/>
      </font>
      <fill>
        <patternFill>
          <bgColor theme="9"/>
        </patternFill>
      </fill>
    </dxf>
    <dxf>
      <font>
        <b/>
        <i val="0"/>
        <color auto="1"/>
      </font>
      <fill>
        <patternFill>
          <bgColor theme="8" tint="0.59996337778862885"/>
        </patternFill>
      </fill>
    </dxf>
    <dxf>
      <font>
        <b/>
        <i val="0"/>
        <color auto="1"/>
      </font>
      <fill>
        <patternFill>
          <bgColor theme="8" tint="0.59996337778862885"/>
        </patternFill>
      </fill>
    </dxf>
    <dxf>
      <font>
        <b val="0"/>
        <i val="0"/>
        <color theme="0" tint="-0.499984740745262"/>
      </font>
      <fill>
        <patternFill>
          <bgColor theme="3" tint="0.79998168889431442"/>
        </patternFill>
      </fill>
    </dxf>
    <dxf>
      <font>
        <b/>
        <i val="0"/>
        <color theme="0"/>
      </font>
      <fill>
        <patternFill>
          <bgColor theme="8"/>
        </patternFill>
      </fill>
    </dxf>
    <dxf>
      <font>
        <color theme="8" tint="-0.499984740745262"/>
      </font>
      <fill>
        <patternFill>
          <bgColor theme="8" tint="0.79998168889431442"/>
        </patternFill>
      </fill>
      <border>
        <vertical/>
        <horizontal/>
      </border>
    </dxf>
    <dxf>
      <font>
        <color theme="5" tint="-0.499984740745262"/>
      </font>
      <fill>
        <patternFill>
          <bgColor theme="5" tint="0.79998168889431442"/>
        </patternFill>
      </fill>
      <border>
        <vertical/>
        <horizontal/>
      </border>
    </dxf>
    <dxf>
      <font>
        <color theme="5" tint="-0.24994659260841701"/>
      </font>
    </dxf>
    <dxf>
      <font>
        <color theme="8" tint="-0.24994659260841701"/>
      </font>
    </dxf>
    <dxf>
      <font>
        <strike/>
        <color theme="1" tint="0.499984740745262"/>
      </font>
      <numFmt numFmtId="0" formatCode="General"/>
      <fill>
        <patternFill patternType="gray125"/>
      </fill>
    </dxf>
    <dxf>
      <font>
        <strike/>
        <color theme="1" tint="0.499984740745262"/>
      </font>
      <numFmt numFmtId="0" formatCode="General"/>
      <fill>
        <patternFill patternType="gray125"/>
      </fill>
    </dxf>
    <dxf>
      <fill>
        <patternFill>
          <bgColor theme="8"/>
        </patternFill>
      </fill>
    </dxf>
    <dxf>
      <fill>
        <patternFill>
          <bgColor theme="9" tint="0.79998168889431442"/>
        </patternFill>
      </fill>
      <border>
        <left style="thin">
          <color theme="8"/>
        </left>
        <right style="thin">
          <color theme="8"/>
        </right>
        <top style="thin">
          <color theme="8"/>
        </top>
        <bottom style="thin">
          <color theme="8"/>
        </bottom>
        <vertical/>
        <horizontal/>
      </border>
    </dxf>
    <dxf>
      <font>
        <strike/>
        <color theme="1" tint="0.499984740745262"/>
      </font>
      <fill>
        <patternFill patternType="gray125"/>
      </fill>
    </dxf>
    <dxf>
      <font>
        <strike/>
        <color theme="1" tint="0.499984740745262"/>
      </font>
      <fill>
        <patternFill patternType="gray125"/>
      </fill>
    </dxf>
    <dxf>
      <font>
        <strike val="0"/>
        <color auto="1"/>
      </font>
      <fill>
        <patternFill>
          <bgColor theme="8"/>
        </patternFill>
      </fill>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8"/>
        </patternFill>
      </fill>
    </dxf>
    <dxf>
      <font>
        <b/>
        <i/>
        <color theme="9"/>
      </font>
      <border>
        <left style="dashDot">
          <color theme="9" tint="-0.24994659260841701"/>
        </left>
        <right style="dashDot">
          <color theme="9" tint="-0.24994659260841701"/>
        </right>
        <top style="dashDot">
          <color theme="9" tint="-0.24994659260841701"/>
        </top>
        <bottom style="dashDot">
          <color theme="9" tint="-0.24994659260841701"/>
        </bottom>
        <vertical/>
        <horizontal/>
      </border>
    </dxf>
    <dxf>
      <font>
        <b val="0"/>
        <i val="0"/>
        <color auto="1"/>
      </font>
      <fill>
        <patternFill>
          <bgColor theme="8"/>
        </patternFill>
      </fill>
    </dxf>
    <dxf>
      <fill>
        <patternFill>
          <bgColor theme="4" tint="0.79998168889431442"/>
        </patternFill>
      </fill>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9" tint="0.79998168889431442"/>
        </patternFill>
      </fill>
    </dxf>
    <dxf>
      <font>
        <strike/>
        <color theme="0" tint="-0.499984740745262"/>
      </font>
      <fill>
        <patternFill patternType="gray125"/>
      </fill>
    </dxf>
    <dxf>
      <fill>
        <patternFill>
          <bgColor theme="8"/>
        </patternFill>
      </fill>
    </dxf>
    <dxf>
      <fill>
        <patternFill>
          <bgColor theme="8"/>
        </patternFill>
      </fill>
    </dxf>
    <dxf>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8"/>
        </patternFill>
      </fill>
    </dxf>
    <dxf>
      <fill>
        <patternFill>
          <bgColor theme="9" tint="0.79998168889431442"/>
        </patternFill>
      </fill>
      <border>
        <left style="thin">
          <color theme="8"/>
        </left>
        <right style="thin">
          <color theme="8"/>
        </right>
        <top style="thin">
          <color theme="8"/>
        </top>
        <bottom style="thin">
          <color theme="8"/>
        </bottom>
        <vertical/>
        <horizontal/>
      </border>
    </dxf>
    <dxf>
      <border>
        <left style="thin">
          <color theme="4" tint="0.39994506668294322"/>
        </left>
        <right style="thin">
          <color theme="4" tint="0.39994506668294322"/>
        </right>
        <top style="thin">
          <color theme="4" tint="0.39994506668294322"/>
        </top>
        <bottom style="thin">
          <color theme="4" tint="0.39994506668294322"/>
        </bottom>
        <vertical/>
        <horizontal/>
      </border>
    </dxf>
    <dxf>
      <fill>
        <patternFill>
          <bgColor theme="9" tint="0.79998168889431442"/>
        </patternFill>
      </fill>
    </dxf>
    <dxf>
      <font>
        <strike/>
        <color theme="0" tint="-0.499984740745262"/>
      </font>
      <fill>
        <patternFill patternType="gray125"/>
      </fill>
    </dxf>
    <dxf>
      <fill>
        <patternFill>
          <bgColor rgb="FFC63131"/>
        </patternFill>
      </fill>
    </dxf>
    <dxf>
      <fill>
        <patternFill>
          <bgColor rgb="FFF5F2C5"/>
        </patternFill>
      </fill>
    </dxf>
    <dxf>
      <fill>
        <patternFill>
          <bgColor rgb="FFC63131"/>
        </patternFill>
      </fill>
    </dxf>
    <dxf>
      <font>
        <strike/>
        <color theme="0" tint="-0.499984740745262"/>
      </font>
      <fill>
        <patternFill patternType="gray125"/>
      </fill>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8"/>
        </patternFill>
      </fill>
    </dxf>
    <dxf>
      <font>
        <strike/>
        <color theme="0" tint="-0.499984740745262"/>
      </font>
      <fill>
        <patternFill patternType="gray125"/>
      </fill>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9" tint="0.79998168889431442"/>
        </patternFill>
      </fill>
      <border>
        <left style="thin">
          <color theme="8"/>
        </left>
        <right style="thin">
          <color theme="8"/>
        </right>
        <top style="thin">
          <color theme="8"/>
        </top>
        <bottom style="thin">
          <color theme="8"/>
        </bottom>
        <vertical/>
        <horizontal/>
      </border>
    </dxf>
    <dxf>
      <font>
        <strike/>
        <color theme="1" tint="0.499984740745262"/>
      </font>
      <fill>
        <patternFill patternType="gray125"/>
      </fill>
    </dxf>
    <dxf>
      <font>
        <b/>
        <i/>
        <color theme="9"/>
      </font>
      <border>
        <left style="dashDot">
          <color theme="9" tint="-0.24994659260841701"/>
        </left>
        <right style="dashDot">
          <color theme="9" tint="-0.24994659260841701"/>
        </right>
        <top style="dashDot">
          <color theme="9" tint="-0.24994659260841701"/>
        </top>
        <bottom style="dashDot">
          <color theme="9" tint="-0.24994659260841701"/>
        </bottom>
      </border>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4" tint="0.79998168889431442"/>
        </patternFill>
      </fill>
    </dxf>
    <dxf>
      <fill>
        <patternFill>
          <bgColor theme="6" tint="0.79998168889431442"/>
        </patternFill>
      </fill>
      <border>
        <left style="thin">
          <color theme="6"/>
        </left>
        <right style="thin">
          <color theme="6"/>
        </right>
        <top style="thin">
          <color theme="6"/>
        </top>
        <bottom style="thin">
          <color theme="6"/>
        </bottom>
        <vertical/>
        <horizontal/>
      </border>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9" tint="0.79998168889431442"/>
        </patternFill>
      </fill>
      <border>
        <left style="thin">
          <color theme="8"/>
        </left>
        <right style="thin">
          <color theme="8"/>
        </right>
        <top style="thin">
          <color theme="8"/>
        </top>
        <bottom style="thin">
          <color theme="8"/>
        </bottom>
        <vertical/>
        <horizontal/>
      </border>
    </dxf>
    <dxf>
      <fill>
        <patternFill>
          <bgColor theme="8"/>
        </patternFill>
      </fill>
    </dxf>
    <dxf>
      <font>
        <b val="0"/>
        <i/>
        <color theme="0" tint="-0.499984740745262"/>
      </font>
    </dxf>
    <dxf>
      <font>
        <strike/>
        <color theme="0" tint="-0.499984740745262"/>
      </font>
      <fill>
        <patternFill patternType="gray125"/>
      </fill>
    </dxf>
    <dxf>
      <font>
        <b val="0"/>
        <i/>
        <color theme="0" tint="-0.499984740745262"/>
      </font>
    </dxf>
    <dxf>
      <font>
        <strike/>
        <color theme="0" tint="-0.499984740745262"/>
      </font>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25" lockText="1" noThreeD="1"/>
</file>

<file path=xl/ctrlProps/ctrlProp10.xml><?xml version="1.0" encoding="utf-8"?>
<formControlPr xmlns="http://schemas.microsoft.com/office/spreadsheetml/2009/9/main" objectType="CheckBox" fmlaLink="$R$34" lockText="1" noThreeD="1"/>
</file>

<file path=xl/ctrlProps/ctrlProp100.xml><?xml version="1.0" encoding="utf-8"?>
<formControlPr xmlns="http://schemas.microsoft.com/office/spreadsheetml/2009/9/main" objectType="CheckBox" fmlaLink="$R$72" lockText="1" noThreeD="1"/>
</file>

<file path=xl/ctrlProps/ctrlProp1000.xml><?xml version="1.0" encoding="utf-8"?>
<formControlPr xmlns="http://schemas.microsoft.com/office/spreadsheetml/2009/9/main" objectType="CheckBox" fmlaLink="$AN$185" lockText="1" noThreeD="1"/>
</file>

<file path=xl/ctrlProps/ctrlProp1001.xml><?xml version="1.0" encoding="utf-8"?>
<formControlPr xmlns="http://schemas.microsoft.com/office/spreadsheetml/2009/9/main" objectType="CheckBox" fmlaLink="$AN$186" lockText="1" noThreeD="1"/>
</file>

<file path=xl/ctrlProps/ctrlProp1002.xml><?xml version="1.0" encoding="utf-8"?>
<formControlPr xmlns="http://schemas.microsoft.com/office/spreadsheetml/2009/9/main" objectType="CheckBox" fmlaLink="$AN$187" lockText="1" noThreeD="1"/>
</file>

<file path=xl/ctrlProps/ctrlProp1003.xml><?xml version="1.0" encoding="utf-8"?>
<formControlPr xmlns="http://schemas.microsoft.com/office/spreadsheetml/2009/9/main" objectType="CheckBox" fmlaLink="$AN$188" lockText="1" noThreeD="1"/>
</file>

<file path=xl/ctrlProps/ctrlProp1004.xml><?xml version="1.0" encoding="utf-8"?>
<formControlPr xmlns="http://schemas.microsoft.com/office/spreadsheetml/2009/9/main" objectType="CheckBox" fmlaLink="$AN$189" lockText="1" noThreeD="1"/>
</file>

<file path=xl/ctrlProps/ctrlProp1005.xml><?xml version="1.0" encoding="utf-8"?>
<formControlPr xmlns="http://schemas.microsoft.com/office/spreadsheetml/2009/9/main" objectType="CheckBox" fmlaLink="$AN$190" lockText="1" noThreeD="1"/>
</file>

<file path=xl/ctrlProps/ctrlProp1006.xml><?xml version="1.0" encoding="utf-8"?>
<formControlPr xmlns="http://schemas.microsoft.com/office/spreadsheetml/2009/9/main" objectType="CheckBox" fmlaLink="$AN$191" lockText="1" noThreeD="1"/>
</file>

<file path=xl/ctrlProps/ctrlProp1007.xml><?xml version="1.0" encoding="utf-8"?>
<formControlPr xmlns="http://schemas.microsoft.com/office/spreadsheetml/2009/9/main" objectType="CheckBox" fmlaLink="$AN$192" lockText="1" noThreeD="1"/>
</file>

<file path=xl/ctrlProps/ctrlProp1008.xml><?xml version="1.0" encoding="utf-8"?>
<formControlPr xmlns="http://schemas.microsoft.com/office/spreadsheetml/2009/9/main" objectType="CheckBox" fmlaLink="$AG$193" lockText="1" noThreeD="1"/>
</file>

<file path=xl/ctrlProps/ctrlProp1009.xml><?xml version="1.0" encoding="utf-8"?>
<formControlPr xmlns="http://schemas.microsoft.com/office/spreadsheetml/2009/9/main" objectType="CheckBox" fmlaLink="$AG$194" lockText="1" noThreeD="1"/>
</file>

<file path=xl/ctrlProps/ctrlProp101.xml><?xml version="1.0" encoding="utf-8"?>
<formControlPr xmlns="http://schemas.microsoft.com/office/spreadsheetml/2009/9/main" objectType="CheckBox" fmlaLink="$R$73" lockText="1" noThreeD="1"/>
</file>

<file path=xl/ctrlProps/ctrlProp1010.xml><?xml version="1.0" encoding="utf-8"?>
<formControlPr xmlns="http://schemas.microsoft.com/office/spreadsheetml/2009/9/main" objectType="CheckBox" fmlaLink="$AG$195" lockText="1" noThreeD="1"/>
</file>

<file path=xl/ctrlProps/ctrlProp1011.xml><?xml version="1.0" encoding="utf-8"?>
<formControlPr xmlns="http://schemas.microsoft.com/office/spreadsheetml/2009/9/main" objectType="CheckBox" fmlaLink="$AG$196" lockText="1" noThreeD="1"/>
</file>

<file path=xl/ctrlProps/ctrlProp1012.xml><?xml version="1.0" encoding="utf-8"?>
<formControlPr xmlns="http://schemas.microsoft.com/office/spreadsheetml/2009/9/main" objectType="CheckBox" fmlaLink="$AG$197" lockText="1" noThreeD="1"/>
</file>

<file path=xl/ctrlProps/ctrlProp1013.xml><?xml version="1.0" encoding="utf-8"?>
<formControlPr xmlns="http://schemas.microsoft.com/office/spreadsheetml/2009/9/main" objectType="CheckBox" fmlaLink="$AG$198" lockText="1" noThreeD="1"/>
</file>

<file path=xl/ctrlProps/ctrlProp1014.xml><?xml version="1.0" encoding="utf-8"?>
<formControlPr xmlns="http://schemas.microsoft.com/office/spreadsheetml/2009/9/main" objectType="CheckBox" fmlaLink="$AG$199" lockText="1" noThreeD="1"/>
</file>

<file path=xl/ctrlProps/ctrlProp1015.xml><?xml version="1.0" encoding="utf-8"?>
<formControlPr xmlns="http://schemas.microsoft.com/office/spreadsheetml/2009/9/main" objectType="CheckBox" fmlaLink="$AG$200" lockText="1" noThreeD="1"/>
</file>

<file path=xl/ctrlProps/ctrlProp1016.xml><?xml version="1.0" encoding="utf-8"?>
<formControlPr xmlns="http://schemas.microsoft.com/office/spreadsheetml/2009/9/main" objectType="CheckBox" fmlaLink="$AG$201" lockText="1" noThreeD="1"/>
</file>

<file path=xl/ctrlProps/ctrlProp1017.xml><?xml version="1.0" encoding="utf-8"?>
<formControlPr xmlns="http://schemas.microsoft.com/office/spreadsheetml/2009/9/main" objectType="CheckBox" fmlaLink="$AN$193" lockText="1" noThreeD="1"/>
</file>

<file path=xl/ctrlProps/ctrlProp1018.xml><?xml version="1.0" encoding="utf-8"?>
<formControlPr xmlns="http://schemas.microsoft.com/office/spreadsheetml/2009/9/main" objectType="CheckBox" fmlaLink="$AN$194" lockText="1" noThreeD="1"/>
</file>

<file path=xl/ctrlProps/ctrlProp1019.xml><?xml version="1.0" encoding="utf-8"?>
<formControlPr xmlns="http://schemas.microsoft.com/office/spreadsheetml/2009/9/main" objectType="CheckBox" fmlaLink="$AN$195" lockText="1" noThreeD="1"/>
</file>

<file path=xl/ctrlProps/ctrlProp102.xml><?xml version="1.0" encoding="utf-8"?>
<formControlPr xmlns="http://schemas.microsoft.com/office/spreadsheetml/2009/9/main" objectType="CheckBox" fmlaLink="$R$74" lockText="1" noThreeD="1"/>
</file>

<file path=xl/ctrlProps/ctrlProp1020.xml><?xml version="1.0" encoding="utf-8"?>
<formControlPr xmlns="http://schemas.microsoft.com/office/spreadsheetml/2009/9/main" objectType="CheckBox" fmlaLink="$AN$196" lockText="1" noThreeD="1"/>
</file>

<file path=xl/ctrlProps/ctrlProp1021.xml><?xml version="1.0" encoding="utf-8"?>
<formControlPr xmlns="http://schemas.microsoft.com/office/spreadsheetml/2009/9/main" objectType="CheckBox" fmlaLink="$AN$197" lockText="1" noThreeD="1"/>
</file>

<file path=xl/ctrlProps/ctrlProp1022.xml><?xml version="1.0" encoding="utf-8"?>
<formControlPr xmlns="http://schemas.microsoft.com/office/spreadsheetml/2009/9/main" objectType="CheckBox" fmlaLink="$AN$198" lockText="1" noThreeD="1"/>
</file>

<file path=xl/ctrlProps/ctrlProp1023.xml><?xml version="1.0" encoding="utf-8"?>
<formControlPr xmlns="http://schemas.microsoft.com/office/spreadsheetml/2009/9/main" objectType="CheckBox" fmlaLink="$AN$199" lockText="1" noThreeD="1"/>
</file>

<file path=xl/ctrlProps/ctrlProp1024.xml><?xml version="1.0" encoding="utf-8"?>
<formControlPr xmlns="http://schemas.microsoft.com/office/spreadsheetml/2009/9/main" objectType="CheckBox" fmlaLink="$AN$200" lockText="1" noThreeD="1"/>
</file>

<file path=xl/ctrlProps/ctrlProp1025.xml><?xml version="1.0" encoding="utf-8"?>
<formControlPr xmlns="http://schemas.microsoft.com/office/spreadsheetml/2009/9/main" objectType="CheckBox" fmlaLink="$AN$201" lockText="1" noThreeD="1"/>
</file>

<file path=xl/ctrlProps/ctrlProp1026.xml><?xml version="1.0" encoding="utf-8"?>
<formControlPr xmlns="http://schemas.microsoft.com/office/spreadsheetml/2009/9/main" objectType="CheckBox" checked="Checked" fmlaLink="$AG$202" lockText="1" noThreeD="1"/>
</file>

<file path=xl/ctrlProps/ctrlProp1027.xml><?xml version="1.0" encoding="utf-8"?>
<formControlPr xmlns="http://schemas.microsoft.com/office/spreadsheetml/2009/9/main" objectType="CheckBox" checked="Checked" fmlaLink="$AG$203" lockText="1" noThreeD="1"/>
</file>

<file path=xl/ctrlProps/ctrlProp1028.xml><?xml version="1.0" encoding="utf-8"?>
<formControlPr xmlns="http://schemas.microsoft.com/office/spreadsheetml/2009/9/main" objectType="CheckBox" checked="Checked" fmlaLink="$AG$204" lockText="1" noThreeD="1"/>
</file>

<file path=xl/ctrlProps/ctrlProp1029.xml><?xml version="1.0" encoding="utf-8"?>
<formControlPr xmlns="http://schemas.microsoft.com/office/spreadsheetml/2009/9/main" objectType="CheckBox" checked="Checked" fmlaLink="$AG$205" lockText="1" noThreeD="1"/>
</file>

<file path=xl/ctrlProps/ctrlProp103.xml><?xml version="1.0" encoding="utf-8"?>
<formControlPr xmlns="http://schemas.microsoft.com/office/spreadsheetml/2009/9/main" objectType="CheckBox" fmlaLink="$S$60" lockText="1" noThreeD="1"/>
</file>

<file path=xl/ctrlProps/ctrlProp1030.xml><?xml version="1.0" encoding="utf-8"?>
<formControlPr xmlns="http://schemas.microsoft.com/office/spreadsheetml/2009/9/main" objectType="CheckBox" checked="Checked" fmlaLink="$AG$206" lockText="1" noThreeD="1"/>
</file>

<file path=xl/ctrlProps/ctrlProp1031.xml><?xml version="1.0" encoding="utf-8"?>
<formControlPr xmlns="http://schemas.microsoft.com/office/spreadsheetml/2009/9/main" objectType="CheckBox" checked="Checked" fmlaLink="$AG$207" lockText="1" noThreeD="1"/>
</file>

<file path=xl/ctrlProps/ctrlProp1032.xml><?xml version="1.0" encoding="utf-8"?>
<formControlPr xmlns="http://schemas.microsoft.com/office/spreadsheetml/2009/9/main" objectType="CheckBox" checked="Checked" fmlaLink="$AG$208" lockText="1" noThreeD="1"/>
</file>

<file path=xl/ctrlProps/ctrlProp1033.xml><?xml version="1.0" encoding="utf-8"?>
<formControlPr xmlns="http://schemas.microsoft.com/office/spreadsheetml/2009/9/main" objectType="CheckBox" checked="Checked" fmlaLink="$AG$209" lockText="1" noThreeD="1"/>
</file>

<file path=xl/ctrlProps/ctrlProp1034.xml><?xml version="1.0" encoding="utf-8"?>
<formControlPr xmlns="http://schemas.microsoft.com/office/spreadsheetml/2009/9/main" objectType="CheckBox" fmlaLink="$AG$210" lockText="1" noThreeD="1"/>
</file>

<file path=xl/ctrlProps/ctrlProp1035.xml><?xml version="1.0" encoding="utf-8"?>
<formControlPr xmlns="http://schemas.microsoft.com/office/spreadsheetml/2009/9/main" objectType="CheckBox" fmlaLink="$AN$202" lockText="1" noThreeD="1"/>
</file>

<file path=xl/ctrlProps/ctrlProp1036.xml><?xml version="1.0" encoding="utf-8"?>
<formControlPr xmlns="http://schemas.microsoft.com/office/spreadsheetml/2009/9/main" objectType="CheckBox" checked="Checked" fmlaLink="$AN$203" lockText="1" noThreeD="1"/>
</file>

<file path=xl/ctrlProps/ctrlProp1037.xml><?xml version="1.0" encoding="utf-8"?>
<formControlPr xmlns="http://schemas.microsoft.com/office/spreadsheetml/2009/9/main" objectType="CheckBox" checked="Checked" fmlaLink="$AN$204" lockText="1" noThreeD="1"/>
</file>

<file path=xl/ctrlProps/ctrlProp1038.xml><?xml version="1.0" encoding="utf-8"?>
<formControlPr xmlns="http://schemas.microsoft.com/office/spreadsheetml/2009/9/main" objectType="CheckBox" fmlaLink="$AN$205" lockText="1" noThreeD="1"/>
</file>

<file path=xl/ctrlProps/ctrlProp1039.xml><?xml version="1.0" encoding="utf-8"?>
<formControlPr xmlns="http://schemas.microsoft.com/office/spreadsheetml/2009/9/main" objectType="CheckBox" fmlaLink="$AN$206" lockText="1" noThreeD="1"/>
</file>

<file path=xl/ctrlProps/ctrlProp104.xml><?xml version="1.0" encoding="utf-8"?>
<formControlPr xmlns="http://schemas.microsoft.com/office/spreadsheetml/2009/9/main" objectType="CheckBox" fmlaLink="$S$61" lockText="1" noThreeD="1"/>
</file>

<file path=xl/ctrlProps/ctrlProp1040.xml><?xml version="1.0" encoding="utf-8"?>
<formControlPr xmlns="http://schemas.microsoft.com/office/spreadsheetml/2009/9/main" objectType="CheckBox" fmlaLink="$AN$207" lockText="1" noThreeD="1"/>
</file>

<file path=xl/ctrlProps/ctrlProp1041.xml><?xml version="1.0" encoding="utf-8"?>
<formControlPr xmlns="http://schemas.microsoft.com/office/spreadsheetml/2009/9/main" objectType="CheckBox" fmlaLink="$AN$208" lockText="1" noThreeD="1"/>
</file>

<file path=xl/ctrlProps/ctrlProp1042.xml><?xml version="1.0" encoding="utf-8"?>
<formControlPr xmlns="http://schemas.microsoft.com/office/spreadsheetml/2009/9/main" objectType="CheckBox" checked="Checked" fmlaLink="$AN$209" lockText="1" noThreeD="1"/>
</file>

<file path=xl/ctrlProps/ctrlProp1043.xml><?xml version="1.0" encoding="utf-8"?>
<formControlPr xmlns="http://schemas.microsoft.com/office/spreadsheetml/2009/9/main" objectType="CheckBox" fmlaLink="$AN$210" lockText="1" noThreeD="1"/>
</file>

<file path=xl/ctrlProps/ctrlProp1044.xml><?xml version="1.0" encoding="utf-8"?>
<formControlPr xmlns="http://schemas.microsoft.com/office/spreadsheetml/2009/9/main" objectType="CheckBox" fmlaLink="$AG$211" lockText="1" noThreeD="1"/>
</file>

<file path=xl/ctrlProps/ctrlProp1045.xml><?xml version="1.0" encoding="utf-8"?>
<formControlPr xmlns="http://schemas.microsoft.com/office/spreadsheetml/2009/9/main" objectType="CheckBox" checked="Checked" fmlaLink="$AG$212" lockText="1" noThreeD="1"/>
</file>

<file path=xl/ctrlProps/ctrlProp1046.xml><?xml version="1.0" encoding="utf-8"?>
<formControlPr xmlns="http://schemas.microsoft.com/office/spreadsheetml/2009/9/main" objectType="CheckBox" fmlaLink="$AG$213" lockText="1" noThreeD="1"/>
</file>

<file path=xl/ctrlProps/ctrlProp1047.xml><?xml version="1.0" encoding="utf-8"?>
<formControlPr xmlns="http://schemas.microsoft.com/office/spreadsheetml/2009/9/main" objectType="CheckBox" fmlaLink="$AG$214" lockText="1" noThreeD="1"/>
</file>

<file path=xl/ctrlProps/ctrlProp1048.xml><?xml version="1.0" encoding="utf-8"?>
<formControlPr xmlns="http://schemas.microsoft.com/office/spreadsheetml/2009/9/main" objectType="CheckBox" fmlaLink="$AG$215" lockText="1" noThreeD="1"/>
</file>

<file path=xl/ctrlProps/ctrlProp1049.xml><?xml version="1.0" encoding="utf-8"?>
<formControlPr xmlns="http://schemas.microsoft.com/office/spreadsheetml/2009/9/main" objectType="CheckBox" fmlaLink="$AG$216" lockText="1" noThreeD="1"/>
</file>

<file path=xl/ctrlProps/ctrlProp105.xml><?xml version="1.0" encoding="utf-8"?>
<formControlPr xmlns="http://schemas.microsoft.com/office/spreadsheetml/2009/9/main" objectType="CheckBox" fmlaLink="$S$62" lockText="1" noThreeD="1"/>
</file>

<file path=xl/ctrlProps/ctrlProp1050.xml><?xml version="1.0" encoding="utf-8"?>
<formControlPr xmlns="http://schemas.microsoft.com/office/spreadsheetml/2009/9/main" objectType="CheckBox" fmlaLink="$AG$217" lockText="1" noThreeD="1"/>
</file>

<file path=xl/ctrlProps/ctrlProp1051.xml><?xml version="1.0" encoding="utf-8"?>
<formControlPr xmlns="http://schemas.microsoft.com/office/spreadsheetml/2009/9/main" objectType="CheckBox" checked="Checked" fmlaLink="$AG$218" lockText="1" noThreeD="1"/>
</file>

<file path=xl/ctrlProps/ctrlProp1052.xml><?xml version="1.0" encoding="utf-8"?>
<formControlPr xmlns="http://schemas.microsoft.com/office/spreadsheetml/2009/9/main" objectType="CheckBox" fmlaLink="$AG$219" lockText="1" noThreeD="1"/>
</file>

<file path=xl/ctrlProps/ctrlProp1053.xml><?xml version="1.0" encoding="utf-8"?>
<formControlPr xmlns="http://schemas.microsoft.com/office/spreadsheetml/2009/9/main" objectType="CheckBox" fmlaLink="$AN$211" lockText="1" noThreeD="1"/>
</file>

<file path=xl/ctrlProps/ctrlProp1054.xml><?xml version="1.0" encoding="utf-8"?>
<formControlPr xmlns="http://schemas.microsoft.com/office/spreadsheetml/2009/9/main" objectType="CheckBox" fmlaLink="$AN$212" lockText="1" noThreeD="1"/>
</file>

<file path=xl/ctrlProps/ctrlProp1055.xml><?xml version="1.0" encoding="utf-8"?>
<formControlPr xmlns="http://schemas.microsoft.com/office/spreadsheetml/2009/9/main" objectType="CheckBox" checked="Checked" fmlaLink="$AN$213" lockText="1" noThreeD="1"/>
</file>

<file path=xl/ctrlProps/ctrlProp1056.xml><?xml version="1.0" encoding="utf-8"?>
<formControlPr xmlns="http://schemas.microsoft.com/office/spreadsheetml/2009/9/main" objectType="CheckBox" fmlaLink="$AN$214" lockText="1" noThreeD="1"/>
</file>

<file path=xl/ctrlProps/ctrlProp1057.xml><?xml version="1.0" encoding="utf-8"?>
<formControlPr xmlns="http://schemas.microsoft.com/office/spreadsheetml/2009/9/main" objectType="CheckBox" fmlaLink="$AN$215" lockText="1" noThreeD="1"/>
</file>

<file path=xl/ctrlProps/ctrlProp1058.xml><?xml version="1.0" encoding="utf-8"?>
<formControlPr xmlns="http://schemas.microsoft.com/office/spreadsheetml/2009/9/main" objectType="CheckBox" fmlaLink="$AN$216" lockText="1" noThreeD="1"/>
</file>

<file path=xl/ctrlProps/ctrlProp1059.xml><?xml version="1.0" encoding="utf-8"?>
<formControlPr xmlns="http://schemas.microsoft.com/office/spreadsheetml/2009/9/main" objectType="CheckBox" fmlaLink="$AN$217" lockText="1" noThreeD="1"/>
</file>

<file path=xl/ctrlProps/ctrlProp106.xml><?xml version="1.0" encoding="utf-8"?>
<formControlPr xmlns="http://schemas.microsoft.com/office/spreadsheetml/2009/9/main" objectType="CheckBox" fmlaLink="$S$63" lockText="1" noThreeD="1"/>
</file>

<file path=xl/ctrlProps/ctrlProp1060.xml><?xml version="1.0" encoding="utf-8"?>
<formControlPr xmlns="http://schemas.microsoft.com/office/spreadsheetml/2009/9/main" objectType="CheckBox" fmlaLink="$AN$218" lockText="1" noThreeD="1"/>
</file>

<file path=xl/ctrlProps/ctrlProp1061.xml><?xml version="1.0" encoding="utf-8"?>
<formControlPr xmlns="http://schemas.microsoft.com/office/spreadsheetml/2009/9/main" objectType="CheckBox" fmlaLink="$AN$219" lockText="1" noThreeD="1"/>
</file>

<file path=xl/ctrlProps/ctrlProp1062.xml><?xml version="1.0" encoding="utf-8"?>
<formControlPr xmlns="http://schemas.microsoft.com/office/spreadsheetml/2009/9/main" objectType="CheckBox" fmlaLink="$AG$220" lockText="1" noThreeD="1"/>
</file>

<file path=xl/ctrlProps/ctrlProp1063.xml><?xml version="1.0" encoding="utf-8"?>
<formControlPr xmlns="http://schemas.microsoft.com/office/spreadsheetml/2009/9/main" objectType="CheckBox" checked="Checked" fmlaLink="$AG$221" lockText="1" noThreeD="1"/>
</file>

<file path=xl/ctrlProps/ctrlProp1064.xml><?xml version="1.0" encoding="utf-8"?>
<formControlPr xmlns="http://schemas.microsoft.com/office/spreadsheetml/2009/9/main" objectType="CheckBox" fmlaLink="$AG$222" lockText="1" noThreeD="1"/>
</file>

<file path=xl/ctrlProps/ctrlProp1065.xml><?xml version="1.0" encoding="utf-8"?>
<formControlPr xmlns="http://schemas.microsoft.com/office/spreadsheetml/2009/9/main" objectType="CheckBox" fmlaLink="$AG$223" lockText="1" noThreeD="1"/>
</file>

<file path=xl/ctrlProps/ctrlProp1066.xml><?xml version="1.0" encoding="utf-8"?>
<formControlPr xmlns="http://schemas.microsoft.com/office/spreadsheetml/2009/9/main" objectType="CheckBox" checked="Checked" fmlaLink="$AG$224" lockText="1" noThreeD="1"/>
</file>

<file path=xl/ctrlProps/ctrlProp1067.xml><?xml version="1.0" encoding="utf-8"?>
<formControlPr xmlns="http://schemas.microsoft.com/office/spreadsheetml/2009/9/main" objectType="CheckBox" checked="Checked" fmlaLink="$AG$225" lockText="1" noThreeD="1"/>
</file>

<file path=xl/ctrlProps/ctrlProp1068.xml><?xml version="1.0" encoding="utf-8"?>
<formControlPr xmlns="http://schemas.microsoft.com/office/spreadsheetml/2009/9/main" objectType="CheckBox" checked="Checked" fmlaLink="$AG$226" lockText="1" noThreeD="1"/>
</file>

<file path=xl/ctrlProps/ctrlProp1069.xml><?xml version="1.0" encoding="utf-8"?>
<formControlPr xmlns="http://schemas.microsoft.com/office/spreadsheetml/2009/9/main" objectType="CheckBox" checked="Checked" fmlaLink="$AG$227" lockText="1" noThreeD="1"/>
</file>

<file path=xl/ctrlProps/ctrlProp107.xml><?xml version="1.0" encoding="utf-8"?>
<formControlPr xmlns="http://schemas.microsoft.com/office/spreadsheetml/2009/9/main" objectType="CheckBox" fmlaLink="$S$64" lockText="1" noThreeD="1"/>
</file>

<file path=xl/ctrlProps/ctrlProp1070.xml><?xml version="1.0" encoding="utf-8"?>
<formControlPr xmlns="http://schemas.microsoft.com/office/spreadsheetml/2009/9/main" objectType="CheckBox" fmlaLink="$AG$228" lockText="1" noThreeD="1"/>
</file>

<file path=xl/ctrlProps/ctrlProp1071.xml><?xml version="1.0" encoding="utf-8"?>
<formControlPr xmlns="http://schemas.microsoft.com/office/spreadsheetml/2009/9/main" objectType="CheckBox" fmlaLink="$AN$220" lockText="1" noThreeD="1"/>
</file>

<file path=xl/ctrlProps/ctrlProp1072.xml><?xml version="1.0" encoding="utf-8"?>
<formControlPr xmlns="http://schemas.microsoft.com/office/spreadsheetml/2009/9/main" objectType="CheckBox" fmlaLink="$AN$221" lockText="1" noThreeD="1"/>
</file>

<file path=xl/ctrlProps/ctrlProp1073.xml><?xml version="1.0" encoding="utf-8"?>
<formControlPr xmlns="http://schemas.microsoft.com/office/spreadsheetml/2009/9/main" objectType="CheckBox" fmlaLink="$AN$222" lockText="1" noThreeD="1"/>
</file>

<file path=xl/ctrlProps/ctrlProp1074.xml><?xml version="1.0" encoding="utf-8"?>
<formControlPr xmlns="http://schemas.microsoft.com/office/spreadsheetml/2009/9/main" objectType="CheckBox" fmlaLink="$AN$223" lockText="1" noThreeD="1"/>
</file>

<file path=xl/ctrlProps/ctrlProp1075.xml><?xml version="1.0" encoding="utf-8"?>
<formControlPr xmlns="http://schemas.microsoft.com/office/spreadsheetml/2009/9/main" objectType="CheckBox" fmlaLink="$AN$224" lockText="1" noThreeD="1"/>
</file>

<file path=xl/ctrlProps/ctrlProp1076.xml><?xml version="1.0" encoding="utf-8"?>
<formControlPr xmlns="http://schemas.microsoft.com/office/spreadsheetml/2009/9/main" objectType="CheckBox" fmlaLink="$AN$225" lockText="1" noThreeD="1"/>
</file>

<file path=xl/ctrlProps/ctrlProp1077.xml><?xml version="1.0" encoding="utf-8"?>
<formControlPr xmlns="http://schemas.microsoft.com/office/spreadsheetml/2009/9/main" objectType="CheckBox" fmlaLink="$AN$226" lockText="1" noThreeD="1"/>
</file>

<file path=xl/ctrlProps/ctrlProp1078.xml><?xml version="1.0" encoding="utf-8"?>
<formControlPr xmlns="http://schemas.microsoft.com/office/spreadsheetml/2009/9/main" objectType="CheckBox" fmlaLink="$AN$227" lockText="1" noThreeD="1"/>
</file>

<file path=xl/ctrlProps/ctrlProp1079.xml><?xml version="1.0" encoding="utf-8"?>
<formControlPr xmlns="http://schemas.microsoft.com/office/spreadsheetml/2009/9/main" objectType="CheckBox" fmlaLink="$AN$228" lockText="1" noThreeD="1"/>
</file>

<file path=xl/ctrlProps/ctrlProp108.xml><?xml version="1.0" encoding="utf-8"?>
<formControlPr xmlns="http://schemas.microsoft.com/office/spreadsheetml/2009/9/main" objectType="CheckBox" fmlaLink="$S$65" lockText="1" noThreeD="1"/>
</file>

<file path=xl/ctrlProps/ctrlProp1080.xml><?xml version="1.0" encoding="utf-8"?>
<formControlPr xmlns="http://schemas.microsoft.com/office/spreadsheetml/2009/9/main" objectType="CheckBox" fmlaLink="$AG$229" lockText="1" noThreeD="1"/>
</file>

<file path=xl/ctrlProps/ctrlProp1081.xml><?xml version="1.0" encoding="utf-8"?>
<formControlPr xmlns="http://schemas.microsoft.com/office/spreadsheetml/2009/9/main" objectType="CheckBox" fmlaLink="$AG$230" lockText="1" noThreeD="1"/>
</file>

<file path=xl/ctrlProps/ctrlProp1082.xml><?xml version="1.0" encoding="utf-8"?>
<formControlPr xmlns="http://schemas.microsoft.com/office/spreadsheetml/2009/9/main" objectType="CheckBox" fmlaLink="$AG$231" lockText="1" noThreeD="1"/>
</file>

<file path=xl/ctrlProps/ctrlProp1083.xml><?xml version="1.0" encoding="utf-8"?>
<formControlPr xmlns="http://schemas.microsoft.com/office/spreadsheetml/2009/9/main" objectType="CheckBox" fmlaLink="$AG$232" lockText="1" noThreeD="1"/>
</file>

<file path=xl/ctrlProps/ctrlProp1084.xml><?xml version="1.0" encoding="utf-8"?>
<formControlPr xmlns="http://schemas.microsoft.com/office/spreadsheetml/2009/9/main" objectType="CheckBox" fmlaLink="$AG$233" lockText="1" noThreeD="1"/>
</file>

<file path=xl/ctrlProps/ctrlProp1085.xml><?xml version="1.0" encoding="utf-8"?>
<formControlPr xmlns="http://schemas.microsoft.com/office/spreadsheetml/2009/9/main" objectType="CheckBox" fmlaLink="$AG$234" lockText="1" noThreeD="1"/>
</file>

<file path=xl/ctrlProps/ctrlProp1086.xml><?xml version="1.0" encoding="utf-8"?>
<formControlPr xmlns="http://schemas.microsoft.com/office/spreadsheetml/2009/9/main" objectType="CheckBox" fmlaLink="$AG$235" lockText="1" noThreeD="1"/>
</file>

<file path=xl/ctrlProps/ctrlProp1087.xml><?xml version="1.0" encoding="utf-8"?>
<formControlPr xmlns="http://schemas.microsoft.com/office/spreadsheetml/2009/9/main" objectType="CheckBox" fmlaLink="$AG$236" lockText="1" noThreeD="1"/>
</file>

<file path=xl/ctrlProps/ctrlProp1088.xml><?xml version="1.0" encoding="utf-8"?>
<formControlPr xmlns="http://schemas.microsoft.com/office/spreadsheetml/2009/9/main" objectType="CheckBox" fmlaLink="$AG$237" lockText="1" noThreeD="1"/>
</file>

<file path=xl/ctrlProps/ctrlProp1089.xml><?xml version="1.0" encoding="utf-8"?>
<formControlPr xmlns="http://schemas.microsoft.com/office/spreadsheetml/2009/9/main" objectType="CheckBox" fmlaLink="$AN$229" lockText="1" noThreeD="1"/>
</file>

<file path=xl/ctrlProps/ctrlProp109.xml><?xml version="1.0" encoding="utf-8"?>
<formControlPr xmlns="http://schemas.microsoft.com/office/spreadsheetml/2009/9/main" objectType="CheckBox" fmlaLink="$S$66" lockText="1" noThreeD="1"/>
</file>

<file path=xl/ctrlProps/ctrlProp1090.xml><?xml version="1.0" encoding="utf-8"?>
<formControlPr xmlns="http://schemas.microsoft.com/office/spreadsheetml/2009/9/main" objectType="CheckBox" fmlaLink="$AN$230" lockText="1" noThreeD="1"/>
</file>

<file path=xl/ctrlProps/ctrlProp1091.xml><?xml version="1.0" encoding="utf-8"?>
<formControlPr xmlns="http://schemas.microsoft.com/office/spreadsheetml/2009/9/main" objectType="CheckBox" fmlaLink="$AN$231" lockText="1" noThreeD="1"/>
</file>

<file path=xl/ctrlProps/ctrlProp1092.xml><?xml version="1.0" encoding="utf-8"?>
<formControlPr xmlns="http://schemas.microsoft.com/office/spreadsheetml/2009/9/main" objectType="CheckBox" fmlaLink="$AN$232" lockText="1" noThreeD="1"/>
</file>

<file path=xl/ctrlProps/ctrlProp1093.xml><?xml version="1.0" encoding="utf-8"?>
<formControlPr xmlns="http://schemas.microsoft.com/office/spreadsheetml/2009/9/main" objectType="CheckBox" fmlaLink="$AN$233" lockText="1" noThreeD="1"/>
</file>

<file path=xl/ctrlProps/ctrlProp1094.xml><?xml version="1.0" encoding="utf-8"?>
<formControlPr xmlns="http://schemas.microsoft.com/office/spreadsheetml/2009/9/main" objectType="CheckBox" fmlaLink="$AN$234" lockText="1" noThreeD="1"/>
</file>

<file path=xl/ctrlProps/ctrlProp1095.xml><?xml version="1.0" encoding="utf-8"?>
<formControlPr xmlns="http://schemas.microsoft.com/office/spreadsheetml/2009/9/main" objectType="CheckBox" fmlaLink="$AN$235" lockText="1" noThreeD="1"/>
</file>

<file path=xl/ctrlProps/ctrlProp1096.xml><?xml version="1.0" encoding="utf-8"?>
<formControlPr xmlns="http://schemas.microsoft.com/office/spreadsheetml/2009/9/main" objectType="CheckBox" fmlaLink="$AN$236" lockText="1" noThreeD="1"/>
</file>

<file path=xl/ctrlProps/ctrlProp1097.xml><?xml version="1.0" encoding="utf-8"?>
<formControlPr xmlns="http://schemas.microsoft.com/office/spreadsheetml/2009/9/main" objectType="CheckBox" fmlaLink="$AN$237" lockText="1" noThreeD="1"/>
</file>

<file path=xl/ctrlProps/ctrlProp1098.xml><?xml version="1.0" encoding="utf-8"?>
<formControlPr xmlns="http://schemas.microsoft.com/office/spreadsheetml/2009/9/main" objectType="CheckBox" fmlaLink="$AG$238" lockText="1" noThreeD="1"/>
</file>

<file path=xl/ctrlProps/ctrlProp1099.xml><?xml version="1.0" encoding="utf-8"?>
<formControlPr xmlns="http://schemas.microsoft.com/office/spreadsheetml/2009/9/main" objectType="CheckBox" fmlaLink="$AG$239" lockText="1" noThreeD="1"/>
</file>

<file path=xl/ctrlProps/ctrlProp11.xml><?xml version="1.0" encoding="utf-8"?>
<formControlPr xmlns="http://schemas.microsoft.com/office/spreadsheetml/2009/9/main" objectType="CheckBox" fmlaLink="$R$35" lockText="1" noThreeD="1"/>
</file>

<file path=xl/ctrlProps/ctrlProp110.xml><?xml version="1.0" encoding="utf-8"?>
<formControlPr xmlns="http://schemas.microsoft.com/office/spreadsheetml/2009/9/main" objectType="CheckBox" fmlaLink="$S$67" lockText="1" noThreeD="1"/>
</file>

<file path=xl/ctrlProps/ctrlProp1100.xml><?xml version="1.0" encoding="utf-8"?>
<formControlPr xmlns="http://schemas.microsoft.com/office/spreadsheetml/2009/9/main" objectType="CheckBox" fmlaLink="$AG$240" lockText="1" noThreeD="1"/>
</file>

<file path=xl/ctrlProps/ctrlProp1101.xml><?xml version="1.0" encoding="utf-8"?>
<formControlPr xmlns="http://schemas.microsoft.com/office/spreadsheetml/2009/9/main" objectType="CheckBox" fmlaLink="$AG$241" lockText="1" noThreeD="1"/>
</file>

<file path=xl/ctrlProps/ctrlProp1102.xml><?xml version="1.0" encoding="utf-8"?>
<formControlPr xmlns="http://schemas.microsoft.com/office/spreadsheetml/2009/9/main" objectType="CheckBox" fmlaLink="$AG$242" lockText="1" noThreeD="1"/>
</file>

<file path=xl/ctrlProps/ctrlProp1103.xml><?xml version="1.0" encoding="utf-8"?>
<formControlPr xmlns="http://schemas.microsoft.com/office/spreadsheetml/2009/9/main" objectType="CheckBox" fmlaLink="$AG$243" lockText="1" noThreeD="1"/>
</file>

<file path=xl/ctrlProps/ctrlProp1104.xml><?xml version="1.0" encoding="utf-8"?>
<formControlPr xmlns="http://schemas.microsoft.com/office/spreadsheetml/2009/9/main" objectType="CheckBox" fmlaLink="$AG$244" lockText="1" noThreeD="1"/>
</file>

<file path=xl/ctrlProps/ctrlProp1105.xml><?xml version="1.0" encoding="utf-8"?>
<formControlPr xmlns="http://schemas.microsoft.com/office/spreadsheetml/2009/9/main" objectType="CheckBox" fmlaLink="$AG$245" lockText="1" noThreeD="1"/>
</file>

<file path=xl/ctrlProps/ctrlProp1106.xml><?xml version="1.0" encoding="utf-8"?>
<formControlPr xmlns="http://schemas.microsoft.com/office/spreadsheetml/2009/9/main" objectType="CheckBox" fmlaLink="$AG$246" lockText="1" noThreeD="1"/>
</file>

<file path=xl/ctrlProps/ctrlProp1107.xml><?xml version="1.0" encoding="utf-8"?>
<formControlPr xmlns="http://schemas.microsoft.com/office/spreadsheetml/2009/9/main" objectType="CheckBox" fmlaLink="$AN$238" lockText="1" noThreeD="1"/>
</file>

<file path=xl/ctrlProps/ctrlProp1108.xml><?xml version="1.0" encoding="utf-8"?>
<formControlPr xmlns="http://schemas.microsoft.com/office/spreadsheetml/2009/9/main" objectType="CheckBox" fmlaLink="$AN$239" lockText="1" noThreeD="1"/>
</file>

<file path=xl/ctrlProps/ctrlProp1109.xml><?xml version="1.0" encoding="utf-8"?>
<formControlPr xmlns="http://schemas.microsoft.com/office/spreadsheetml/2009/9/main" objectType="CheckBox" fmlaLink="$AN$240" lockText="1" noThreeD="1"/>
</file>

<file path=xl/ctrlProps/ctrlProp111.xml><?xml version="1.0" encoding="utf-8"?>
<formControlPr xmlns="http://schemas.microsoft.com/office/spreadsheetml/2009/9/main" objectType="CheckBox" fmlaLink="$S$68" lockText="1" noThreeD="1"/>
</file>

<file path=xl/ctrlProps/ctrlProp1110.xml><?xml version="1.0" encoding="utf-8"?>
<formControlPr xmlns="http://schemas.microsoft.com/office/spreadsheetml/2009/9/main" objectType="CheckBox" fmlaLink="$AN$241" lockText="1" noThreeD="1"/>
</file>

<file path=xl/ctrlProps/ctrlProp1111.xml><?xml version="1.0" encoding="utf-8"?>
<formControlPr xmlns="http://schemas.microsoft.com/office/spreadsheetml/2009/9/main" objectType="CheckBox" fmlaLink="$AN$242" lockText="1" noThreeD="1"/>
</file>

<file path=xl/ctrlProps/ctrlProp1112.xml><?xml version="1.0" encoding="utf-8"?>
<formControlPr xmlns="http://schemas.microsoft.com/office/spreadsheetml/2009/9/main" objectType="CheckBox" fmlaLink="$AN$243" lockText="1" noThreeD="1"/>
</file>

<file path=xl/ctrlProps/ctrlProp1113.xml><?xml version="1.0" encoding="utf-8"?>
<formControlPr xmlns="http://schemas.microsoft.com/office/spreadsheetml/2009/9/main" objectType="CheckBox" fmlaLink="$AN$244" lockText="1" noThreeD="1"/>
</file>

<file path=xl/ctrlProps/ctrlProp1114.xml><?xml version="1.0" encoding="utf-8"?>
<formControlPr xmlns="http://schemas.microsoft.com/office/spreadsheetml/2009/9/main" objectType="CheckBox" fmlaLink="$AN$245" lockText="1" noThreeD="1"/>
</file>

<file path=xl/ctrlProps/ctrlProp1115.xml><?xml version="1.0" encoding="utf-8"?>
<formControlPr xmlns="http://schemas.microsoft.com/office/spreadsheetml/2009/9/main" objectType="CheckBox" fmlaLink="$AN$246" lockText="1" noThreeD="1"/>
</file>

<file path=xl/ctrlProps/ctrlProp1116.xml><?xml version="1.0" encoding="utf-8"?>
<formControlPr xmlns="http://schemas.microsoft.com/office/spreadsheetml/2009/9/main" objectType="CheckBox" fmlaLink="$AG$247" lockText="1" noThreeD="1"/>
</file>

<file path=xl/ctrlProps/ctrlProp1117.xml><?xml version="1.0" encoding="utf-8"?>
<formControlPr xmlns="http://schemas.microsoft.com/office/spreadsheetml/2009/9/main" objectType="CheckBox" fmlaLink="$AG$248" lockText="1" noThreeD="1"/>
</file>

<file path=xl/ctrlProps/ctrlProp1118.xml><?xml version="1.0" encoding="utf-8"?>
<formControlPr xmlns="http://schemas.microsoft.com/office/spreadsheetml/2009/9/main" objectType="CheckBox" fmlaLink="$AG$249" lockText="1" noThreeD="1"/>
</file>

<file path=xl/ctrlProps/ctrlProp1119.xml><?xml version="1.0" encoding="utf-8"?>
<formControlPr xmlns="http://schemas.microsoft.com/office/spreadsheetml/2009/9/main" objectType="CheckBox" fmlaLink="$AG$250" lockText="1" noThreeD="1"/>
</file>

<file path=xl/ctrlProps/ctrlProp112.xml><?xml version="1.0" encoding="utf-8"?>
<formControlPr xmlns="http://schemas.microsoft.com/office/spreadsheetml/2009/9/main" objectType="CheckBox" fmlaLink="$S$69" lockText="1" noThreeD="1"/>
</file>

<file path=xl/ctrlProps/ctrlProp1120.xml><?xml version="1.0" encoding="utf-8"?>
<formControlPr xmlns="http://schemas.microsoft.com/office/spreadsheetml/2009/9/main" objectType="CheckBox" fmlaLink="$AG$251" lockText="1" noThreeD="1"/>
</file>

<file path=xl/ctrlProps/ctrlProp1121.xml><?xml version="1.0" encoding="utf-8"?>
<formControlPr xmlns="http://schemas.microsoft.com/office/spreadsheetml/2009/9/main" objectType="CheckBox" fmlaLink="$AG$252" lockText="1" noThreeD="1"/>
</file>

<file path=xl/ctrlProps/ctrlProp1122.xml><?xml version="1.0" encoding="utf-8"?>
<formControlPr xmlns="http://schemas.microsoft.com/office/spreadsheetml/2009/9/main" objectType="CheckBox" fmlaLink="$AG$253" lockText="1" noThreeD="1"/>
</file>

<file path=xl/ctrlProps/ctrlProp1123.xml><?xml version="1.0" encoding="utf-8"?>
<formControlPr xmlns="http://schemas.microsoft.com/office/spreadsheetml/2009/9/main" objectType="CheckBox" fmlaLink="$AG$254" lockText="1" noThreeD="1"/>
</file>

<file path=xl/ctrlProps/ctrlProp1124.xml><?xml version="1.0" encoding="utf-8"?>
<formControlPr xmlns="http://schemas.microsoft.com/office/spreadsheetml/2009/9/main" objectType="CheckBox" fmlaLink="$AG$255" lockText="1" noThreeD="1"/>
</file>

<file path=xl/ctrlProps/ctrlProp1125.xml><?xml version="1.0" encoding="utf-8"?>
<formControlPr xmlns="http://schemas.microsoft.com/office/spreadsheetml/2009/9/main" objectType="CheckBox" fmlaLink="$AN$247" lockText="1" noThreeD="1"/>
</file>

<file path=xl/ctrlProps/ctrlProp1126.xml><?xml version="1.0" encoding="utf-8"?>
<formControlPr xmlns="http://schemas.microsoft.com/office/spreadsheetml/2009/9/main" objectType="CheckBox" fmlaLink="$AN$248" lockText="1" noThreeD="1"/>
</file>

<file path=xl/ctrlProps/ctrlProp1127.xml><?xml version="1.0" encoding="utf-8"?>
<formControlPr xmlns="http://schemas.microsoft.com/office/spreadsheetml/2009/9/main" objectType="CheckBox" fmlaLink="$AN$249" lockText="1" noThreeD="1"/>
</file>

<file path=xl/ctrlProps/ctrlProp1128.xml><?xml version="1.0" encoding="utf-8"?>
<formControlPr xmlns="http://schemas.microsoft.com/office/spreadsheetml/2009/9/main" objectType="CheckBox" fmlaLink="$AN$250" lockText="1" noThreeD="1"/>
</file>

<file path=xl/ctrlProps/ctrlProp1129.xml><?xml version="1.0" encoding="utf-8"?>
<formControlPr xmlns="http://schemas.microsoft.com/office/spreadsheetml/2009/9/main" objectType="CheckBox" fmlaLink="$AN$251" lockText="1" noThreeD="1"/>
</file>

<file path=xl/ctrlProps/ctrlProp113.xml><?xml version="1.0" encoding="utf-8"?>
<formControlPr xmlns="http://schemas.microsoft.com/office/spreadsheetml/2009/9/main" objectType="CheckBox" fmlaLink="$S$70" lockText="1" noThreeD="1"/>
</file>

<file path=xl/ctrlProps/ctrlProp1130.xml><?xml version="1.0" encoding="utf-8"?>
<formControlPr xmlns="http://schemas.microsoft.com/office/spreadsheetml/2009/9/main" objectType="CheckBox" fmlaLink="$AN$252" lockText="1" noThreeD="1"/>
</file>

<file path=xl/ctrlProps/ctrlProp1131.xml><?xml version="1.0" encoding="utf-8"?>
<formControlPr xmlns="http://schemas.microsoft.com/office/spreadsheetml/2009/9/main" objectType="CheckBox" fmlaLink="$AN$253" lockText="1" noThreeD="1"/>
</file>

<file path=xl/ctrlProps/ctrlProp1132.xml><?xml version="1.0" encoding="utf-8"?>
<formControlPr xmlns="http://schemas.microsoft.com/office/spreadsheetml/2009/9/main" objectType="CheckBox" fmlaLink="$AN$254" lockText="1" noThreeD="1"/>
</file>

<file path=xl/ctrlProps/ctrlProp1133.xml><?xml version="1.0" encoding="utf-8"?>
<formControlPr xmlns="http://schemas.microsoft.com/office/spreadsheetml/2009/9/main" objectType="CheckBox" fmlaLink="$AN$255" lockText="1" noThreeD="1"/>
</file>

<file path=xl/ctrlProps/ctrlProp1134.xml><?xml version="1.0" encoding="utf-8"?>
<formControlPr xmlns="http://schemas.microsoft.com/office/spreadsheetml/2009/9/main" objectType="CheckBox" fmlaLink="$AG$256" lockText="1" noThreeD="1"/>
</file>

<file path=xl/ctrlProps/ctrlProp1135.xml><?xml version="1.0" encoding="utf-8"?>
<formControlPr xmlns="http://schemas.microsoft.com/office/spreadsheetml/2009/9/main" objectType="CheckBox" fmlaLink="$AG$257" lockText="1" noThreeD="1"/>
</file>

<file path=xl/ctrlProps/ctrlProp1136.xml><?xml version="1.0" encoding="utf-8"?>
<formControlPr xmlns="http://schemas.microsoft.com/office/spreadsheetml/2009/9/main" objectType="CheckBox" fmlaLink="$AG$258" lockText="1" noThreeD="1"/>
</file>

<file path=xl/ctrlProps/ctrlProp1137.xml><?xml version="1.0" encoding="utf-8"?>
<formControlPr xmlns="http://schemas.microsoft.com/office/spreadsheetml/2009/9/main" objectType="CheckBox" fmlaLink="$AG$259" lockText="1" noThreeD="1"/>
</file>

<file path=xl/ctrlProps/ctrlProp1138.xml><?xml version="1.0" encoding="utf-8"?>
<formControlPr xmlns="http://schemas.microsoft.com/office/spreadsheetml/2009/9/main" objectType="CheckBox" fmlaLink="$AG$260" lockText="1" noThreeD="1"/>
</file>

<file path=xl/ctrlProps/ctrlProp1139.xml><?xml version="1.0" encoding="utf-8"?>
<formControlPr xmlns="http://schemas.microsoft.com/office/spreadsheetml/2009/9/main" objectType="CheckBox" fmlaLink="$AG$261" lockText="1" noThreeD="1"/>
</file>

<file path=xl/ctrlProps/ctrlProp114.xml><?xml version="1.0" encoding="utf-8"?>
<formControlPr xmlns="http://schemas.microsoft.com/office/spreadsheetml/2009/9/main" objectType="CheckBox" fmlaLink="$S$71" lockText="1" noThreeD="1"/>
</file>

<file path=xl/ctrlProps/ctrlProp1140.xml><?xml version="1.0" encoding="utf-8"?>
<formControlPr xmlns="http://schemas.microsoft.com/office/spreadsheetml/2009/9/main" objectType="CheckBox" fmlaLink="$AG$262" lockText="1" noThreeD="1"/>
</file>

<file path=xl/ctrlProps/ctrlProp1141.xml><?xml version="1.0" encoding="utf-8"?>
<formControlPr xmlns="http://schemas.microsoft.com/office/spreadsheetml/2009/9/main" objectType="CheckBox" fmlaLink="$AG$263" lockText="1" noThreeD="1"/>
</file>

<file path=xl/ctrlProps/ctrlProp1142.xml><?xml version="1.0" encoding="utf-8"?>
<formControlPr xmlns="http://schemas.microsoft.com/office/spreadsheetml/2009/9/main" objectType="CheckBox" fmlaLink="$AG$264" lockText="1" noThreeD="1"/>
</file>

<file path=xl/ctrlProps/ctrlProp1143.xml><?xml version="1.0" encoding="utf-8"?>
<formControlPr xmlns="http://schemas.microsoft.com/office/spreadsheetml/2009/9/main" objectType="CheckBox" fmlaLink="$AN$256" lockText="1" noThreeD="1"/>
</file>

<file path=xl/ctrlProps/ctrlProp1144.xml><?xml version="1.0" encoding="utf-8"?>
<formControlPr xmlns="http://schemas.microsoft.com/office/spreadsheetml/2009/9/main" objectType="CheckBox" fmlaLink="$AN$257" lockText="1" noThreeD="1"/>
</file>

<file path=xl/ctrlProps/ctrlProp1145.xml><?xml version="1.0" encoding="utf-8"?>
<formControlPr xmlns="http://schemas.microsoft.com/office/spreadsheetml/2009/9/main" objectType="CheckBox" fmlaLink="$AN$258" lockText="1" noThreeD="1"/>
</file>

<file path=xl/ctrlProps/ctrlProp1146.xml><?xml version="1.0" encoding="utf-8"?>
<formControlPr xmlns="http://schemas.microsoft.com/office/spreadsheetml/2009/9/main" objectType="CheckBox" fmlaLink="$AN$259" lockText="1" noThreeD="1"/>
</file>

<file path=xl/ctrlProps/ctrlProp1147.xml><?xml version="1.0" encoding="utf-8"?>
<formControlPr xmlns="http://schemas.microsoft.com/office/spreadsheetml/2009/9/main" objectType="CheckBox" fmlaLink="$AN$260" lockText="1" noThreeD="1"/>
</file>

<file path=xl/ctrlProps/ctrlProp1148.xml><?xml version="1.0" encoding="utf-8"?>
<formControlPr xmlns="http://schemas.microsoft.com/office/spreadsheetml/2009/9/main" objectType="CheckBox" fmlaLink="$AN$261" lockText="1" noThreeD="1"/>
</file>

<file path=xl/ctrlProps/ctrlProp1149.xml><?xml version="1.0" encoding="utf-8"?>
<formControlPr xmlns="http://schemas.microsoft.com/office/spreadsheetml/2009/9/main" objectType="CheckBox" fmlaLink="$AN$262" lockText="1" noThreeD="1"/>
</file>

<file path=xl/ctrlProps/ctrlProp115.xml><?xml version="1.0" encoding="utf-8"?>
<formControlPr xmlns="http://schemas.microsoft.com/office/spreadsheetml/2009/9/main" objectType="CheckBox" fmlaLink="$S$72" lockText="1" noThreeD="1"/>
</file>

<file path=xl/ctrlProps/ctrlProp1150.xml><?xml version="1.0" encoding="utf-8"?>
<formControlPr xmlns="http://schemas.microsoft.com/office/spreadsheetml/2009/9/main" objectType="CheckBox" fmlaLink="$AN$263" lockText="1" noThreeD="1"/>
</file>

<file path=xl/ctrlProps/ctrlProp1151.xml><?xml version="1.0" encoding="utf-8"?>
<formControlPr xmlns="http://schemas.microsoft.com/office/spreadsheetml/2009/9/main" objectType="CheckBox" fmlaLink="$AN$264" lockText="1" noThreeD="1"/>
</file>

<file path=xl/ctrlProps/ctrlProp1152.xml><?xml version="1.0" encoding="utf-8"?>
<formControlPr xmlns="http://schemas.microsoft.com/office/spreadsheetml/2009/9/main" objectType="CheckBox" fmlaLink="$AG$265" lockText="1" noThreeD="1"/>
</file>

<file path=xl/ctrlProps/ctrlProp1153.xml><?xml version="1.0" encoding="utf-8"?>
<formControlPr xmlns="http://schemas.microsoft.com/office/spreadsheetml/2009/9/main" objectType="CheckBox" fmlaLink="$AG$266" lockText="1" noThreeD="1"/>
</file>

<file path=xl/ctrlProps/ctrlProp1154.xml><?xml version="1.0" encoding="utf-8"?>
<formControlPr xmlns="http://schemas.microsoft.com/office/spreadsheetml/2009/9/main" objectType="CheckBox" fmlaLink="$AG$267" lockText="1" noThreeD="1"/>
</file>

<file path=xl/ctrlProps/ctrlProp1155.xml><?xml version="1.0" encoding="utf-8"?>
<formControlPr xmlns="http://schemas.microsoft.com/office/spreadsheetml/2009/9/main" objectType="CheckBox" fmlaLink="$AG$268" lockText="1" noThreeD="1"/>
</file>

<file path=xl/ctrlProps/ctrlProp1156.xml><?xml version="1.0" encoding="utf-8"?>
<formControlPr xmlns="http://schemas.microsoft.com/office/spreadsheetml/2009/9/main" objectType="CheckBox" fmlaLink="$AG$269" lockText="1" noThreeD="1"/>
</file>

<file path=xl/ctrlProps/ctrlProp1157.xml><?xml version="1.0" encoding="utf-8"?>
<formControlPr xmlns="http://schemas.microsoft.com/office/spreadsheetml/2009/9/main" objectType="CheckBox" fmlaLink="$AG$270" lockText="1" noThreeD="1"/>
</file>

<file path=xl/ctrlProps/ctrlProp1158.xml><?xml version="1.0" encoding="utf-8"?>
<formControlPr xmlns="http://schemas.microsoft.com/office/spreadsheetml/2009/9/main" objectType="CheckBox" fmlaLink="$AG$271" lockText="1" noThreeD="1"/>
</file>

<file path=xl/ctrlProps/ctrlProp1159.xml><?xml version="1.0" encoding="utf-8"?>
<formControlPr xmlns="http://schemas.microsoft.com/office/spreadsheetml/2009/9/main" objectType="CheckBox" fmlaLink="$AG$272" lockText="1" noThreeD="1"/>
</file>

<file path=xl/ctrlProps/ctrlProp116.xml><?xml version="1.0" encoding="utf-8"?>
<formControlPr xmlns="http://schemas.microsoft.com/office/spreadsheetml/2009/9/main" objectType="CheckBox" fmlaLink="$S$73" lockText="1" noThreeD="1"/>
</file>

<file path=xl/ctrlProps/ctrlProp1160.xml><?xml version="1.0" encoding="utf-8"?>
<formControlPr xmlns="http://schemas.microsoft.com/office/spreadsheetml/2009/9/main" objectType="CheckBox" fmlaLink="$AG$273" lockText="1" noThreeD="1"/>
</file>

<file path=xl/ctrlProps/ctrlProp1161.xml><?xml version="1.0" encoding="utf-8"?>
<formControlPr xmlns="http://schemas.microsoft.com/office/spreadsheetml/2009/9/main" objectType="CheckBox" fmlaLink="$AN$265" lockText="1" noThreeD="1"/>
</file>

<file path=xl/ctrlProps/ctrlProp1162.xml><?xml version="1.0" encoding="utf-8"?>
<formControlPr xmlns="http://schemas.microsoft.com/office/spreadsheetml/2009/9/main" objectType="CheckBox" fmlaLink="$AN$266" lockText="1" noThreeD="1"/>
</file>

<file path=xl/ctrlProps/ctrlProp1163.xml><?xml version="1.0" encoding="utf-8"?>
<formControlPr xmlns="http://schemas.microsoft.com/office/spreadsheetml/2009/9/main" objectType="CheckBox" fmlaLink="$AN$267" lockText="1" noThreeD="1"/>
</file>

<file path=xl/ctrlProps/ctrlProp1164.xml><?xml version="1.0" encoding="utf-8"?>
<formControlPr xmlns="http://schemas.microsoft.com/office/spreadsheetml/2009/9/main" objectType="CheckBox" fmlaLink="$AN$268" lockText="1" noThreeD="1"/>
</file>

<file path=xl/ctrlProps/ctrlProp1165.xml><?xml version="1.0" encoding="utf-8"?>
<formControlPr xmlns="http://schemas.microsoft.com/office/spreadsheetml/2009/9/main" objectType="CheckBox" fmlaLink="$AN$269" lockText="1" noThreeD="1"/>
</file>

<file path=xl/ctrlProps/ctrlProp1166.xml><?xml version="1.0" encoding="utf-8"?>
<formControlPr xmlns="http://schemas.microsoft.com/office/spreadsheetml/2009/9/main" objectType="CheckBox" fmlaLink="$AN$270" lockText="1" noThreeD="1"/>
</file>

<file path=xl/ctrlProps/ctrlProp1167.xml><?xml version="1.0" encoding="utf-8"?>
<formControlPr xmlns="http://schemas.microsoft.com/office/spreadsheetml/2009/9/main" objectType="CheckBox" fmlaLink="$AN$271" lockText="1" noThreeD="1"/>
</file>

<file path=xl/ctrlProps/ctrlProp1168.xml><?xml version="1.0" encoding="utf-8"?>
<formControlPr xmlns="http://schemas.microsoft.com/office/spreadsheetml/2009/9/main" objectType="CheckBox" checked="Checked" fmlaLink="$AN$272" lockText="1" noThreeD="1"/>
</file>

<file path=xl/ctrlProps/ctrlProp1169.xml><?xml version="1.0" encoding="utf-8"?>
<formControlPr xmlns="http://schemas.microsoft.com/office/spreadsheetml/2009/9/main" objectType="CheckBox" checked="Checked" fmlaLink="$AN$273" lockText="1" noThreeD="1"/>
</file>

<file path=xl/ctrlProps/ctrlProp117.xml><?xml version="1.0" encoding="utf-8"?>
<formControlPr xmlns="http://schemas.microsoft.com/office/spreadsheetml/2009/9/main" objectType="CheckBox" fmlaLink="$S$74" lockText="1" noThreeD="1"/>
</file>

<file path=xl/ctrlProps/ctrlProp1170.xml><?xml version="1.0" encoding="utf-8"?>
<formControlPr xmlns="http://schemas.microsoft.com/office/spreadsheetml/2009/9/main" objectType="CheckBox" checked="Checked" fmlaLink="$AG$274" lockText="1" noThreeD="1"/>
</file>

<file path=xl/ctrlProps/ctrlProp1171.xml><?xml version="1.0" encoding="utf-8"?>
<formControlPr xmlns="http://schemas.microsoft.com/office/spreadsheetml/2009/9/main" objectType="CheckBox" fmlaLink="$AG$275" lockText="1" noThreeD="1"/>
</file>

<file path=xl/ctrlProps/ctrlProp1172.xml><?xml version="1.0" encoding="utf-8"?>
<formControlPr xmlns="http://schemas.microsoft.com/office/spreadsheetml/2009/9/main" objectType="CheckBox" fmlaLink="$AG$276" lockText="1" noThreeD="1"/>
</file>

<file path=xl/ctrlProps/ctrlProp1173.xml><?xml version="1.0" encoding="utf-8"?>
<formControlPr xmlns="http://schemas.microsoft.com/office/spreadsheetml/2009/9/main" objectType="CheckBox" checked="Checked" fmlaLink="$AG$277" lockText="1" noThreeD="1"/>
</file>

<file path=xl/ctrlProps/ctrlProp1174.xml><?xml version="1.0" encoding="utf-8"?>
<formControlPr xmlns="http://schemas.microsoft.com/office/spreadsheetml/2009/9/main" objectType="CheckBox" fmlaLink="$AG$278" lockText="1" noThreeD="1"/>
</file>

<file path=xl/ctrlProps/ctrlProp1175.xml><?xml version="1.0" encoding="utf-8"?>
<formControlPr xmlns="http://schemas.microsoft.com/office/spreadsheetml/2009/9/main" objectType="CheckBox" fmlaLink="$AG$279" lockText="1" noThreeD="1"/>
</file>

<file path=xl/ctrlProps/ctrlProp1176.xml><?xml version="1.0" encoding="utf-8"?>
<formControlPr xmlns="http://schemas.microsoft.com/office/spreadsheetml/2009/9/main" objectType="CheckBox" checked="Checked" fmlaLink="$AG$280" lockText="1" noThreeD="1"/>
</file>

<file path=xl/ctrlProps/ctrlProp1177.xml><?xml version="1.0" encoding="utf-8"?>
<formControlPr xmlns="http://schemas.microsoft.com/office/spreadsheetml/2009/9/main" objectType="CheckBox" fmlaLink="$AG$281" lockText="1" noThreeD="1"/>
</file>

<file path=xl/ctrlProps/ctrlProp1178.xml><?xml version="1.0" encoding="utf-8"?>
<formControlPr xmlns="http://schemas.microsoft.com/office/spreadsheetml/2009/9/main" objectType="CheckBox" fmlaLink="$AG$282" lockText="1" noThreeD="1"/>
</file>

<file path=xl/ctrlProps/ctrlProp1179.xml><?xml version="1.0" encoding="utf-8"?>
<formControlPr xmlns="http://schemas.microsoft.com/office/spreadsheetml/2009/9/main" objectType="CheckBox" fmlaLink="$AN$274" lockText="1" noThreeD="1"/>
</file>

<file path=xl/ctrlProps/ctrlProp118.xml><?xml version="1.0" encoding="utf-8"?>
<formControlPr xmlns="http://schemas.microsoft.com/office/spreadsheetml/2009/9/main" objectType="CheckBox" fmlaLink="$T$60" lockText="1" noThreeD="1"/>
</file>

<file path=xl/ctrlProps/ctrlProp1180.xml><?xml version="1.0" encoding="utf-8"?>
<formControlPr xmlns="http://schemas.microsoft.com/office/spreadsheetml/2009/9/main" objectType="CheckBox" fmlaLink="$AN$275" lockText="1" noThreeD="1"/>
</file>

<file path=xl/ctrlProps/ctrlProp1181.xml><?xml version="1.0" encoding="utf-8"?>
<formControlPr xmlns="http://schemas.microsoft.com/office/spreadsheetml/2009/9/main" objectType="CheckBox" checked="Checked" fmlaLink="$AN$276" lockText="1" noThreeD="1"/>
</file>

<file path=xl/ctrlProps/ctrlProp1182.xml><?xml version="1.0" encoding="utf-8"?>
<formControlPr xmlns="http://schemas.microsoft.com/office/spreadsheetml/2009/9/main" objectType="CheckBox" fmlaLink="$AN$277" lockText="1" noThreeD="1"/>
</file>

<file path=xl/ctrlProps/ctrlProp1183.xml><?xml version="1.0" encoding="utf-8"?>
<formControlPr xmlns="http://schemas.microsoft.com/office/spreadsheetml/2009/9/main" objectType="CheckBox" fmlaLink="$AN$278" lockText="1" noThreeD="1"/>
</file>

<file path=xl/ctrlProps/ctrlProp1184.xml><?xml version="1.0" encoding="utf-8"?>
<formControlPr xmlns="http://schemas.microsoft.com/office/spreadsheetml/2009/9/main" objectType="CheckBox" fmlaLink="$AN$279" lockText="1" noThreeD="1"/>
</file>

<file path=xl/ctrlProps/ctrlProp1185.xml><?xml version="1.0" encoding="utf-8"?>
<formControlPr xmlns="http://schemas.microsoft.com/office/spreadsheetml/2009/9/main" objectType="CheckBox" fmlaLink="$AN$280" lockText="1" noThreeD="1"/>
</file>

<file path=xl/ctrlProps/ctrlProp1186.xml><?xml version="1.0" encoding="utf-8"?>
<formControlPr xmlns="http://schemas.microsoft.com/office/spreadsheetml/2009/9/main" objectType="CheckBox" fmlaLink="$AN$281" lockText="1" noThreeD="1"/>
</file>

<file path=xl/ctrlProps/ctrlProp1187.xml><?xml version="1.0" encoding="utf-8"?>
<formControlPr xmlns="http://schemas.microsoft.com/office/spreadsheetml/2009/9/main" objectType="CheckBox" fmlaLink="$AN$282" lockText="1" noThreeD="1"/>
</file>

<file path=xl/ctrlProps/ctrlProp1188.xml><?xml version="1.0" encoding="utf-8"?>
<formControlPr xmlns="http://schemas.microsoft.com/office/spreadsheetml/2009/9/main" objectType="CheckBox" fmlaLink="$AG$283" lockText="1" noThreeD="1"/>
</file>

<file path=xl/ctrlProps/ctrlProp1189.xml><?xml version="1.0" encoding="utf-8"?>
<formControlPr xmlns="http://schemas.microsoft.com/office/spreadsheetml/2009/9/main" objectType="CheckBox" fmlaLink="$AG$284" lockText="1" noThreeD="1"/>
</file>

<file path=xl/ctrlProps/ctrlProp119.xml><?xml version="1.0" encoding="utf-8"?>
<formControlPr xmlns="http://schemas.microsoft.com/office/spreadsheetml/2009/9/main" objectType="CheckBox" fmlaLink="$T$61" lockText="1" noThreeD="1"/>
</file>

<file path=xl/ctrlProps/ctrlProp1190.xml><?xml version="1.0" encoding="utf-8"?>
<formControlPr xmlns="http://schemas.microsoft.com/office/spreadsheetml/2009/9/main" objectType="CheckBox" fmlaLink="$AG$285" lockText="1" noThreeD="1"/>
</file>

<file path=xl/ctrlProps/ctrlProp1191.xml><?xml version="1.0" encoding="utf-8"?>
<formControlPr xmlns="http://schemas.microsoft.com/office/spreadsheetml/2009/9/main" objectType="CheckBox" checked="Checked" fmlaLink="$AG$286" lockText="1" noThreeD="1"/>
</file>

<file path=xl/ctrlProps/ctrlProp1192.xml><?xml version="1.0" encoding="utf-8"?>
<formControlPr xmlns="http://schemas.microsoft.com/office/spreadsheetml/2009/9/main" objectType="CheckBox" fmlaLink="$AG$287" lockText="1" noThreeD="1"/>
</file>

<file path=xl/ctrlProps/ctrlProp1193.xml><?xml version="1.0" encoding="utf-8"?>
<formControlPr xmlns="http://schemas.microsoft.com/office/spreadsheetml/2009/9/main" objectType="CheckBox" checked="Checked" fmlaLink="$AG$288" lockText="1" noThreeD="1"/>
</file>

<file path=xl/ctrlProps/ctrlProp1194.xml><?xml version="1.0" encoding="utf-8"?>
<formControlPr xmlns="http://schemas.microsoft.com/office/spreadsheetml/2009/9/main" objectType="CheckBox" checked="Checked" fmlaLink="$AG$289" lockText="1" noThreeD="1"/>
</file>

<file path=xl/ctrlProps/ctrlProp1195.xml><?xml version="1.0" encoding="utf-8"?>
<formControlPr xmlns="http://schemas.microsoft.com/office/spreadsheetml/2009/9/main" objectType="CheckBox" fmlaLink="$AG$290" lockText="1" noThreeD="1"/>
</file>

<file path=xl/ctrlProps/ctrlProp1196.xml><?xml version="1.0" encoding="utf-8"?>
<formControlPr xmlns="http://schemas.microsoft.com/office/spreadsheetml/2009/9/main" objectType="CheckBox" checked="Checked" fmlaLink="$AG$291" lockText="1" noThreeD="1"/>
</file>

<file path=xl/ctrlProps/ctrlProp1197.xml><?xml version="1.0" encoding="utf-8"?>
<formControlPr xmlns="http://schemas.microsoft.com/office/spreadsheetml/2009/9/main" objectType="CheckBox" fmlaLink="$AN$283" lockText="1" noThreeD="1"/>
</file>

<file path=xl/ctrlProps/ctrlProp1198.xml><?xml version="1.0" encoding="utf-8"?>
<formControlPr xmlns="http://schemas.microsoft.com/office/spreadsheetml/2009/9/main" objectType="CheckBox" fmlaLink="$AN$284" lockText="1" noThreeD="1"/>
</file>

<file path=xl/ctrlProps/ctrlProp1199.xml><?xml version="1.0" encoding="utf-8"?>
<formControlPr xmlns="http://schemas.microsoft.com/office/spreadsheetml/2009/9/main" objectType="CheckBox" fmlaLink="$AN$285" lockText="1" noThreeD="1"/>
</file>

<file path=xl/ctrlProps/ctrlProp12.xml><?xml version="1.0" encoding="utf-8"?>
<formControlPr xmlns="http://schemas.microsoft.com/office/spreadsheetml/2009/9/main" objectType="CheckBox" fmlaLink="$R$36" lockText="1" noThreeD="1"/>
</file>

<file path=xl/ctrlProps/ctrlProp120.xml><?xml version="1.0" encoding="utf-8"?>
<formControlPr xmlns="http://schemas.microsoft.com/office/spreadsheetml/2009/9/main" objectType="CheckBox" fmlaLink="$T$62" lockText="1" noThreeD="1"/>
</file>

<file path=xl/ctrlProps/ctrlProp1200.xml><?xml version="1.0" encoding="utf-8"?>
<formControlPr xmlns="http://schemas.microsoft.com/office/spreadsheetml/2009/9/main" objectType="CheckBox" fmlaLink="$AN$286" lockText="1" noThreeD="1"/>
</file>

<file path=xl/ctrlProps/ctrlProp1201.xml><?xml version="1.0" encoding="utf-8"?>
<formControlPr xmlns="http://schemas.microsoft.com/office/spreadsheetml/2009/9/main" objectType="CheckBox" fmlaLink="$AN$287" lockText="1" noThreeD="1"/>
</file>

<file path=xl/ctrlProps/ctrlProp1202.xml><?xml version="1.0" encoding="utf-8"?>
<formControlPr xmlns="http://schemas.microsoft.com/office/spreadsheetml/2009/9/main" objectType="CheckBox" fmlaLink="$AN$288" lockText="1" noThreeD="1"/>
</file>

<file path=xl/ctrlProps/ctrlProp1203.xml><?xml version="1.0" encoding="utf-8"?>
<formControlPr xmlns="http://schemas.microsoft.com/office/spreadsheetml/2009/9/main" objectType="CheckBox" checked="Checked" fmlaLink="$AN$289" lockText="1" noThreeD="1"/>
</file>

<file path=xl/ctrlProps/ctrlProp1204.xml><?xml version="1.0" encoding="utf-8"?>
<formControlPr xmlns="http://schemas.microsoft.com/office/spreadsheetml/2009/9/main" objectType="CheckBox" fmlaLink="$AN$290" lockText="1" noThreeD="1"/>
</file>

<file path=xl/ctrlProps/ctrlProp1205.xml><?xml version="1.0" encoding="utf-8"?>
<formControlPr xmlns="http://schemas.microsoft.com/office/spreadsheetml/2009/9/main" objectType="CheckBox" fmlaLink="$AN$291" lockText="1" noThreeD="1"/>
</file>

<file path=xl/ctrlProps/ctrlProp1206.xml><?xml version="1.0" encoding="utf-8"?>
<formControlPr xmlns="http://schemas.microsoft.com/office/spreadsheetml/2009/9/main" objectType="CheckBox" fmlaLink="$AG$292" lockText="1" noThreeD="1"/>
</file>

<file path=xl/ctrlProps/ctrlProp1207.xml><?xml version="1.0" encoding="utf-8"?>
<formControlPr xmlns="http://schemas.microsoft.com/office/spreadsheetml/2009/9/main" objectType="CheckBox" fmlaLink="$AG$293" lockText="1" noThreeD="1"/>
</file>

<file path=xl/ctrlProps/ctrlProp1208.xml><?xml version="1.0" encoding="utf-8"?>
<formControlPr xmlns="http://schemas.microsoft.com/office/spreadsheetml/2009/9/main" objectType="CheckBox" fmlaLink="$AG$294" lockText="1" noThreeD="1"/>
</file>

<file path=xl/ctrlProps/ctrlProp1209.xml><?xml version="1.0" encoding="utf-8"?>
<formControlPr xmlns="http://schemas.microsoft.com/office/spreadsheetml/2009/9/main" objectType="CheckBox" fmlaLink="$AG$295" lockText="1" noThreeD="1"/>
</file>

<file path=xl/ctrlProps/ctrlProp121.xml><?xml version="1.0" encoding="utf-8"?>
<formControlPr xmlns="http://schemas.microsoft.com/office/spreadsheetml/2009/9/main" objectType="CheckBox" fmlaLink="$T$63" lockText="1" noThreeD="1"/>
</file>

<file path=xl/ctrlProps/ctrlProp1210.xml><?xml version="1.0" encoding="utf-8"?>
<formControlPr xmlns="http://schemas.microsoft.com/office/spreadsheetml/2009/9/main" objectType="CheckBox" fmlaLink="$AG$296" lockText="1" noThreeD="1"/>
</file>

<file path=xl/ctrlProps/ctrlProp1211.xml><?xml version="1.0" encoding="utf-8"?>
<formControlPr xmlns="http://schemas.microsoft.com/office/spreadsheetml/2009/9/main" objectType="CheckBox" fmlaLink="$AG$297" lockText="1" noThreeD="1"/>
</file>

<file path=xl/ctrlProps/ctrlProp1212.xml><?xml version="1.0" encoding="utf-8"?>
<formControlPr xmlns="http://schemas.microsoft.com/office/spreadsheetml/2009/9/main" objectType="CheckBox" fmlaLink="$AG$298" lockText="1" noThreeD="1"/>
</file>

<file path=xl/ctrlProps/ctrlProp1213.xml><?xml version="1.0" encoding="utf-8"?>
<formControlPr xmlns="http://schemas.microsoft.com/office/spreadsheetml/2009/9/main" objectType="CheckBox" fmlaLink="$AG$299" lockText="1" noThreeD="1"/>
</file>

<file path=xl/ctrlProps/ctrlProp1214.xml><?xml version="1.0" encoding="utf-8"?>
<formControlPr xmlns="http://schemas.microsoft.com/office/spreadsheetml/2009/9/main" objectType="CheckBox" fmlaLink="$AG$300" lockText="1" noThreeD="1"/>
</file>

<file path=xl/ctrlProps/ctrlProp1215.xml><?xml version="1.0" encoding="utf-8"?>
<formControlPr xmlns="http://schemas.microsoft.com/office/spreadsheetml/2009/9/main" objectType="CheckBox" fmlaLink="$AN$292" lockText="1" noThreeD="1"/>
</file>

<file path=xl/ctrlProps/ctrlProp1216.xml><?xml version="1.0" encoding="utf-8"?>
<formControlPr xmlns="http://schemas.microsoft.com/office/spreadsheetml/2009/9/main" objectType="CheckBox" fmlaLink="$AN$293" lockText="1" noThreeD="1"/>
</file>

<file path=xl/ctrlProps/ctrlProp1217.xml><?xml version="1.0" encoding="utf-8"?>
<formControlPr xmlns="http://schemas.microsoft.com/office/spreadsheetml/2009/9/main" objectType="CheckBox" fmlaLink="$AN$294" lockText="1" noThreeD="1"/>
</file>

<file path=xl/ctrlProps/ctrlProp1218.xml><?xml version="1.0" encoding="utf-8"?>
<formControlPr xmlns="http://schemas.microsoft.com/office/spreadsheetml/2009/9/main" objectType="CheckBox" fmlaLink="$AN$295" lockText="1" noThreeD="1"/>
</file>

<file path=xl/ctrlProps/ctrlProp1219.xml><?xml version="1.0" encoding="utf-8"?>
<formControlPr xmlns="http://schemas.microsoft.com/office/spreadsheetml/2009/9/main" objectType="CheckBox" fmlaLink="$AN$296" lockText="1" noThreeD="1"/>
</file>

<file path=xl/ctrlProps/ctrlProp122.xml><?xml version="1.0" encoding="utf-8"?>
<formControlPr xmlns="http://schemas.microsoft.com/office/spreadsheetml/2009/9/main" objectType="CheckBox" fmlaLink="$T$64" lockText="1" noThreeD="1"/>
</file>

<file path=xl/ctrlProps/ctrlProp1220.xml><?xml version="1.0" encoding="utf-8"?>
<formControlPr xmlns="http://schemas.microsoft.com/office/spreadsheetml/2009/9/main" objectType="CheckBox" fmlaLink="$AN$297" lockText="1" noThreeD="1"/>
</file>

<file path=xl/ctrlProps/ctrlProp1221.xml><?xml version="1.0" encoding="utf-8"?>
<formControlPr xmlns="http://schemas.microsoft.com/office/spreadsheetml/2009/9/main" objectType="CheckBox" fmlaLink="$AN$298" lockText="1" noThreeD="1"/>
</file>

<file path=xl/ctrlProps/ctrlProp1222.xml><?xml version="1.0" encoding="utf-8"?>
<formControlPr xmlns="http://schemas.microsoft.com/office/spreadsheetml/2009/9/main" objectType="CheckBox" fmlaLink="$AN$299" lockText="1" noThreeD="1"/>
</file>

<file path=xl/ctrlProps/ctrlProp1223.xml><?xml version="1.0" encoding="utf-8"?>
<formControlPr xmlns="http://schemas.microsoft.com/office/spreadsheetml/2009/9/main" objectType="CheckBox" fmlaLink="$AN$300" lockText="1" noThreeD="1"/>
</file>

<file path=xl/ctrlProps/ctrlProp1224.xml><?xml version="1.0" encoding="utf-8"?>
<formControlPr xmlns="http://schemas.microsoft.com/office/spreadsheetml/2009/9/main" objectType="CheckBox" checked="Checked" fmlaLink="$AG$301" lockText="1" noThreeD="1"/>
</file>

<file path=xl/ctrlProps/ctrlProp1225.xml><?xml version="1.0" encoding="utf-8"?>
<formControlPr xmlns="http://schemas.microsoft.com/office/spreadsheetml/2009/9/main" objectType="CheckBox" fmlaLink="$AG$302" lockText="1" noThreeD="1"/>
</file>

<file path=xl/ctrlProps/ctrlProp1226.xml><?xml version="1.0" encoding="utf-8"?>
<formControlPr xmlns="http://schemas.microsoft.com/office/spreadsheetml/2009/9/main" objectType="CheckBox" fmlaLink="$AG$303" lockText="1" noThreeD="1"/>
</file>

<file path=xl/ctrlProps/ctrlProp1227.xml><?xml version="1.0" encoding="utf-8"?>
<formControlPr xmlns="http://schemas.microsoft.com/office/spreadsheetml/2009/9/main" objectType="CheckBox" checked="Checked" fmlaLink="$AG$304" lockText="1" noThreeD="1"/>
</file>

<file path=xl/ctrlProps/ctrlProp1228.xml><?xml version="1.0" encoding="utf-8"?>
<formControlPr xmlns="http://schemas.microsoft.com/office/spreadsheetml/2009/9/main" objectType="CheckBox" fmlaLink="$AG$305" lockText="1" noThreeD="1"/>
</file>

<file path=xl/ctrlProps/ctrlProp1229.xml><?xml version="1.0" encoding="utf-8"?>
<formControlPr xmlns="http://schemas.microsoft.com/office/spreadsheetml/2009/9/main" objectType="CheckBox" fmlaLink="$AG$306" lockText="1" noThreeD="1"/>
</file>

<file path=xl/ctrlProps/ctrlProp123.xml><?xml version="1.0" encoding="utf-8"?>
<formControlPr xmlns="http://schemas.microsoft.com/office/spreadsheetml/2009/9/main" objectType="CheckBox" fmlaLink="$T$65" lockText="1" noThreeD="1"/>
</file>

<file path=xl/ctrlProps/ctrlProp1230.xml><?xml version="1.0" encoding="utf-8"?>
<formControlPr xmlns="http://schemas.microsoft.com/office/spreadsheetml/2009/9/main" objectType="CheckBox" checked="Checked" fmlaLink="$AG$307" lockText="1" noThreeD="1"/>
</file>

<file path=xl/ctrlProps/ctrlProp1231.xml><?xml version="1.0" encoding="utf-8"?>
<formControlPr xmlns="http://schemas.microsoft.com/office/spreadsheetml/2009/9/main" objectType="CheckBox" fmlaLink="$AG$308" lockText="1" noThreeD="1"/>
</file>

<file path=xl/ctrlProps/ctrlProp1232.xml><?xml version="1.0" encoding="utf-8"?>
<formControlPr xmlns="http://schemas.microsoft.com/office/spreadsheetml/2009/9/main" objectType="CheckBox" fmlaLink="$AG$309" lockText="1" noThreeD="1"/>
</file>

<file path=xl/ctrlProps/ctrlProp1233.xml><?xml version="1.0" encoding="utf-8"?>
<formControlPr xmlns="http://schemas.microsoft.com/office/spreadsheetml/2009/9/main" objectType="CheckBox" fmlaLink="$AN$301" lockText="1" noThreeD="1"/>
</file>

<file path=xl/ctrlProps/ctrlProp1234.xml><?xml version="1.0" encoding="utf-8"?>
<formControlPr xmlns="http://schemas.microsoft.com/office/spreadsheetml/2009/9/main" objectType="CheckBox" fmlaLink="$AN$302" lockText="1" noThreeD="1"/>
</file>

<file path=xl/ctrlProps/ctrlProp1235.xml><?xml version="1.0" encoding="utf-8"?>
<formControlPr xmlns="http://schemas.microsoft.com/office/spreadsheetml/2009/9/main" objectType="CheckBox" checked="Checked" fmlaLink="$AN$303" lockText="1" noThreeD="1"/>
</file>

<file path=xl/ctrlProps/ctrlProp1236.xml><?xml version="1.0" encoding="utf-8"?>
<formControlPr xmlns="http://schemas.microsoft.com/office/spreadsheetml/2009/9/main" objectType="CheckBox" fmlaLink="$AN$304" lockText="1" noThreeD="1"/>
</file>

<file path=xl/ctrlProps/ctrlProp1237.xml><?xml version="1.0" encoding="utf-8"?>
<formControlPr xmlns="http://schemas.microsoft.com/office/spreadsheetml/2009/9/main" objectType="CheckBox" fmlaLink="$AN$305" lockText="1" noThreeD="1"/>
</file>

<file path=xl/ctrlProps/ctrlProp1238.xml><?xml version="1.0" encoding="utf-8"?>
<formControlPr xmlns="http://schemas.microsoft.com/office/spreadsheetml/2009/9/main" objectType="CheckBox" fmlaLink="$AN$306" lockText="1" noThreeD="1"/>
</file>

<file path=xl/ctrlProps/ctrlProp1239.xml><?xml version="1.0" encoding="utf-8"?>
<formControlPr xmlns="http://schemas.microsoft.com/office/spreadsheetml/2009/9/main" objectType="CheckBox" fmlaLink="$AN$307" lockText="1" noThreeD="1"/>
</file>

<file path=xl/ctrlProps/ctrlProp124.xml><?xml version="1.0" encoding="utf-8"?>
<formControlPr xmlns="http://schemas.microsoft.com/office/spreadsheetml/2009/9/main" objectType="CheckBox" fmlaLink="$T$66" lockText="1" noThreeD="1"/>
</file>

<file path=xl/ctrlProps/ctrlProp1240.xml><?xml version="1.0" encoding="utf-8"?>
<formControlPr xmlns="http://schemas.microsoft.com/office/spreadsheetml/2009/9/main" objectType="CheckBox" fmlaLink="$AN$308" lockText="1" noThreeD="1"/>
</file>

<file path=xl/ctrlProps/ctrlProp1241.xml><?xml version="1.0" encoding="utf-8"?>
<formControlPr xmlns="http://schemas.microsoft.com/office/spreadsheetml/2009/9/main" objectType="CheckBox" fmlaLink="$AN$309" lockText="1" noThreeD="1"/>
</file>

<file path=xl/ctrlProps/ctrlProp1242.xml><?xml version="1.0" encoding="utf-8"?>
<formControlPr xmlns="http://schemas.microsoft.com/office/spreadsheetml/2009/9/main" objectType="CheckBox" fmlaLink="$AG$310" lockText="1" noThreeD="1"/>
</file>

<file path=xl/ctrlProps/ctrlProp1243.xml><?xml version="1.0" encoding="utf-8"?>
<formControlPr xmlns="http://schemas.microsoft.com/office/spreadsheetml/2009/9/main" objectType="CheckBox" fmlaLink="$AG$311" lockText="1" noThreeD="1"/>
</file>

<file path=xl/ctrlProps/ctrlProp1244.xml><?xml version="1.0" encoding="utf-8"?>
<formControlPr xmlns="http://schemas.microsoft.com/office/spreadsheetml/2009/9/main" objectType="CheckBox" fmlaLink="$AG$312" lockText="1" noThreeD="1"/>
</file>

<file path=xl/ctrlProps/ctrlProp1245.xml><?xml version="1.0" encoding="utf-8"?>
<formControlPr xmlns="http://schemas.microsoft.com/office/spreadsheetml/2009/9/main" objectType="CheckBox" fmlaLink="$AG$313" lockText="1" noThreeD="1"/>
</file>

<file path=xl/ctrlProps/ctrlProp1246.xml><?xml version="1.0" encoding="utf-8"?>
<formControlPr xmlns="http://schemas.microsoft.com/office/spreadsheetml/2009/9/main" objectType="CheckBox" fmlaLink="$AG$314" lockText="1" noThreeD="1"/>
</file>

<file path=xl/ctrlProps/ctrlProp1247.xml><?xml version="1.0" encoding="utf-8"?>
<formControlPr xmlns="http://schemas.microsoft.com/office/spreadsheetml/2009/9/main" objectType="CheckBox" fmlaLink="$AG$315" lockText="1" noThreeD="1"/>
</file>

<file path=xl/ctrlProps/ctrlProp1248.xml><?xml version="1.0" encoding="utf-8"?>
<formControlPr xmlns="http://schemas.microsoft.com/office/spreadsheetml/2009/9/main" objectType="CheckBox" fmlaLink="$AG$316" lockText="1" noThreeD="1"/>
</file>

<file path=xl/ctrlProps/ctrlProp1249.xml><?xml version="1.0" encoding="utf-8"?>
<formControlPr xmlns="http://schemas.microsoft.com/office/spreadsheetml/2009/9/main" objectType="CheckBox" fmlaLink="$AG$317" lockText="1" noThreeD="1"/>
</file>

<file path=xl/ctrlProps/ctrlProp125.xml><?xml version="1.0" encoding="utf-8"?>
<formControlPr xmlns="http://schemas.microsoft.com/office/spreadsheetml/2009/9/main" objectType="CheckBox" fmlaLink="$T$67" lockText="1" noThreeD="1"/>
</file>

<file path=xl/ctrlProps/ctrlProp1250.xml><?xml version="1.0" encoding="utf-8"?>
<formControlPr xmlns="http://schemas.microsoft.com/office/spreadsheetml/2009/9/main" objectType="CheckBox" fmlaLink="$AG$318" lockText="1" noThreeD="1"/>
</file>

<file path=xl/ctrlProps/ctrlProp1251.xml><?xml version="1.0" encoding="utf-8"?>
<formControlPr xmlns="http://schemas.microsoft.com/office/spreadsheetml/2009/9/main" objectType="CheckBox" fmlaLink="$AN$310" lockText="1" noThreeD="1"/>
</file>

<file path=xl/ctrlProps/ctrlProp1252.xml><?xml version="1.0" encoding="utf-8"?>
<formControlPr xmlns="http://schemas.microsoft.com/office/spreadsheetml/2009/9/main" objectType="CheckBox" fmlaLink="$AN$311" lockText="1" noThreeD="1"/>
</file>

<file path=xl/ctrlProps/ctrlProp1253.xml><?xml version="1.0" encoding="utf-8"?>
<formControlPr xmlns="http://schemas.microsoft.com/office/spreadsheetml/2009/9/main" objectType="CheckBox" fmlaLink="$AN$312" lockText="1" noThreeD="1"/>
</file>

<file path=xl/ctrlProps/ctrlProp1254.xml><?xml version="1.0" encoding="utf-8"?>
<formControlPr xmlns="http://schemas.microsoft.com/office/spreadsheetml/2009/9/main" objectType="CheckBox" fmlaLink="$AN$313" lockText="1" noThreeD="1"/>
</file>

<file path=xl/ctrlProps/ctrlProp1255.xml><?xml version="1.0" encoding="utf-8"?>
<formControlPr xmlns="http://schemas.microsoft.com/office/spreadsheetml/2009/9/main" objectType="CheckBox" fmlaLink="$AN$314" lockText="1" noThreeD="1"/>
</file>

<file path=xl/ctrlProps/ctrlProp1256.xml><?xml version="1.0" encoding="utf-8"?>
<formControlPr xmlns="http://schemas.microsoft.com/office/spreadsheetml/2009/9/main" objectType="CheckBox" fmlaLink="$AN$315" lockText="1" noThreeD="1"/>
</file>

<file path=xl/ctrlProps/ctrlProp1257.xml><?xml version="1.0" encoding="utf-8"?>
<formControlPr xmlns="http://schemas.microsoft.com/office/spreadsheetml/2009/9/main" objectType="CheckBox" fmlaLink="$AN$316" lockText="1" noThreeD="1"/>
</file>

<file path=xl/ctrlProps/ctrlProp1258.xml><?xml version="1.0" encoding="utf-8"?>
<formControlPr xmlns="http://schemas.microsoft.com/office/spreadsheetml/2009/9/main" objectType="CheckBox" fmlaLink="$AN$317" lockText="1" noThreeD="1"/>
</file>

<file path=xl/ctrlProps/ctrlProp1259.xml><?xml version="1.0" encoding="utf-8"?>
<formControlPr xmlns="http://schemas.microsoft.com/office/spreadsheetml/2009/9/main" objectType="CheckBox" fmlaLink="$AN$318" lockText="1" noThreeD="1"/>
</file>

<file path=xl/ctrlProps/ctrlProp126.xml><?xml version="1.0" encoding="utf-8"?>
<formControlPr xmlns="http://schemas.microsoft.com/office/spreadsheetml/2009/9/main" objectType="CheckBox" fmlaLink="$T$68" lockText="1" noThreeD="1"/>
</file>

<file path=xl/ctrlProps/ctrlProp1260.xml><?xml version="1.0" encoding="utf-8"?>
<formControlPr xmlns="http://schemas.microsoft.com/office/spreadsheetml/2009/9/main" objectType="CheckBox" checked="Checked" fmlaLink="$AG$319" lockText="1" noThreeD="1"/>
</file>

<file path=xl/ctrlProps/ctrlProp1261.xml><?xml version="1.0" encoding="utf-8"?>
<formControlPr xmlns="http://schemas.microsoft.com/office/spreadsheetml/2009/9/main" objectType="CheckBox" fmlaLink="$AG$320" lockText="1" noThreeD="1"/>
</file>

<file path=xl/ctrlProps/ctrlProp1262.xml><?xml version="1.0" encoding="utf-8"?>
<formControlPr xmlns="http://schemas.microsoft.com/office/spreadsheetml/2009/9/main" objectType="CheckBox" fmlaLink="$AG$321" lockText="1" noThreeD="1"/>
</file>

<file path=xl/ctrlProps/ctrlProp1263.xml><?xml version="1.0" encoding="utf-8"?>
<formControlPr xmlns="http://schemas.microsoft.com/office/spreadsheetml/2009/9/main" objectType="CheckBox" checked="Checked" fmlaLink="$AG$322" lockText="1" noThreeD="1"/>
</file>

<file path=xl/ctrlProps/ctrlProp1264.xml><?xml version="1.0" encoding="utf-8"?>
<formControlPr xmlns="http://schemas.microsoft.com/office/spreadsheetml/2009/9/main" objectType="CheckBox" checked="Checked" fmlaLink="$AG$323" lockText="1" noThreeD="1"/>
</file>

<file path=xl/ctrlProps/ctrlProp1265.xml><?xml version="1.0" encoding="utf-8"?>
<formControlPr xmlns="http://schemas.microsoft.com/office/spreadsheetml/2009/9/main" objectType="CheckBox" checked="Checked" fmlaLink="$AG$324" lockText="1" noThreeD="1"/>
</file>

<file path=xl/ctrlProps/ctrlProp1266.xml><?xml version="1.0" encoding="utf-8"?>
<formControlPr xmlns="http://schemas.microsoft.com/office/spreadsheetml/2009/9/main" objectType="CheckBox" checked="Checked" fmlaLink="$AG$325" lockText="1" noThreeD="1"/>
</file>

<file path=xl/ctrlProps/ctrlProp1267.xml><?xml version="1.0" encoding="utf-8"?>
<formControlPr xmlns="http://schemas.microsoft.com/office/spreadsheetml/2009/9/main" objectType="CheckBox" checked="Checked" fmlaLink="$AG$326" lockText="1" noThreeD="1"/>
</file>

<file path=xl/ctrlProps/ctrlProp1268.xml><?xml version="1.0" encoding="utf-8"?>
<formControlPr xmlns="http://schemas.microsoft.com/office/spreadsheetml/2009/9/main" objectType="CheckBox" fmlaLink="$AG$327" lockText="1" noThreeD="1"/>
</file>

<file path=xl/ctrlProps/ctrlProp1269.xml><?xml version="1.0" encoding="utf-8"?>
<formControlPr xmlns="http://schemas.microsoft.com/office/spreadsheetml/2009/9/main" objectType="CheckBox" fmlaLink="$AN$319" lockText="1" noThreeD="1"/>
</file>

<file path=xl/ctrlProps/ctrlProp127.xml><?xml version="1.0" encoding="utf-8"?>
<formControlPr xmlns="http://schemas.microsoft.com/office/spreadsheetml/2009/9/main" objectType="CheckBox" fmlaLink="$T$69" lockText="1" noThreeD="1"/>
</file>

<file path=xl/ctrlProps/ctrlProp1270.xml><?xml version="1.0" encoding="utf-8"?>
<formControlPr xmlns="http://schemas.microsoft.com/office/spreadsheetml/2009/9/main" objectType="CheckBox" checked="Checked" fmlaLink="$AN$320" lockText="1" noThreeD="1"/>
</file>

<file path=xl/ctrlProps/ctrlProp1271.xml><?xml version="1.0" encoding="utf-8"?>
<formControlPr xmlns="http://schemas.microsoft.com/office/spreadsheetml/2009/9/main" objectType="CheckBox" checked="Checked" fmlaLink="$AN$321" lockText="1" noThreeD="1"/>
</file>

<file path=xl/ctrlProps/ctrlProp1272.xml><?xml version="1.0" encoding="utf-8"?>
<formControlPr xmlns="http://schemas.microsoft.com/office/spreadsheetml/2009/9/main" objectType="CheckBox" fmlaLink="$AN$322" lockText="1" noThreeD="1"/>
</file>

<file path=xl/ctrlProps/ctrlProp1273.xml><?xml version="1.0" encoding="utf-8"?>
<formControlPr xmlns="http://schemas.microsoft.com/office/spreadsheetml/2009/9/main" objectType="CheckBox" fmlaLink="$AN$323" lockText="1" noThreeD="1"/>
</file>

<file path=xl/ctrlProps/ctrlProp1274.xml><?xml version="1.0" encoding="utf-8"?>
<formControlPr xmlns="http://schemas.microsoft.com/office/spreadsheetml/2009/9/main" objectType="CheckBox" fmlaLink="$AN$324" lockText="1" noThreeD="1"/>
</file>

<file path=xl/ctrlProps/ctrlProp1275.xml><?xml version="1.0" encoding="utf-8"?>
<formControlPr xmlns="http://schemas.microsoft.com/office/spreadsheetml/2009/9/main" objectType="CheckBox" checked="Checked" fmlaLink="$AN$325" lockText="1" noThreeD="1"/>
</file>

<file path=xl/ctrlProps/ctrlProp1276.xml><?xml version="1.0" encoding="utf-8"?>
<formControlPr xmlns="http://schemas.microsoft.com/office/spreadsheetml/2009/9/main" objectType="CheckBox" checked="Checked" fmlaLink="$AN$326" lockText="1" noThreeD="1"/>
</file>

<file path=xl/ctrlProps/ctrlProp1277.xml><?xml version="1.0" encoding="utf-8"?>
<formControlPr xmlns="http://schemas.microsoft.com/office/spreadsheetml/2009/9/main" objectType="CheckBox" fmlaLink="$AN$327" lockText="1" noThreeD="1"/>
</file>

<file path=xl/ctrlProps/ctrlProp1278.xml><?xml version="1.0" encoding="utf-8"?>
<formControlPr xmlns="http://schemas.microsoft.com/office/spreadsheetml/2009/9/main" objectType="CheckBox" fmlaLink="$AG$328" lockText="1" noThreeD="1"/>
</file>

<file path=xl/ctrlProps/ctrlProp1279.xml><?xml version="1.0" encoding="utf-8"?>
<formControlPr xmlns="http://schemas.microsoft.com/office/spreadsheetml/2009/9/main" objectType="CheckBox" fmlaLink="$AG$329" lockText="1" noThreeD="1"/>
</file>

<file path=xl/ctrlProps/ctrlProp128.xml><?xml version="1.0" encoding="utf-8"?>
<formControlPr xmlns="http://schemas.microsoft.com/office/spreadsheetml/2009/9/main" objectType="CheckBox" fmlaLink="$Q$60" lockText="1" noThreeD="1"/>
</file>

<file path=xl/ctrlProps/ctrlProp1280.xml><?xml version="1.0" encoding="utf-8"?>
<formControlPr xmlns="http://schemas.microsoft.com/office/spreadsheetml/2009/9/main" objectType="CheckBox" fmlaLink="$AG$330" lockText="1" noThreeD="1"/>
</file>

<file path=xl/ctrlProps/ctrlProp1281.xml><?xml version="1.0" encoding="utf-8"?>
<formControlPr xmlns="http://schemas.microsoft.com/office/spreadsheetml/2009/9/main" objectType="CheckBox" fmlaLink="$AG$331" lockText="1" noThreeD="1"/>
</file>

<file path=xl/ctrlProps/ctrlProp1282.xml><?xml version="1.0" encoding="utf-8"?>
<formControlPr xmlns="http://schemas.microsoft.com/office/spreadsheetml/2009/9/main" objectType="CheckBox" fmlaLink="$AG$332" lockText="1" noThreeD="1"/>
</file>

<file path=xl/ctrlProps/ctrlProp1283.xml><?xml version="1.0" encoding="utf-8"?>
<formControlPr xmlns="http://schemas.microsoft.com/office/spreadsheetml/2009/9/main" objectType="CheckBox" fmlaLink="$AG$333" lockText="1" noThreeD="1"/>
</file>

<file path=xl/ctrlProps/ctrlProp1284.xml><?xml version="1.0" encoding="utf-8"?>
<formControlPr xmlns="http://schemas.microsoft.com/office/spreadsheetml/2009/9/main" objectType="CheckBox" fmlaLink="$AG$334" lockText="1" noThreeD="1"/>
</file>

<file path=xl/ctrlProps/ctrlProp1285.xml><?xml version="1.0" encoding="utf-8"?>
<formControlPr xmlns="http://schemas.microsoft.com/office/spreadsheetml/2009/9/main" objectType="CheckBox" fmlaLink="$AG$335" lockText="1" noThreeD="1"/>
</file>

<file path=xl/ctrlProps/ctrlProp1286.xml><?xml version="1.0" encoding="utf-8"?>
<formControlPr xmlns="http://schemas.microsoft.com/office/spreadsheetml/2009/9/main" objectType="CheckBox" fmlaLink="$AG$336" lockText="1" noThreeD="1"/>
</file>

<file path=xl/ctrlProps/ctrlProp1287.xml><?xml version="1.0" encoding="utf-8"?>
<formControlPr xmlns="http://schemas.microsoft.com/office/spreadsheetml/2009/9/main" objectType="CheckBox" fmlaLink="$AN$328" lockText="1" noThreeD="1"/>
</file>

<file path=xl/ctrlProps/ctrlProp1288.xml><?xml version="1.0" encoding="utf-8"?>
<formControlPr xmlns="http://schemas.microsoft.com/office/spreadsheetml/2009/9/main" objectType="CheckBox" fmlaLink="$AN$329" lockText="1" noThreeD="1"/>
</file>

<file path=xl/ctrlProps/ctrlProp1289.xml><?xml version="1.0" encoding="utf-8"?>
<formControlPr xmlns="http://schemas.microsoft.com/office/spreadsheetml/2009/9/main" objectType="CheckBox" fmlaLink="$AN$330" lockText="1" noThreeD="1"/>
</file>

<file path=xl/ctrlProps/ctrlProp129.xml><?xml version="1.0" encoding="utf-8"?>
<formControlPr xmlns="http://schemas.microsoft.com/office/spreadsheetml/2009/9/main" objectType="CheckBox" fmlaLink="$Q$61" lockText="1" noThreeD="1"/>
</file>

<file path=xl/ctrlProps/ctrlProp1290.xml><?xml version="1.0" encoding="utf-8"?>
<formControlPr xmlns="http://schemas.microsoft.com/office/spreadsheetml/2009/9/main" objectType="CheckBox" fmlaLink="$AN$331" lockText="1" noThreeD="1"/>
</file>

<file path=xl/ctrlProps/ctrlProp1291.xml><?xml version="1.0" encoding="utf-8"?>
<formControlPr xmlns="http://schemas.microsoft.com/office/spreadsheetml/2009/9/main" objectType="CheckBox" fmlaLink="$AN$332" lockText="1" noThreeD="1"/>
</file>

<file path=xl/ctrlProps/ctrlProp1292.xml><?xml version="1.0" encoding="utf-8"?>
<formControlPr xmlns="http://schemas.microsoft.com/office/spreadsheetml/2009/9/main" objectType="CheckBox" fmlaLink="$AN$333" lockText="1" noThreeD="1"/>
</file>

<file path=xl/ctrlProps/ctrlProp1293.xml><?xml version="1.0" encoding="utf-8"?>
<formControlPr xmlns="http://schemas.microsoft.com/office/spreadsheetml/2009/9/main" objectType="CheckBox" fmlaLink="$AN$334" lockText="1" noThreeD="1"/>
</file>

<file path=xl/ctrlProps/ctrlProp1294.xml><?xml version="1.0" encoding="utf-8"?>
<formControlPr xmlns="http://schemas.microsoft.com/office/spreadsheetml/2009/9/main" objectType="CheckBox" fmlaLink="$AN$335" lockText="1" noThreeD="1"/>
</file>

<file path=xl/ctrlProps/ctrlProp1295.xml><?xml version="1.0" encoding="utf-8"?>
<formControlPr xmlns="http://schemas.microsoft.com/office/spreadsheetml/2009/9/main" objectType="CheckBox" fmlaLink="$AN$336" lockText="1" noThreeD="1"/>
</file>

<file path=xl/ctrlProps/ctrlProp1296.xml><?xml version="1.0" encoding="utf-8"?>
<formControlPr xmlns="http://schemas.microsoft.com/office/spreadsheetml/2009/9/main" objectType="CheckBox" fmlaLink="$AG$337" lockText="1" noThreeD="1"/>
</file>

<file path=xl/ctrlProps/ctrlProp1297.xml><?xml version="1.0" encoding="utf-8"?>
<formControlPr xmlns="http://schemas.microsoft.com/office/spreadsheetml/2009/9/main" objectType="CheckBox" fmlaLink="$AG$338" lockText="1" noThreeD="1"/>
</file>

<file path=xl/ctrlProps/ctrlProp1298.xml><?xml version="1.0" encoding="utf-8"?>
<formControlPr xmlns="http://schemas.microsoft.com/office/spreadsheetml/2009/9/main" objectType="CheckBox" fmlaLink="$AG$339" lockText="1" noThreeD="1"/>
</file>

<file path=xl/ctrlProps/ctrlProp1299.xml><?xml version="1.0" encoding="utf-8"?>
<formControlPr xmlns="http://schemas.microsoft.com/office/spreadsheetml/2009/9/main" objectType="CheckBox" fmlaLink="$AG$340" lockText="1" noThreeD="1"/>
</file>

<file path=xl/ctrlProps/ctrlProp13.xml><?xml version="1.0" encoding="utf-8"?>
<formControlPr xmlns="http://schemas.microsoft.com/office/spreadsheetml/2009/9/main" objectType="CheckBox" fmlaLink="$R$37" lockText="1" noThreeD="1"/>
</file>

<file path=xl/ctrlProps/ctrlProp130.xml><?xml version="1.0" encoding="utf-8"?>
<formControlPr xmlns="http://schemas.microsoft.com/office/spreadsheetml/2009/9/main" objectType="CheckBox" fmlaLink="$Q$62" lockText="1" noThreeD="1"/>
</file>

<file path=xl/ctrlProps/ctrlProp1300.xml><?xml version="1.0" encoding="utf-8"?>
<formControlPr xmlns="http://schemas.microsoft.com/office/spreadsheetml/2009/9/main" objectType="CheckBox" fmlaLink="$AG$341" lockText="1" noThreeD="1"/>
</file>

<file path=xl/ctrlProps/ctrlProp1301.xml><?xml version="1.0" encoding="utf-8"?>
<formControlPr xmlns="http://schemas.microsoft.com/office/spreadsheetml/2009/9/main" objectType="CheckBox" fmlaLink="$AG$342" lockText="1" noThreeD="1"/>
</file>

<file path=xl/ctrlProps/ctrlProp1302.xml><?xml version="1.0" encoding="utf-8"?>
<formControlPr xmlns="http://schemas.microsoft.com/office/spreadsheetml/2009/9/main" objectType="CheckBox" fmlaLink="$AG$343" lockText="1" noThreeD="1"/>
</file>

<file path=xl/ctrlProps/ctrlProp1303.xml><?xml version="1.0" encoding="utf-8"?>
<formControlPr xmlns="http://schemas.microsoft.com/office/spreadsheetml/2009/9/main" objectType="CheckBox" fmlaLink="$AG$344" lockText="1" noThreeD="1"/>
</file>

<file path=xl/ctrlProps/ctrlProp1304.xml><?xml version="1.0" encoding="utf-8"?>
<formControlPr xmlns="http://schemas.microsoft.com/office/spreadsheetml/2009/9/main" objectType="CheckBox" fmlaLink="$AG$345" lockText="1" noThreeD="1"/>
</file>

<file path=xl/ctrlProps/ctrlProp1305.xml><?xml version="1.0" encoding="utf-8"?>
<formControlPr xmlns="http://schemas.microsoft.com/office/spreadsheetml/2009/9/main" objectType="CheckBox" fmlaLink="$AN$337" lockText="1" noThreeD="1"/>
</file>

<file path=xl/ctrlProps/ctrlProp1306.xml><?xml version="1.0" encoding="utf-8"?>
<formControlPr xmlns="http://schemas.microsoft.com/office/spreadsheetml/2009/9/main" objectType="CheckBox" fmlaLink="$AN$338" lockText="1" noThreeD="1"/>
</file>

<file path=xl/ctrlProps/ctrlProp1307.xml><?xml version="1.0" encoding="utf-8"?>
<formControlPr xmlns="http://schemas.microsoft.com/office/spreadsheetml/2009/9/main" objectType="CheckBox" fmlaLink="$AN$339" lockText="1" noThreeD="1"/>
</file>

<file path=xl/ctrlProps/ctrlProp1308.xml><?xml version="1.0" encoding="utf-8"?>
<formControlPr xmlns="http://schemas.microsoft.com/office/spreadsheetml/2009/9/main" objectType="CheckBox" fmlaLink="$AN$340" lockText="1" noThreeD="1"/>
</file>

<file path=xl/ctrlProps/ctrlProp1309.xml><?xml version="1.0" encoding="utf-8"?>
<formControlPr xmlns="http://schemas.microsoft.com/office/spreadsheetml/2009/9/main" objectType="CheckBox" fmlaLink="$AN$341" lockText="1" noThreeD="1"/>
</file>

<file path=xl/ctrlProps/ctrlProp131.xml><?xml version="1.0" encoding="utf-8"?>
<formControlPr xmlns="http://schemas.microsoft.com/office/spreadsheetml/2009/9/main" objectType="CheckBox" fmlaLink="$Q$63" lockText="1" noThreeD="1"/>
</file>

<file path=xl/ctrlProps/ctrlProp1310.xml><?xml version="1.0" encoding="utf-8"?>
<formControlPr xmlns="http://schemas.microsoft.com/office/spreadsheetml/2009/9/main" objectType="CheckBox" fmlaLink="$AN$342" lockText="1" noThreeD="1"/>
</file>

<file path=xl/ctrlProps/ctrlProp1311.xml><?xml version="1.0" encoding="utf-8"?>
<formControlPr xmlns="http://schemas.microsoft.com/office/spreadsheetml/2009/9/main" objectType="CheckBox" fmlaLink="$AN$343" lockText="1" noThreeD="1"/>
</file>

<file path=xl/ctrlProps/ctrlProp1312.xml><?xml version="1.0" encoding="utf-8"?>
<formControlPr xmlns="http://schemas.microsoft.com/office/spreadsheetml/2009/9/main" objectType="CheckBox" fmlaLink="$AN$344" lockText="1" noThreeD="1"/>
</file>

<file path=xl/ctrlProps/ctrlProp1313.xml><?xml version="1.0" encoding="utf-8"?>
<formControlPr xmlns="http://schemas.microsoft.com/office/spreadsheetml/2009/9/main" objectType="CheckBox" fmlaLink="$AN$345" lockText="1" noThreeD="1"/>
</file>

<file path=xl/ctrlProps/ctrlProp1314.xml><?xml version="1.0" encoding="utf-8"?>
<formControlPr xmlns="http://schemas.microsoft.com/office/spreadsheetml/2009/9/main" objectType="CheckBox" fmlaLink="$AG$346" lockText="1" noThreeD="1"/>
</file>

<file path=xl/ctrlProps/ctrlProp1315.xml><?xml version="1.0" encoding="utf-8"?>
<formControlPr xmlns="http://schemas.microsoft.com/office/spreadsheetml/2009/9/main" objectType="CheckBox" fmlaLink="$AG$347" lockText="1" noThreeD="1"/>
</file>

<file path=xl/ctrlProps/ctrlProp1316.xml><?xml version="1.0" encoding="utf-8"?>
<formControlPr xmlns="http://schemas.microsoft.com/office/spreadsheetml/2009/9/main" objectType="CheckBox" fmlaLink="$AG$348" lockText="1" noThreeD="1"/>
</file>

<file path=xl/ctrlProps/ctrlProp1317.xml><?xml version="1.0" encoding="utf-8"?>
<formControlPr xmlns="http://schemas.microsoft.com/office/spreadsheetml/2009/9/main" objectType="CheckBox" fmlaLink="$AG$349" lockText="1" noThreeD="1"/>
</file>

<file path=xl/ctrlProps/ctrlProp1318.xml><?xml version="1.0" encoding="utf-8"?>
<formControlPr xmlns="http://schemas.microsoft.com/office/spreadsheetml/2009/9/main" objectType="CheckBox" fmlaLink="$AG$350" lockText="1" noThreeD="1"/>
</file>

<file path=xl/ctrlProps/ctrlProp1319.xml><?xml version="1.0" encoding="utf-8"?>
<formControlPr xmlns="http://schemas.microsoft.com/office/spreadsheetml/2009/9/main" objectType="CheckBox" fmlaLink="$AG$351" lockText="1" noThreeD="1"/>
</file>

<file path=xl/ctrlProps/ctrlProp132.xml><?xml version="1.0" encoding="utf-8"?>
<formControlPr xmlns="http://schemas.microsoft.com/office/spreadsheetml/2009/9/main" objectType="CheckBox" fmlaLink="$Q$64" lockText="1" noThreeD="1"/>
</file>

<file path=xl/ctrlProps/ctrlProp1320.xml><?xml version="1.0" encoding="utf-8"?>
<formControlPr xmlns="http://schemas.microsoft.com/office/spreadsheetml/2009/9/main" objectType="CheckBox" fmlaLink="$AG$352" lockText="1" noThreeD="1"/>
</file>

<file path=xl/ctrlProps/ctrlProp1321.xml><?xml version="1.0" encoding="utf-8"?>
<formControlPr xmlns="http://schemas.microsoft.com/office/spreadsheetml/2009/9/main" objectType="CheckBox" fmlaLink="$AG$353" lockText="1" noThreeD="1"/>
</file>

<file path=xl/ctrlProps/ctrlProp1322.xml><?xml version="1.0" encoding="utf-8"?>
<formControlPr xmlns="http://schemas.microsoft.com/office/spreadsheetml/2009/9/main" objectType="CheckBox" fmlaLink="$AG$354" lockText="1" noThreeD="1"/>
</file>

<file path=xl/ctrlProps/ctrlProp1323.xml><?xml version="1.0" encoding="utf-8"?>
<formControlPr xmlns="http://schemas.microsoft.com/office/spreadsheetml/2009/9/main" objectType="CheckBox" fmlaLink="$AN$346" lockText="1" noThreeD="1"/>
</file>

<file path=xl/ctrlProps/ctrlProp1324.xml><?xml version="1.0" encoding="utf-8"?>
<formControlPr xmlns="http://schemas.microsoft.com/office/spreadsheetml/2009/9/main" objectType="CheckBox" fmlaLink="$AN$347" lockText="1" noThreeD="1"/>
</file>

<file path=xl/ctrlProps/ctrlProp1325.xml><?xml version="1.0" encoding="utf-8"?>
<formControlPr xmlns="http://schemas.microsoft.com/office/spreadsheetml/2009/9/main" objectType="CheckBox" fmlaLink="$AN$348" lockText="1" noThreeD="1"/>
</file>

<file path=xl/ctrlProps/ctrlProp1326.xml><?xml version="1.0" encoding="utf-8"?>
<formControlPr xmlns="http://schemas.microsoft.com/office/spreadsheetml/2009/9/main" objectType="CheckBox" fmlaLink="$AN$349" lockText="1" noThreeD="1"/>
</file>

<file path=xl/ctrlProps/ctrlProp1327.xml><?xml version="1.0" encoding="utf-8"?>
<formControlPr xmlns="http://schemas.microsoft.com/office/spreadsheetml/2009/9/main" objectType="CheckBox" fmlaLink="$AN$350" lockText="1" noThreeD="1"/>
</file>

<file path=xl/ctrlProps/ctrlProp1328.xml><?xml version="1.0" encoding="utf-8"?>
<formControlPr xmlns="http://schemas.microsoft.com/office/spreadsheetml/2009/9/main" objectType="CheckBox" fmlaLink="$AN$351" lockText="1" noThreeD="1"/>
</file>

<file path=xl/ctrlProps/ctrlProp1329.xml><?xml version="1.0" encoding="utf-8"?>
<formControlPr xmlns="http://schemas.microsoft.com/office/spreadsheetml/2009/9/main" objectType="CheckBox" fmlaLink="$AN$352" lockText="1" noThreeD="1"/>
</file>

<file path=xl/ctrlProps/ctrlProp133.xml><?xml version="1.0" encoding="utf-8"?>
<formControlPr xmlns="http://schemas.microsoft.com/office/spreadsheetml/2009/9/main" objectType="CheckBox" fmlaLink="$Q$65" lockText="1" noThreeD="1"/>
</file>

<file path=xl/ctrlProps/ctrlProp1330.xml><?xml version="1.0" encoding="utf-8"?>
<formControlPr xmlns="http://schemas.microsoft.com/office/spreadsheetml/2009/9/main" objectType="CheckBox" fmlaLink="$AN$353" lockText="1" noThreeD="1"/>
</file>

<file path=xl/ctrlProps/ctrlProp1331.xml><?xml version="1.0" encoding="utf-8"?>
<formControlPr xmlns="http://schemas.microsoft.com/office/spreadsheetml/2009/9/main" objectType="CheckBox" fmlaLink="$AN$354" lockText="1" noThreeD="1"/>
</file>

<file path=xl/ctrlProps/ctrlProp1332.xml><?xml version="1.0" encoding="utf-8"?>
<formControlPr xmlns="http://schemas.microsoft.com/office/spreadsheetml/2009/9/main" objectType="CheckBox" fmlaLink="$AG$355" lockText="1" noThreeD="1"/>
</file>

<file path=xl/ctrlProps/ctrlProp1333.xml><?xml version="1.0" encoding="utf-8"?>
<formControlPr xmlns="http://schemas.microsoft.com/office/spreadsheetml/2009/9/main" objectType="CheckBox" fmlaLink="$AG$356" lockText="1" noThreeD="1"/>
</file>

<file path=xl/ctrlProps/ctrlProp1334.xml><?xml version="1.0" encoding="utf-8"?>
<formControlPr xmlns="http://schemas.microsoft.com/office/spreadsheetml/2009/9/main" objectType="CheckBox" fmlaLink="$AG$357" lockText="1" noThreeD="1"/>
</file>

<file path=xl/ctrlProps/ctrlProp1335.xml><?xml version="1.0" encoding="utf-8"?>
<formControlPr xmlns="http://schemas.microsoft.com/office/spreadsheetml/2009/9/main" objectType="CheckBox" fmlaLink="$AG$358" lockText="1" noThreeD="1"/>
</file>

<file path=xl/ctrlProps/ctrlProp1336.xml><?xml version="1.0" encoding="utf-8"?>
<formControlPr xmlns="http://schemas.microsoft.com/office/spreadsheetml/2009/9/main" objectType="CheckBox" fmlaLink="$AG$359" lockText="1" noThreeD="1"/>
</file>

<file path=xl/ctrlProps/ctrlProp1337.xml><?xml version="1.0" encoding="utf-8"?>
<formControlPr xmlns="http://schemas.microsoft.com/office/spreadsheetml/2009/9/main" objectType="CheckBox" fmlaLink="$AG$360" lockText="1" noThreeD="1"/>
</file>

<file path=xl/ctrlProps/ctrlProp1338.xml><?xml version="1.0" encoding="utf-8"?>
<formControlPr xmlns="http://schemas.microsoft.com/office/spreadsheetml/2009/9/main" objectType="CheckBox" fmlaLink="$AG$361" lockText="1" noThreeD="1"/>
</file>

<file path=xl/ctrlProps/ctrlProp1339.xml><?xml version="1.0" encoding="utf-8"?>
<formControlPr xmlns="http://schemas.microsoft.com/office/spreadsheetml/2009/9/main" objectType="CheckBox" fmlaLink="$AG$362" lockText="1" noThreeD="1"/>
</file>

<file path=xl/ctrlProps/ctrlProp134.xml><?xml version="1.0" encoding="utf-8"?>
<formControlPr xmlns="http://schemas.microsoft.com/office/spreadsheetml/2009/9/main" objectType="CheckBox" fmlaLink="$Q$66" lockText="1" noThreeD="1"/>
</file>

<file path=xl/ctrlProps/ctrlProp1340.xml><?xml version="1.0" encoding="utf-8"?>
<formControlPr xmlns="http://schemas.microsoft.com/office/spreadsheetml/2009/9/main" objectType="CheckBox" fmlaLink="$AG$363" lockText="1" noThreeD="1"/>
</file>

<file path=xl/ctrlProps/ctrlProp1341.xml><?xml version="1.0" encoding="utf-8"?>
<formControlPr xmlns="http://schemas.microsoft.com/office/spreadsheetml/2009/9/main" objectType="CheckBox" fmlaLink="$AN$355" lockText="1" noThreeD="1"/>
</file>

<file path=xl/ctrlProps/ctrlProp1342.xml><?xml version="1.0" encoding="utf-8"?>
<formControlPr xmlns="http://schemas.microsoft.com/office/spreadsheetml/2009/9/main" objectType="CheckBox" fmlaLink="$AN$356" lockText="1" noThreeD="1"/>
</file>

<file path=xl/ctrlProps/ctrlProp1343.xml><?xml version="1.0" encoding="utf-8"?>
<formControlPr xmlns="http://schemas.microsoft.com/office/spreadsheetml/2009/9/main" objectType="CheckBox" fmlaLink="$AN$357" lockText="1" noThreeD="1"/>
</file>

<file path=xl/ctrlProps/ctrlProp1344.xml><?xml version="1.0" encoding="utf-8"?>
<formControlPr xmlns="http://schemas.microsoft.com/office/spreadsheetml/2009/9/main" objectType="CheckBox" fmlaLink="$AN$358" lockText="1" noThreeD="1"/>
</file>

<file path=xl/ctrlProps/ctrlProp1345.xml><?xml version="1.0" encoding="utf-8"?>
<formControlPr xmlns="http://schemas.microsoft.com/office/spreadsheetml/2009/9/main" objectType="CheckBox" fmlaLink="$AN$359" lockText="1" noThreeD="1"/>
</file>

<file path=xl/ctrlProps/ctrlProp1346.xml><?xml version="1.0" encoding="utf-8"?>
<formControlPr xmlns="http://schemas.microsoft.com/office/spreadsheetml/2009/9/main" objectType="CheckBox" fmlaLink="$AN$360" lockText="1" noThreeD="1"/>
</file>

<file path=xl/ctrlProps/ctrlProp1347.xml><?xml version="1.0" encoding="utf-8"?>
<formControlPr xmlns="http://schemas.microsoft.com/office/spreadsheetml/2009/9/main" objectType="CheckBox" fmlaLink="$AN$361" lockText="1" noThreeD="1"/>
</file>

<file path=xl/ctrlProps/ctrlProp1348.xml><?xml version="1.0" encoding="utf-8"?>
<formControlPr xmlns="http://schemas.microsoft.com/office/spreadsheetml/2009/9/main" objectType="CheckBox" fmlaLink="$AN$362" lockText="1" noThreeD="1"/>
</file>

<file path=xl/ctrlProps/ctrlProp1349.xml><?xml version="1.0" encoding="utf-8"?>
<formControlPr xmlns="http://schemas.microsoft.com/office/spreadsheetml/2009/9/main" objectType="CheckBox" fmlaLink="$AN$363" lockText="1" noThreeD="1"/>
</file>

<file path=xl/ctrlProps/ctrlProp135.xml><?xml version="1.0" encoding="utf-8"?>
<formControlPr xmlns="http://schemas.microsoft.com/office/spreadsheetml/2009/9/main" objectType="CheckBox" fmlaLink="$Q$67" lockText="1" noThreeD="1"/>
</file>

<file path=xl/ctrlProps/ctrlProp1350.xml><?xml version="1.0" encoding="utf-8"?>
<formControlPr xmlns="http://schemas.microsoft.com/office/spreadsheetml/2009/9/main" objectType="CheckBox" fmlaLink="$AG$364" lockText="1" noThreeD="1"/>
</file>

<file path=xl/ctrlProps/ctrlProp1351.xml><?xml version="1.0" encoding="utf-8"?>
<formControlPr xmlns="http://schemas.microsoft.com/office/spreadsheetml/2009/9/main" objectType="CheckBox" fmlaLink="$AG$365" lockText="1" noThreeD="1"/>
</file>

<file path=xl/ctrlProps/ctrlProp1352.xml><?xml version="1.0" encoding="utf-8"?>
<formControlPr xmlns="http://schemas.microsoft.com/office/spreadsheetml/2009/9/main" objectType="CheckBox" fmlaLink="$AG$366" lockText="1" noThreeD="1"/>
</file>

<file path=xl/ctrlProps/ctrlProp1353.xml><?xml version="1.0" encoding="utf-8"?>
<formControlPr xmlns="http://schemas.microsoft.com/office/spreadsheetml/2009/9/main" objectType="CheckBox" fmlaLink="$AG$367" lockText="1" noThreeD="1"/>
</file>

<file path=xl/ctrlProps/ctrlProp1354.xml><?xml version="1.0" encoding="utf-8"?>
<formControlPr xmlns="http://schemas.microsoft.com/office/spreadsheetml/2009/9/main" objectType="CheckBox" fmlaLink="$AG$368" lockText="1" noThreeD="1"/>
</file>

<file path=xl/ctrlProps/ctrlProp1355.xml><?xml version="1.0" encoding="utf-8"?>
<formControlPr xmlns="http://schemas.microsoft.com/office/spreadsheetml/2009/9/main" objectType="CheckBox" fmlaLink="$AG$369" lockText="1" noThreeD="1"/>
</file>

<file path=xl/ctrlProps/ctrlProp1356.xml><?xml version="1.0" encoding="utf-8"?>
<formControlPr xmlns="http://schemas.microsoft.com/office/spreadsheetml/2009/9/main" objectType="CheckBox" fmlaLink="$AG$370" lockText="1" noThreeD="1"/>
</file>

<file path=xl/ctrlProps/ctrlProp1357.xml><?xml version="1.0" encoding="utf-8"?>
<formControlPr xmlns="http://schemas.microsoft.com/office/spreadsheetml/2009/9/main" objectType="CheckBox" fmlaLink="$AG$371" lockText="1" noThreeD="1"/>
</file>

<file path=xl/ctrlProps/ctrlProp1358.xml><?xml version="1.0" encoding="utf-8"?>
<formControlPr xmlns="http://schemas.microsoft.com/office/spreadsheetml/2009/9/main" objectType="CheckBox" fmlaLink="$AG$372" lockText="1" noThreeD="1"/>
</file>

<file path=xl/ctrlProps/ctrlProp1359.xml><?xml version="1.0" encoding="utf-8"?>
<formControlPr xmlns="http://schemas.microsoft.com/office/spreadsheetml/2009/9/main" objectType="CheckBox" fmlaLink="$AN$364" lockText="1" noThreeD="1"/>
</file>

<file path=xl/ctrlProps/ctrlProp136.xml><?xml version="1.0" encoding="utf-8"?>
<formControlPr xmlns="http://schemas.microsoft.com/office/spreadsheetml/2009/9/main" objectType="CheckBox" fmlaLink="$Q$68" lockText="1" noThreeD="1"/>
</file>

<file path=xl/ctrlProps/ctrlProp1360.xml><?xml version="1.0" encoding="utf-8"?>
<formControlPr xmlns="http://schemas.microsoft.com/office/spreadsheetml/2009/9/main" objectType="CheckBox" fmlaLink="$AN$365" lockText="1" noThreeD="1"/>
</file>

<file path=xl/ctrlProps/ctrlProp1361.xml><?xml version="1.0" encoding="utf-8"?>
<formControlPr xmlns="http://schemas.microsoft.com/office/spreadsheetml/2009/9/main" objectType="CheckBox" fmlaLink="$AN$366" lockText="1" noThreeD="1"/>
</file>

<file path=xl/ctrlProps/ctrlProp1362.xml><?xml version="1.0" encoding="utf-8"?>
<formControlPr xmlns="http://schemas.microsoft.com/office/spreadsheetml/2009/9/main" objectType="CheckBox" fmlaLink="$AN$367" lockText="1" noThreeD="1"/>
</file>

<file path=xl/ctrlProps/ctrlProp1363.xml><?xml version="1.0" encoding="utf-8"?>
<formControlPr xmlns="http://schemas.microsoft.com/office/spreadsheetml/2009/9/main" objectType="CheckBox" fmlaLink="$AN$368" lockText="1" noThreeD="1"/>
</file>

<file path=xl/ctrlProps/ctrlProp1364.xml><?xml version="1.0" encoding="utf-8"?>
<formControlPr xmlns="http://schemas.microsoft.com/office/spreadsheetml/2009/9/main" objectType="CheckBox" fmlaLink="$AN$369" lockText="1" noThreeD="1"/>
</file>

<file path=xl/ctrlProps/ctrlProp1365.xml><?xml version="1.0" encoding="utf-8"?>
<formControlPr xmlns="http://schemas.microsoft.com/office/spreadsheetml/2009/9/main" objectType="CheckBox" fmlaLink="$AN$370" lockText="1" noThreeD="1"/>
</file>

<file path=xl/ctrlProps/ctrlProp1366.xml><?xml version="1.0" encoding="utf-8"?>
<formControlPr xmlns="http://schemas.microsoft.com/office/spreadsheetml/2009/9/main" objectType="CheckBox" fmlaLink="$AN$371" lockText="1" noThreeD="1"/>
</file>

<file path=xl/ctrlProps/ctrlProp1367.xml><?xml version="1.0" encoding="utf-8"?>
<formControlPr xmlns="http://schemas.microsoft.com/office/spreadsheetml/2009/9/main" objectType="CheckBox" fmlaLink="$AN$372" lockText="1" noThreeD="1"/>
</file>

<file path=xl/ctrlProps/ctrlProp1368.xml><?xml version="1.0" encoding="utf-8"?>
<formControlPr xmlns="http://schemas.microsoft.com/office/spreadsheetml/2009/9/main" objectType="CheckBox" fmlaLink="$AG$373" lockText="1" noThreeD="1"/>
</file>

<file path=xl/ctrlProps/ctrlProp1369.xml><?xml version="1.0" encoding="utf-8"?>
<formControlPr xmlns="http://schemas.microsoft.com/office/spreadsheetml/2009/9/main" objectType="CheckBox" fmlaLink="$AG$374" lockText="1" noThreeD="1"/>
</file>

<file path=xl/ctrlProps/ctrlProp137.xml><?xml version="1.0" encoding="utf-8"?>
<formControlPr xmlns="http://schemas.microsoft.com/office/spreadsheetml/2009/9/main" objectType="CheckBox" fmlaLink="$Q$69" lockText="1" noThreeD="1"/>
</file>

<file path=xl/ctrlProps/ctrlProp1370.xml><?xml version="1.0" encoding="utf-8"?>
<formControlPr xmlns="http://schemas.microsoft.com/office/spreadsheetml/2009/9/main" objectType="CheckBox" fmlaLink="$AG$375" lockText="1" noThreeD="1"/>
</file>

<file path=xl/ctrlProps/ctrlProp1371.xml><?xml version="1.0" encoding="utf-8"?>
<formControlPr xmlns="http://schemas.microsoft.com/office/spreadsheetml/2009/9/main" objectType="CheckBox" fmlaLink="$AG$376" lockText="1" noThreeD="1"/>
</file>

<file path=xl/ctrlProps/ctrlProp1372.xml><?xml version="1.0" encoding="utf-8"?>
<formControlPr xmlns="http://schemas.microsoft.com/office/spreadsheetml/2009/9/main" objectType="CheckBox" fmlaLink="$AG$377" lockText="1" noThreeD="1"/>
</file>

<file path=xl/ctrlProps/ctrlProp1373.xml><?xml version="1.0" encoding="utf-8"?>
<formControlPr xmlns="http://schemas.microsoft.com/office/spreadsheetml/2009/9/main" objectType="CheckBox" fmlaLink="$AG$378" lockText="1" noThreeD="1"/>
</file>

<file path=xl/ctrlProps/ctrlProp1374.xml><?xml version="1.0" encoding="utf-8"?>
<formControlPr xmlns="http://schemas.microsoft.com/office/spreadsheetml/2009/9/main" objectType="CheckBox" fmlaLink="$AG$379" lockText="1" noThreeD="1"/>
</file>

<file path=xl/ctrlProps/ctrlProp1375.xml><?xml version="1.0" encoding="utf-8"?>
<formControlPr xmlns="http://schemas.microsoft.com/office/spreadsheetml/2009/9/main" objectType="CheckBox" fmlaLink="$AG$380" lockText="1" noThreeD="1"/>
</file>

<file path=xl/ctrlProps/ctrlProp1376.xml><?xml version="1.0" encoding="utf-8"?>
<formControlPr xmlns="http://schemas.microsoft.com/office/spreadsheetml/2009/9/main" objectType="CheckBox" fmlaLink="$AG$381" lockText="1" noThreeD="1"/>
</file>

<file path=xl/ctrlProps/ctrlProp1377.xml><?xml version="1.0" encoding="utf-8"?>
<formControlPr xmlns="http://schemas.microsoft.com/office/spreadsheetml/2009/9/main" objectType="CheckBox" fmlaLink="$AN$373" lockText="1" noThreeD="1"/>
</file>

<file path=xl/ctrlProps/ctrlProp1378.xml><?xml version="1.0" encoding="utf-8"?>
<formControlPr xmlns="http://schemas.microsoft.com/office/spreadsheetml/2009/9/main" objectType="CheckBox" fmlaLink="$AN$374" lockText="1" noThreeD="1"/>
</file>

<file path=xl/ctrlProps/ctrlProp1379.xml><?xml version="1.0" encoding="utf-8"?>
<formControlPr xmlns="http://schemas.microsoft.com/office/spreadsheetml/2009/9/main" objectType="CheckBox" fmlaLink="$AN$375" lockText="1" noThreeD="1"/>
</file>

<file path=xl/ctrlProps/ctrlProp138.xml><?xml version="1.0" encoding="utf-8"?>
<formControlPr xmlns="http://schemas.microsoft.com/office/spreadsheetml/2009/9/main" objectType="CheckBox" fmlaLink="$Q$70" lockText="1" noThreeD="1"/>
</file>

<file path=xl/ctrlProps/ctrlProp1380.xml><?xml version="1.0" encoding="utf-8"?>
<formControlPr xmlns="http://schemas.microsoft.com/office/spreadsheetml/2009/9/main" objectType="CheckBox" fmlaLink="$AN$376" lockText="1" noThreeD="1"/>
</file>

<file path=xl/ctrlProps/ctrlProp1381.xml><?xml version="1.0" encoding="utf-8"?>
<formControlPr xmlns="http://schemas.microsoft.com/office/spreadsheetml/2009/9/main" objectType="CheckBox" fmlaLink="$AN$377" lockText="1" noThreeD="1"/>
</file>

<file path=xl/ctrlProps/ctrlProp1382.xml><?xml version="1.0" encoding="utf-8"?>
<formControlPr xmlns="http://schemas.microsoft.com/office/spreadsheetml/2009/9/main" objectType="CheckBox" fmlaLink="$AN$378" lockText="1" noThreeD="1"/>
</file>

<file path=xl/ctrlProps/ctrlProp1383.xml><?xml version="1.0" encoding="utf-8"?>
<formControlPr xmlns="http://schemas.microsoft.com/office/spreadsheetml/2009/9/main" objectType="CheckBox" fmlaLink="$AN$379" lockText="1" noThreeD="1"/>
</file>

<file path=xl/ctrlProps/ctrlProp1384.xml><?xml version="1.0" encoding="utf-8"?>
<formControlPr xmlns="http://schemas.microsoft.com/office/spreadsheetml/2009/9/main" objectType="CheckBox" fmlaLink="$AN$380" lockText="1" noThreeD="1"/>
</file>

<file path=xl/ctrlProps/ctrlProp1385.xml><?xml version="1.0" encoding="utf-8"?>
<formControlPr xmlns="http://schemas.microsoft.com/office/spreadsheetml/2009/9/main" objectType="CheckBox" fmlaLink="$AN$381" lockText="1" noThreeD="1"/>
</file>

<file path=xl/ctrlProps/ctrlProp1386.xml><?xml version="1.0" encoding="utf-8"?>
<formControlPr xmlns="http://schemas.microsoft.com/office/spreadsheetml/2009/9/main" objectType="CheckBox" fmlaLink="$AG$382" lockText="1" noThreeD="1"/>
</file>

<file path=xl/ctrlProps/ctrlProp1387.xml><?xml version="1.0" encoding="utf-8"?>
<formControlPr xmlns="http://schemas.microsoft.com/office/spreadsheetml/2009/9/main" objectType="CheckBox" fmlaLink="$AG$383" lockText="1" noThreeD="1"/>
</file>

<file path=xl/ctrlProps/ctrlProp1388.xml><?xml version="1.0" encoding="utf-8"?>
<formControlPr xmlns="http://schemas.microsoft.com/office/spreadsheetml/2009/9/main" objectType="CheckBox" fmlaLink="$AG$384" lockText="1" noThreeD="1"/>
</file>

<file path=xl/ctrlProps/ctrlProp1389.xml><?xml version="1.0" encoding="utf-8"?>
<formControlPr xmlns="http://schemas.microsoft.com/office/spreadsheetml/2009/9/main" objectType="CheckBox" fmlaLink="$AG$385" lockText="1" noThreeD="1"/>
</file>

<file path=xl/ctrlProps/ctrlProp139.xml><?xml version="1.0" encoding="utf-8"?>
<formControlPr xmlns="http://schemas.microsoft.com/office/spreadsheetml/2009/9/main" objectType="CheckBox" fmlaLink="$Q$71" lockText="1" noThreeD="1"/>
</file>

<file path=xl/ctrlProps/ctrlProp1390.xml><?xml version="1.0" encoding="utf-8"?>
<formControlPr xmlns="http://schemas.microsoft.com/office/spreadsheetml/2009/9/main" objectType="CheckBox" fmlaLink="$AG$386" lockText="1" noThreeD="1"/>
</file>

<file path=xl/ctrlProps/ctrlProp1391.xml><?xml version="1.0" encoding="utf-8"?>
<formControlPr xmlns="http://schemas.microsoft.com/office/spreadsheetml/2009/9/main" objectType="CheckBox" fmlaLink="$AG$387" lockText="1" noThreeD="1"/>
</file>

<file path=xl/ctrlProps/ctrlProp1392.xml><?xml version="1.0" encoding="utf-8"?>
<formControlPr xmlns="http://schemas.microsoft.com/office/spreadsheetml/2009/9/main" objectType="CheckBox" fmlaLink="$AG$388" lockText="1" noThreeD="1"/>
</file>

<file path=xl/ctrlProps/ctrlProp1393.xml><?xml version="1.0" encoding="utf-8"?>
<formControlPr xmlns="http://schemas.microsoft.com/office/spreadsheetml/2009/9/main" objectType="CheckBox" fmlaLink="$AG$389" lockText="1" noThreeD="1"/>
</file>

<file path=xl/ctrlProps/ctrlProp1394.xml><?xml version="1.0" encoding="utf-8"?>
<formControlPr xmlns="http://schemas.microsoft.com/office/spreadsheetml/2009/9/main" objectType="CheckBox" fmlaLink="$AG$390" lockText="1" noThreeD="1"/>
</file>

<file path=xl/ctrlProps/ctrlProp1395.xml><?xml version="1.0" encoding="utf-8"?>
<formControlPr xmlns="http://schemas.microsoft.com/office/spreadsheetml/2009/9/main" objectType="CheckBox" fmlaLink="$AN$382" lockText="1" noThreeD="1"/>
</file>

<file path=xl/ctrlProps/ctrlProp1396.xml><?xml version="1.0" encoding="utf-8"?>
<formControlPr xmlns="http://schemas.microsoft.com/office/spreadsheetml/2009/9/main" objectType="CheckBox" fmlaLink="$AN$383" lockText="1" noThreeD="1"/>
</file>

<file path=xl/ctrlProps/ctrlProp1397.xml><?xml version="1.0" encoding="utf-8"?>
<formControlPr xmlns="http://schemas.microsoft.com/office/spreadsheetml/2009/9/main" objectType="CheckBox" fmlaLink="$AN$384" lockText="1" noThreeD="1"/>
</file>

<file path=xl/ctrlProps/ctrlProp1398.xml><?xml version="1.0" encoding="utf-8"?>
<formControlPr xmlns="http://schemas.microsoft.com/office/spreadsheetml/2009/9/main" objectType="CheckBox" fmlaLink="$AN$385" lockText="1" noThreeD="1"/>
</file>

<file path=xl/ctrlProps/ctrlProp1399.xml><?xml version="1.0" encoding="utf-8"?>
<formControlPr xmlns="http://schemas.microsoft.com/office/spreadsheetml/2009/9/main" objectType="CheckBox" fmlaLink="$AN$386" lockText="1" noThreeD="1"/>
</file>

<file path=xl/ctrlProps/ctrlProp14.xml><?xml version="1.0" encoding="utf-8"?>
<formControlPr xmlns="http://schemas.microsoft.com/office/spreadsheetml/2009/9/main" objectType="CheckBox" fmlaLink="$R$38" lockText="1" noThreeD="1"/>
</file>

<file path=xl/ctrlProps/ctrlProp140.xml><?xml version="1.0" encoding="utf-8"?>
<formControlPr xmlns="http://schemas.microsoft.com/office/spreadsheetml/2009/9/main" objectType="CheckBox" fmlaLink="$Q$72" lockText="1" noThreeD="1"/>
</file>

<file path=xl/ctrlProps/ctrlProp1400.xml><?xml version="1.0" encoding="utf-8"?>
<formControlPr xmlns="http://schemas.microsoft.com/office/spreadsheetml/2009/9/main" objectType="CheckBox" fmlaLink="$AN$387" lockText="1" noThreeD="1"/>
</file>

<file path=xl/ctrlProps/ctrlProp1401.xml><?xml version="1.0" encoding="utf-8"?>
<formControlPr xmlns="http://schemas.microsoft.com/office/spreadsheetml/2009/9/main" objectType="CheckBox" fmlaLink="$AN$388" lockText="1" noThreeD="1"/>
</file>

<file path=xl/ctrlProps/ctrlProp1402.xml><?xml version="1.0" encoding="utf-8"?>
<formControlPr xmlns="http://schemas.microsoft.com/office/spreadsheetml/2009/9/main" objectType="CheckBox" fmlaLink="$AN$389" lockText="1" noThreeD="1"/>
</file>

<file path=xl/ctrlProps/ctrlProp1403.xml><?xml version="1.0" encoding="utf-8"?>
<formControlPr xmlns="http://schemas.microsoft.com/office/spreadsheetml/2009/9/main" objectType="CheckBox" fmlaLink="$AN$390" lockText="1" noThreeD="1"/>
</file>

<file path=xl/ctrlProps/ctrlProp1404.xml><?xml version="1.0" encoding="utf-8"?>
<formControlPr xmlns="http://schemas.microsoft.com/office/spreadsheetml/2009/9/main" objectType="CheckBox" fmlaLink="$AG$391" lockText="1" noThreeD="1"/>
</file>

<file path=xl/ctrlProps/ctrlProp1405.xml><?xml version="1.0" encoding="utf-8"?>
<formControlPr xmlns="http://schemas.microsoft.com/office/spreadsheetml/2009/9/main" objectType="CheckBox" fmlaLink="$AG$392" lockText="1" noThreeD="1"/>
</file>

<file path=xl/ctrlProps/ctrlProp1406.xml><?xml version="1.0" encoding="utf-8"?>
<formControlPr xmlns="http://schemas.microsoft.com/office/spreadsheetml/2009/9/main" objectType="CheckBox" fmlaLink="$AG$393" lockText="1" noThreeD="1"/>
</file>

<file path=xl/ctrlProps/ctrlProp1407.xml><?xml version="1.0" encoding="utf-8"?>
<formControlPr xmlns="http://schemas.microsoft.com/office/spreadsheetml/2009/9/main" objectType="CheckBox" fmlaLink="$AG$394" lockText="1" noThreeD="1"/>
</file>

<file path=xl/ctrlProps/ctrlProp1408.xml><?xml version="1.0" encoding="utf-8"?>
<formControlPr xmlns="http://schemas.microsoft.com/office/spreadsheetml/2009/9/main" objectType="CheckBox" fmlaLink="$AG$395" lockText="1" noThreeD="1"/>
</file>

<file path=xl/ctrlProps/ctrlProp1409.xml><?xml version="1.0" encoding="utf-8"?>
<formControlPr xmlns="http://schemas.microsoft.com/office/spreadsheetml/2009/9/main" objectType="CheckBox" fmlaLink="$AG$396" lockText="1" noThreeD="1"/>
</file>

<file path=xl/ctrlProps/ctrlProp141.xml><?xml version="1.0" encoding="utf-8"?>
<formControlPr xmlns="http://schemas.microsoft.com/office/spreadsheetml/2009/9/main" objectType="CheckBox" fmlaLink="$Q$73" lockText="1" noThreeD="1"/>
</file>

<file path=xl/ctrlProps/ctrlProp1410.xml><?xml version="1.0" encoding="utf-8"?>
<formControlPr xmlns="http://schemas.microsoft.com/office/spreadsheetml/2009/9/main" objectType="CheckBox" fmlaLink="$AG$397" lockText="1" noThreeD="1"/>
</file>

<file path=xl/ctrlProps/ctrlProp1411.xml><?xml version="1.0" encoding="utf-8"?>
<formControlPr xmlns="http://schemas.microsoft.com/office/spreadsheetml/2009/9/main" objectType="CheckBox" fmlaLink="$AG$398" lockText="1" noThreeD="1"/>
</file>

<file path=xl/ctrlProps/ctrlProp1412.xml><?xml version="1.0" encoding="utf-8"?>
<formControlPr xmlns="http://schemas.microsoft.com/office/spreadsheetml/2009/9/main" objectType="CheckBox" fmlaLink="$AG$399" lockText="1" noThreeD="1"/>
</file>

<file path=xl/ctrlProps/ctrlProp1413.xml><?xml version="1.0" encoding="utf-8"?>
<formControlPr xmlns="http://schemas.microsoft.com/office/spreadsheetml/2009/9/main" objectType="CheckBox" fmlaLink="$AN$391" lockText="1" noThreeD="1"/>
</file>

<file path=xl/ctrlProps/ctrlProp1414.xml><?xml version="1.0" encoding="utf-8"?>
<formControlPr xmlns="http://schemas.microsoft.com/office/spreadsheetml/2009/9/main" objectType="CheckBox" fmlaLink="$AN$392" lockText="1" noThreeD="1"/>
</file>

<file path=xl/ctrlProps/ctrlProp1415.xml><?xml version="1.0" encoding="utf-8"?>
<formControlPr xmlns="http://schemas.microsoft.com/office/spreadsheetml/2009/9/main" objectType="CheckBox" fmlaLink="$AN$393" lockText="1" noThreeD="1"/>
</file>

<file path=xl/ctrlProps/ctrlProp1416.xml><?xml version="1.0" encoding="utf-8"?>
<formControlPr xmlns="http://schemas.microsoft.com/office/spreadsheetml/2009/9/main" objectType="CheckBox" fmlaLink="$AN$394" lockText="1" noThreeD="1"/>
</file>

<file path=xl/ctrlProps/ctrlProp1417.xml><?xml version="1.0" encoding="utf-8"?>
<formControlPr xmlns="http://schemas.microsoft.com/office/spreadsheetml/2009/9/main" objectType="CheckBox" fmlaLink="$AN$395" lockText="1" noThreeD="1"/>
</file>

<file path=xl/ctrlProps/ctrlProp1418.xml><?xml version="1.0" encoding="utf-8"?>
<formControlPr xmlns="http://schemas.microsoft.com/office/spreadsheetml/2009/9/main" objectType="CheckBox" fmlaLink="$AN$396" lockText="1" noThreeD="1"/>
</file>

<file path=xl/ctrlProps/ctrlProp1419.xml><?xml version="1.0" encoding="utf-8"?>
<formControlPr xmlns="http://schemas.microsoft.com/office/spreadsheetml/2009/9/main" objectType="CheckBox" fmlaLink="$AN$397" lockText="1" noThreeD="1"/>
</file>

<file path=xl/ctrlProps/ctrlProp142.xml><?xml version="1.0" encoding="utf-8"?>
<formControlPr xmlns="http://schemas.microsoft.com/office/spreadsheetml/2009/9/main" objectType="CheckBox" fmlaLink="$Q$74" lockText="1" noThreeD="1"/>
</file>

<file path=xl/ctrlProps/ctrlProp1420.xml><?xml version="1.0" encoding="utf-8"?>
<formControlPr xmlns="http://schemas.microsoft.com/office/spreadsheetml/2009/9/main" objectType="CheckBox" fmlaLink="$AN$398" lockText="1" noThreeD="1"/>
</file>

<file path=xl/ctrlProps/ctrlProp1421.xml><?xml version="1.0" encoding="utf-8"?>
<formControlPr xmlns="http://schemas.microsoft.com/office/spreadsheetml/2009/9/main" objectType="CheckBox" fmlaLink="$AN$399" lockText="1" noThreeD="1"/>
</file>

<file path=xl/ctrlProps/ctrlProp1422.xml><?xml version="1.0" encoding="utf-8"?>
<formControlPr xmlns="http://schemas.microsoft.com/office/spreadsheetml/2009/9/main" objectType="CheckBox" fmlaLink="$AG$400" lockText="1" noThreeD="1"/>
</file>

<file path=xl/ctrlProps/ctrlProp1423.xml><?xml version="1.0" encoding="utf-8"?>
<formControlPr xmlns="http://schemas.microsoft.com/office/spreadsheetml/2009/9/main" objectType="CheckBox" fmlaLink="$AG$401" lockText="1" noThreeD="1"/>
</file>

<file path=xl/ctrlProps/ctrlProp1424.xml><?xml version="1.0" encoding="utf-8"?>
<formControlPr xmlns="http://schemas.microsoft.com/office/spreadsheetml/2009/9/main" objectType="CheckBox" fmlaLink="$AG$402" lockText="1" noThreeD="1"/>
</file>

<file path=xl/ctrlProps/ctrlProp1425.xml><?xml version="1.0" encoding="utf-8"?>
<formControlPr xmlns="http://schemas.microsoft.com/office/spreadsheetml/2009/9/main" objectType="CheckBox" fmlaLink="$AG$403" lockText="1" noThreeD="1"/>
</file>

<file path=xl/ctrlProps/ctrlProp1426.xml><?xml version="1.0" encoding="utf-8"?>
<formControlPr xmlns="http://schemas.microsoft.com/office/spreadsheetml/2009/9/main" objectType="CheckBox" fmlaLink="$AG$404" lockText="1" noThreeD="1"/>
</file>

<file path=xl/ctrlProps/ctrlProp1427.xml><?xml version="1.0" encoding="utf-8"?>
<formControlPr xmlns="http://schemas.microsoft.com/office/spreadsheetml/2009/9/main" objectType="CheckBox" fmlaLink="$AG$405" lockText="1" noThreeD="1"/>
</file>

<file path=xl/ctrlProps/ctrlProp1428.xml><?xml version="1.0" encoding="utf-8"?>
<formControlPr xmlns="http://schemas.microsoft.com/office/spreadsheetml/2009/9/main" objectType="CheckBox" fmlaLink="$AG$406" lockText="1" noThreeD="1"/>
</file>

<file path=xl/ctrlProps/ctrlProp1429.xml><?xml version="1.0" encoding="utf-8"?>
<formControlPr xmlns="http://schemas.microsoft.com/office/spreadsheetml/2009/9/main" objectType="CheckBox" fmlaLink="$AG$407" lockText="1" noThreeD="1"/>
</file>

<file path=xl/ctrlProps/ctrlProp143.xml><?xml version="1.0" encoding="utf-8"?>
<formControlPr xmlns="http://schemas.microsoft.com/office/spreadsheetml/2009/9/main" objectType="CheckBox" fmlaLink="$Q$26" lockText="1" noThreeD="1"/>
</file>

<file path=xl/ctrlProps/ctrlProp1430.xml><?xml version="1.0" encoding="utf-8"?>
<formControlPr xmlns="http://schemas.microsoft.com/office/spreadsheetml/2009/9/main" objectType="CheckBox" fmlaLink="$AG$408" lockText="1" noThreeD="1"/>
</file>

<file path=xl/ctrlProps/ctrlProp1431.xml><?xml version="1.0" encoding="utf-8"?>
<formControlPr xmlns="http://schemas.microsoft.com/office/spreadsheetml/2009/9/main" objectType="CheckBox" fmlaLink="$AN$400" lockText="1" noThreeD="1"/>
</file>

<file path=xl/ctrlProps/ctrlProp1432.xml><?xml version="1.0" encoding="utf-8"?>
<formControlPr xmlns="http://schemas.microsoft.com/office/spreadsheetml/2009/9/main" objectType="CheckBox" fmlaLink="$AN$401" lockText="1" noThreeD="1"/>
</file>

<file path=xl/ctrlProps/ctrlProp1433.xml><?xml version="1.0" encoding="utf-8"?>
<formControlPr xmlns="http://schemas.microsoft.com/office/spreadsheetml/2009/9/main" objectType="CheckBox" fmlaLink="$AN$402" lockText="1" noThreeD="1"/>
</file>

<file path=xl/ctrlProps/ctrlProp1434.xml><?xml version="1.0" encoding="utf-8"?>
<formControlPr xmlns="http://schemas.microsoft.com/office/spreadsheetml/2009/9/main" objectType="CheckBox" fmlaLink="$AN$403" lockText="1" noThreeD="1"/>
</file>

<file path=xl/ctrlProps/ctrlProp1435.xml><?xml version="1.0" encoding="utf-8"?>
<formControlPr xmlns="http://schemas.microsoft.com/office/spreadsheetml/2009/9/main" objectType="CheckBox" fmlaLink="$AN$404" lockText="1" noThreeD="1"/>
</file>

<file path=xl/ctrlProps/ctrlProp1436.xml><?xml version="1.0" encoding="utf-8"?>
<formControlPr xmlns="http://schemas.microsoft.com/office/spreadsheetml/2009/9/main" objectType="CheckBox" fmlaLink="$AN$405" lockText="1" noThreeD="1"/>
</file>

<file path=xl/ctrlProps/ctrlProp1437.xml><?xml version="1.0" encoding="utf-8"?>
<formControlPr xmlns="http://schemas.microsoft.com/office/spreadsheetml/2009/9/main" objectType="CheckBox" fmlaLink="$AN$406" lockText="1" noThreeD="1"/>
</file>

<file path=xl/ctrlProps/ctrlProp1438.xml><?xml version="1.0" encoding="utf-8"?>
<formControlPr xmlns="http://schemas.microsoft.com/office/spreadsheetml/2009/9/main" objectType="CheckBox" fmlaLink="$AN$407" lockText="1" noThreeD="1"/>
</file>

<file path=xl/ctrlProps/ctrlProp1439.xml><?xml version="1.0" encoding="utf-8"?>
<formControlPr xmlns="http://schemas.microsoft.com/office/spreadsheetml/2009/9/main" objectType="CheckBox" fmlaLink="$AN$408" lockText="1" noThreeD="1"/>
</file>

<file path=xl/ctrlProps/ctrlProp144.xml><?xml version="1.0" encoding="utf-8"?>
<formControlPr xmlns="http://schemas.microsoft.com/office/spreadsheetml/2009/9/main" objectType="CheckBox" fmlaLink="$Q$27" lockText="1" noThreeD="1"/>
</file>

<file path=xl/ctrlProps/ctrlProp1440.xml><?xml version="1.0" encoding="utf-8"?>
<formControlPr xmlns="http://schemas.microsoft.com/office/spreadsheetml/2009/9/main" objectType="CheckBox" fmlaLink="$AG$409" lockText="1" noThreeD="1"/>
</file>

<file path=xl/ctrlProps/ctrlProp1441.xml><?xml version="1.0" encoding="utf-8"?>
<formControlPr xmlns="http://schemas.microsoft.com/office/spreadsheetml/2009/9/main" objectType="CheckBox" fmlaLink="$AG$410" lockText="1" noThreeD="1"/>
</file>

<file path=xl/ctrlProps/ctrlProp1442.xml><?xml version="1.0" encoding="utf-8"?>
<formControlPr xmlns="http://schemas.microsoft.com/office/spreadsheetml/2009/9/main" objectType="CheckBox" fmlaLink="$AG$411" lockText="1" noThreeD="1"/>
</file>

<file path=xl/ctrlProps/ctrlProp1443.xml><?xml version="1.0" encoding="utf-8"?>
<formControlPr xmlns="http://schemas.microsoft.com/office/spreadsheetml/2009/9/main" objectType="CheckBox" fmlaLink="$AG$412" lockText="1" noThreeD="1"/>
</file>

<file path=xl/ctrlProps/ctrlProp1444.xml><?xml version="1.0" encoding="utf-8"?>
<formControlPr xmlns="http://schemas.microsoft.com/office/spreadsheetml/2009/9/main" objectType="CheckBox" fmlaLink="$AG$413" lockText="1" noThreeD="1"/>
</file>

<file path=xl/ctrlProps/ctrlProp1445.xml><?xml version="1.0" encoding="utf-8"?>
<formControlPr xmlns="http://schemas.microsoft.com/office/spreadsheetml/2009/9/main" objectType="CheckBox" fmlaLink="$AG$414" lockText="1" noThreeD="1"/>
</file>

<file path=xl/ctrlProps/ctrlProp1446.xml><?xml version="1.0" encoding="utf-8"?>
<formControlPr xmlns="http://schemas.microsoft.com/office/spreadsheetml/2009/9/main" objectType="CheckBox" fmlaLink="$AG$415" lockText="1" noThreeD="1"/>
</file>

<file path=xl/ctrlProps/ctrlProp1447.xml><?xml version="1.0" encoding="utf-8"?>
<formControlPr xmlns="http://schemas.microsoft.com/office/spreadsheetml/2009/9/main" objectType="CheckBox" fmlaLink="$AG$416" lockText="1" noThreeD="1"/>
</file>

<file path=xl/ctrlProps/ctrlProp1448.xml><?xml version="1.0" encoding="utf-8"?>
<formControlPr xmlns="http://schemas.microsoft.com/office/spreadsheetml/2009/9/main" objectType="CheckBox" fmlaLink="$AG$417" lockText="1" noThreeD="1"/>
</file>

<file path=xl/ctrlProps/ctrlProp1449.xml><?xml version="1.0" encoding="utf-8"?>
<formControlPr xmlns="http://schemas.microsoft.com/office/spreadsheetml/2009/9/main" objectType="CheckBox" fmlaLink="$AN$409" lockText="1" noThreeD="1"/>
</file>

<file path=xl/ctrlProps/ctrlProp145.xml><?xml version="1.0" encoding="utf-8"?>
<formControlPr xmlns="http://schemas.microsoft.com/office/spreadsheetml/2009/9/main" objectType="CheckBox" fmlaLink="$Q$28" lockText="1" noThreeD="1"/>
</file>

<file path=xl/ctrlProps/ctrlProp1450.xml><?xml version="1.0" encoding="utf-8"?>
<formControlPr xmlns="http://schemas.microsoft.com/office/spreadsheetml/2009/9/main" objectType="CheckBox" fmlaLink="$AN$410" lockText="1" noThreeD="1"/>
</file>

<file path=xl/ctrlProps/ctrlProp1451.xml><?xml version="1.0" encoding="utf-8"?>
<formControlPr xmlns="http://schemas.microsoft.com/office/spreadsheetml/2009/9/main" objectType="CheckBox" fmlaLink="$AN$411" lockText="1" noThreeD="1"/>
</file>

<file path=xl/ctrlProps/ctrlProp1452.xml><?xml version="1.0" encoding="utf-8"?>
<formControlPr xmlns="http://schemas.microsoft.com/office/spreadsheetml/2009/9/main" objectType="CheckBox" fmlaLink="$AN$412" lockText="1" noThreeD="1"/>
</file>

<file path=xl/ctrlProps/ctrlProp1453.xml><?xml version="1.0" encoding="utf-8"?>
<formControlPr xmlns="http://schemas.microsoft.com/office/spreadsheetml/2009/9/main" objectType="CheckBox" fmlaLink="$AN$413" lockText="1" noThreeD="1"/>
</file>

<file path=xl/ctrlProps/ctrlProp1454.xml><?xml version="1.0" encoding="utf-8"?>
<formControlPr xmlns="http://schemas.microsoft.com/office/spreadsheetml/2009/9/main" objectType="CheckBox" fmlaLink="$AN$414" lockText="1" noThreeD="1"/>
</file>

<file path=xl/ctrlProps/ctrlProp1455.xml><?xml version="1.0" encoding="utf-8"?>
<formControlPr xmlns="http://schemas.microsoft.com/office/spreadsheetml/2009/9/main" objectType="CheckBox" fmlaLink="$AN$415" lockText="1" noThreeD="1"/>
</file>

<file path=xl/ctrlProps/ctrlProp1456.xml><?xml version="1.0" encoding="utf-8"?>
<formControlPr xmlns="http://schemas.microsoft.com/office/spreadsheetml/2009/9/main" objectType="CheckBox" fmlaLink="$AN$416" lockText="1" noThreeD="1"/>
</file>

<file path=xl/ctrlProps/ctrlProp1457.xml><?xml version="1.0" encoding="utf-8"?>
<formControlPr xmlns="http://schemas.microsoft.com/office/spreadsheetml/2009/9/main" objectType="CheckBox" fmlaLink="$AN$417" lockText="1" noThreeD="1"/>
</file>

<file path=xl/ctrlProps/ctrlProp1458.xml><?xml version="1.0" encoding="utf-8"?>
<formControlPr xmlns="http://schemas.microsoft.com/office/spreadsheetml/2009/9/main" objectType="CheckBox" fmlaLink="$AG$418" lockText="1" noThreeD="1"/>
</file>

<file path=xl/ctrlProps/ctrlProp1459.xml><?xml version="1.0" encoding="utf-8"?>
<formControlPr xmlns="http://schemas.microsoft.com/office/spreadsheetml/2009/9/main" objectType="CheckBox" fmlaLink="$AG$419" lockText="1" noThreeD="1"/>
</file>

<file path=xl/ctrlProps/ctrlProp146.xml><?xml version="1.0" encoding="utf-8"?>
<formControlPr xmlns="http://schemas.microsoft.com/office/spreadsheetml/2009/9/main" objectType="CheckBox" fmlaLink="$Q$29" lockText="1" noThreeD="1"/>
</file>

<file path=xl/ctrlProps/ctrlProp1460.xml><?xml version="1.0" encoding="utf-8"?>
<formControlPr xmlns="http://schemas.microsoft.com/office/spreadsheetml/2009/9/main" objectType="CheckBox" fmlaLink="$AG$420" lockText="1" noThreeD="1"/>
</file>

<file path=xl/ctrlProps/ctrlProp1461.xml><?xml version="1.0" encoding="utf-8"?>
<formControlPr xmlns="http://schemas.microsoft.com/office/spreadsheetml/2009/9/main" objectType="CheckBox" fmlaLink="$AG$421" lockText="1" noThreeD="1"/>
</file>

<file path=xl/ctrlProps/ctrlProp1462.xml><?xml version="1.0" encoding="utf-8"?>
<formControlPr xmlns="http://schemas.microsoft.com/office/spreadsheetml/2009/9/main" objectType="CheckBox" fmlaLink="$AG$422" lockText="1" noThreeD="1"/>
</file>

<file path=xl/ctrlProps/ctrlProp1463.xml><?xml version="1.0" encoding="utf-8"?>
<formControlPr xmlns="http://schemas.microsoft.com/office/spreadsheetml/2009/9/main" objectType="CheckBox" fmlaLink="$AG$423" lockText="1" noThreeD="1"/>
</file>

<file path=xl/ctrlProps/ctrlProp1464.xml><?xml version="1.0" encoding="utf-8"?>
<formControlPr xmlns="http://schemas.microsoft.com/office/spreadsheetml/2009/9/main" objectType="CheckBox" fmlaLink="$AG$424" lockText="1" noThreeD="1"/>
</file>

<file path=xl/ctrlProps/ctrlProp1465.xml><?xml version="1.0" encoding="utf-8"?>
<formControlPr xmlns="http://schemas.microsoft.com/office/spreadsheetml/2009/9/main" objectType="CheckBox" fmlaLink="$AG$425" lockText="1" noThreeD="1"/>
</file>

<file path=xl/ctrlProps/ctrlProp1466.xml><?xml version="1.0" encoding="utf-8"?>
<formControlPr xmlns="http://schemas.microsoft.com/office/spreadsheetml/2009/9/main" objectType="CheckBox" fmlaLink="$AG$426" lockText="1" noThreeD="1"/>
</file>

<file path=xl/ctrlProps/ctrlProp1467.xml><?xml version="1.0" encoding="utf-8"?>
<formControlPr xmlns="http://schemas.microsoft.com/office/spreadsheetml/2009/9/main" objectType="CheckBox" fmlaLink="$AN$418" lockText="1" noThreeD="1"/>
</file>

<file path=xl/ctrlProps/ctrlProp1468.xml><?xml version="1.0" encoding="utf-8"?>
<formControlPr xmlns="http://schemas.microsoft.com/office/spreadsheetml/2009/9/main" objectType="CheckBox" fmlaLink="$AN$419" lockText="1" noThreeD="1"/>
</file>

<file path=xl/ctrlProps/ctrlProp1469.xml><?xml version="1.0" encoding="utf-8"?>
<formControlPr xmlns="http://schemas.microsoft.com/office/spreadsheetml/2009/9/main" objectType="CheckBox" fmlaLink="$AN$420" lockText="1" noThreeD="1"/>
</file>

<file path=xl/ctrlProps/ctrlProp147.xml><?xml version="1.0" encoding="utf-8"?>
<formControlPr xmlns="http://schemas.microsoft.com/office/spreadsheetml/2009/9/main" objectType="CheckBox" fmlaLink="$Q$30" lockText="1" noThreeD="1"/>
</file>

<file path=xl/ctrlProps/ctrlProp1470.xml><?xml version="1.0" encoding="utf-8"?>
<formControlPr xmlns="http://schemas.microsoft.com/office/spreadsheetml/2009/9/main" objectType="CheckBox" fmlaLink="$AN$421" lockText="1" noThreeD="1"/>
</file>

<file path=xl/ctrlProps/ctrlProp1471.xml><?xml version="1.0" encoding="utf-8"?>
<formControlPr xmlns="http://schemas.microsoft.com/office/spreadsheetml/2009/9/main" objectType="CheckBox" fmlaLink="$AN$422" lockText="1" noThreeD="1"/>
</file>

<file path=xl/ctrlProps/ctrlProp1472.xml><?xml version="1.0" encoding="utf-8"?>
<formControlPr xmlns="http://schemas.microsoft.com/office/spreadsheetml/2009/9/main" objectType="CheckBox" fmlaLink="$AN$423" lockText="1" noThreeD="1"/>
</file>

<file path=xl/ctrlProps/ctrlProp1473.xml><?xml version="1.0" encoding="utf-8"?>
<formControlPr xmlns="http://schemas.microsoft.com/office/spreadsheetml/2009/9/main" objectType="CheckBox" fmlaLink="$AN$424" lockText="1" noThreeD="1"/>
</file>

<file path=xl/ctrlProps/ctrlProp1474.xml><?xml version="1.0" encoding="utf-8"?>
<formControlPr xmlns="http://schemas.microsoft.com/office/spreadsheetml/2009/9/main" objectType="CheckBox" fmlaLink="$AN$425" lockText="1" noThreeD="1"/>
</file>

<file path=xl/ctrlProps/ctrlProp1475.xml><?xml version="1.0" encoding="utf-8"?>
<formControlPr xmlns="http://schemas.microsoft.com/office/spreadsheetml/2009/9/main" objectType="CheckBox" fmlaLink="$AN$426" lockText="1" noThreeD="1"/>
</file>

<file path=xl/ctrlProps/ctrlProp1476.xml><?xml version="1.0" encoding="utf-8"?>
<formControlPr xmlns="http://schemas.microsoft.com/office/spreadsheetml/2009/9/main" objectType="CheckBox" fmlaLink="$AG$427" lockText="1" noThreeD="1"/>
</file>

<file path=xl/ctrlProps/ctrlProp1477.xml><?xml version="1.0" encoding="utf-8"?>
<formControlPr xmlns="http://schemas.microsoft.com/office/spreadsheetml/2009/9/main" objectType="CheckBox" fmlaLink="$AG$428" lockText="1" noThreeD="1"/>
</file>

<file path=xl/ctrlProps/ctrlProp1478.xml><?xml version="1.0" encoding="utf-8"?>
<formControlPr xmlns="http://schemas.microsoft.com/office/spreadsheetml/2009/9/main" objectType="CheckBox" fmlaLink="$AG$429" lockText="1" noThreeD="1"/>
</file>

<file path=xl/ctrlProps/ctrlProp1479.xml><?xml version="1.0" encoding="utf-8"?>
<formControlPr xmlns="http://schemas.microsoft.com/office/spreadsheetml/2009/9/main" objectType="CheckBox" fmlaLink="$AG$430" lockText="1" noThreeD="1"/>
</file>

<file path=xl/ctrlProps/ctrlProp148.xml><?xml version="1.0" encoding="utf-8"?>
<formControlPr xmlns="http://schemas.microsoft.com/office/spreadsheetml/2009/9/main" objectType="CheckBox" fmlaLink="$Q$31" lockText="1" noThreeD="1"/>
</file>

<file path=xl/ctrlProps/ctrlProp1480.xml><?xml version="1.0" encoding="utf-8"?>
<formControlPr xmlns="http://schemas.microsoft.com/office/spreadsheetml/2009/9/main" objectType="CheckBox" fmlaLink="$AG$431" lockText="1" noThreeD="1"/>
</file>

<file path=xl/ctrlProps/ctrlProp1481.xml><?xml version="1.0" encoding="utf-8"?>
<formControlPr xmlns="http://schemas.microsoft.com/office/spreadsheetml/2009/9/main" objectType="CheckBox" fmlaLink="$AG$432" lockText="1" noThreeD="1"/>
</file>

<file path=xl/ctrlProps/ctrlProp1482.xml><?xml version="1.0" encoding="utf-8"?>
<formControlPr xmlns="http://schemas.microsoft.com/office/spreadsheetml/2009/9/main" objectType="CheckBox" fmlaLink="$AG$433" lockText="1" noThreeD="1"/>
</file>

<file path=xl/ctrlProps/ctrlProp1483.xml><?xml version="1.0" encoding="utf-8"?>
<formControlPr xmlns="http://schemas.microsoft.com/office/spreadsheetml/2009/9/main" objectType="CheckBox" fmlaLink="$AG$434" lockText="1" noThreeD="1"/>
</file>

<file path=xl/ctrlProps/ctrlProp1484.xml><?xml version="1.0" encoding="utf-8"?>
<formControlPr xmlns="http://schemas.microsoft.com/office/spreadsheetml/2009/9/main" objectType="CheckBox" fmlaLink="$AG$435" lockText="1" noThreeD="1"/>
</file>

<file path=xl/ctrlProps/ctrlProp1485.xml><?xml version="1.0" encoding="utf-8"?>
<formControlPr xmlns="http://schemas.microsoft.com/office/spreadsheetml/2009/9/main" objectType="CheckBox" fmlaLink="$AN$427" lockText="1" noThreeD="1"/>
</file>

<file path=xl/ctrlProps/ctrlProp1486.xml><?xml version="1.0" encoding="utf-8"?>
<formControlPr xmlns="http://schemas.microsoft.com/office/spreadsheetml/2009/9/main" objectType="CheckBox" fmlaLink="$AN$428" lockText="1" noThreeD="1"/>
</file>

<file path=xl/ctrlProps/ctrlProp1487.xml><?xml version="1.0" encoding="utf-8"?>
<formControlPr xmlns="http://schemas.microsoft.com/office/spreadsheetml/2009/9/main" objectType="CheckBox" fmlaLink="$AN$429" lockText="1" noThreeD="1"/>
</file>

<file path=xl/ctrlProps/ctrlProp1488.xml><?xml version="1.0" encoding="utf-8"?>
<formControlPr xmlns="http://schemas.microsoft.com/office/spreadsheetml/2009/9/main" objectType="CheckBox" fmlaLink="$AN$430" lockText="1" noThreeD="1"/>
</file>

<file path=xl/ctrlProps/ctrlProp1489.xml><?xml version="1.0" encoding="utf-8"?>
<formControlPr xmlns="http://schemas.microsoft.com/office/spreadsheetml/2009/9/main" objectType="CheckBox" fmlaLink="$AN$431" lockText="1" noThreeD="1"/>
</file>

<file path=xl/ctrlProps/ctrlProp149.xml><?xml version="1.0" encoding="utf-8"?>
<formControlPr xmlns="http://schemas.microsoft.com/office/spreadsheetml/2009/9/main" objectType="CheckBox" fmlaLink="$Q$32" lockText="1" noThreeD="1"/>
</file>

<file path=xl/ctrlProps/ctrlProp1490.xml><?xml version="1.0" encoding="utf-8"?>
<formControlPr xmlns="http://schemas.microsoft.com/office/spreadsheetml/2009/9/main" objectType="CheckBox" fmlaLink="$AN$432" lockText="1" noThreeD="1"/>
</file>

<file path=xl/ctrlProps/ctrlProp1491.xml><?xml version="1.0" encoding="utf-8"?>
<formControlPr xmlns="http://schemas.microsoft.com/office/spreadsheetml/2009/9/main" objectType="CheckBox" fmlaLink="$AN$433" lockText="1" noThreeD="1"/>
</file>

<file path=xl/ctrlProps/ctrlProp1492.xml><?xml version="1.0" encoding="utf-8"?>
<formControlPr xmlns="http://schemas.microsoft.com/office/spreadsheetml/2009/9/main" objectType="CheckBox" fmlaLink="$AN$434" lockText="1" noThreeD="1"/>
</file>

<file path=xl/ctrlProps/ctrlProp1493.xml><?xml version="1.0" encoding="utf-8"?>
<formControlPr xmlns="http://schemas.microsoft.com/office/spreadsheetml/2009/9/main" objectType="CheckBox" fmlaLink="$AN$435" lockText="1" noThreeD="1"/>
</file>

<file path=xl/ctrlProps/ctrlProp1494.xml><?xml version="1.0" encoding="utf-8"?>
<formControlPr xmlns="http://schemas.microsoft.com/office/spreadsheetml/2009/9/main" objectType="CheckBox" fmlaLink="$AG$436" lockText="1" noThreeD="1"/>
</file>

<file path=xl/ctrlProps/ctrlProp1495.xml><?xml version="1.0" encoding="utf-8"?>
<formControlPr xmlns="http://schemas.microsoft.com/office/spreadsheetml/2009/9/main" objectType="CheckBox" fmlaLink="$AG$437" lockText="1" noThreeD="1"/>
</file>

<file path=xl/ctrlProps/ctrlProp1496.xml><?xml version="1.0" encoding="utf-8"?>
<formControlPr xmlns="http://schemas.microsoft.com/office/spreadsheetml/2009/9/main" objectType="CheckBox" fmlaLink="$AG$438" lockText="1" noThreeD="1"/>
</file>

<file path=xl/ctrlProps/ctrlProp1497.xml><?xml version="1.0" encoding="utf-8"?>
<formControlPr xmlns="http://schemas.microsoft.com/office/spreadsheetml/2009/9/main" objectType="CheckBox" fmlaLink="$AG$439" lockText="1" noThreeD="1"/>
</file>

<file path=xl/ctrlProps/ctrlProp1498.xml><?xml version="1.0" encoding="utf-8"?>
<formControlPr xmlns="http://schemas.microsoft.com/office/spreadsheetml/2009/9/main" objectType="CheckBox" fmlaLink="$AG$440" lockText="1" noThreeD="1"/>
</file>

<file path=xl/ctrlProps/ctrlProp1499.xml><?xml version="1.0" encoding="utf-8"?>
<formControlPr xmlns="http://schemas.microsoft.com/office/spreadsheetml/2009/9/main" objectType="CheckBox" fmlaLink="$AG$441" lockText="1" noThreeD="1"/>
</file>

<file path=xl/ctrlProps/ctrlProp15.xml><?xml version="1.0" encoding="utf-8"?>
<formControlPr xmlns="http://schemas.microsoft.com/office/spreadsheetml/2009/9/main" objectType="CheckBox" fmlaLink="$R$39" lockText="1" noThreeD="1"/>
</file>

<file path=xl/ctrlProps/ctrlProp150.xml><?xml version="1.0" encoding="utf-8"?>
<formControlPr xmlns="http://schemas.microsoft.com/office/spreadsheetml/2009/9/main" objectType="CheckBox" fmlaLink="$Q$33" lockText="1" noThreeD="1"/>
</file>

<file path=xl/ctrlProps/ctrlProp1500.xml><?xml version="1.0" encoding="utf-8"?>
<formControlPr xmlns="http://schemas.microsoft.com/office/spreadsheetml/2009/9/main" objectType="CheckBox" fmlaLink="$AG$442" lockText="1" noThreeD="1"/>
</file>

<file path=xl/ctrlProps/ctrlProp1501.xml><?xml version="1.0" encoding="utf-8"?>
<formControlPr xmlns="http://schemas.microsoft.com/office/spreadsheetml/2009/9/main" objectType="CheckBox" fmlaLink="$AG$443" lockText="1" noThreeD="1"/>
</file>

<file path=xl/ctrlProps/ctrlProp1502.xml><?xml version="1.0" encoding="utf-8"?>
<formControlPr xmlns="http://schemas.microsoft.com/office/spreadsheetml/2009/9/main" objectType="CheckBox" fmlaLink="$AG$444" lockText="1" noThreeD="1"/>
</file>

<file path=xl/ctrlProps/ctrlProp1503.xml><?xml version="1.0" encoding="utf-8"?>
<formControlPr xmlns="http://schemas.microsoft.com/office/spreadsheetml/2009/9/main" objectType="CheckBox" fmlaLink="$AN$436" lockText="1" noThreeD="1"/>
</file>

<file path=xl/ctrlProps/ctrlProp1504.xml><?xml version="1.0" encoding="utf-8"?>
<formControlPr xmlns="http://schemas.microsoft.com/office/spreadsheetml/2009/9/main" objectType="CheckBox" fmlaLink="$AN$437" lockText="1" noThreeD="1"/>
</file>

<file path=xl/ctrlProps/ctrlProp1505.xml><?xml version="1.0" encoding="utf-8"?>
<formControlPr xmlns="http://schemas.microsoft.com/office/spreadsheetml/2009/9/main" objectType="CheckBox" fmlaLink="$AN$438" lockText="1" noThreeD="1"/>
</file>

<file path=xl/ctrlProps/ctrlProp1506.xml><?xml version="1.0" encoding="utf-8"?>
<formControlPr xmlns="http://schemas.microsoft.com/office/spreadsheetml/2009/9/main" objectType="CheckBox" fmlaLink="$AN$439" lockText="1" noThreeD="1"/>
</file>

<file path=xl/ctrlProps/ctrlProp1507.xml><?xml version="1.0" encoding="utf-8"?>
<formControlPr xmlns="http://schemas.microsoft.com/office/spreadsheetml/2009/9/main" objectType="CheckBox" fmlaLink="$AN$440" lockText="1" noThreeD="1"/>
</file>

<file path=xl/ctrlProps/ctrlProp1508.xml><?xml version="1.0" encoding="utf-8"?>
<formControlPr xmlns="http://schemas.microsoft.com/office/spreadsheetml/2009/9/main" objectType="CheckBox" fmlaLink="$AN$441" lockText="1" noThreeD="1"/>
</file>

<file path=xl/ctrlProps/ctrlProp1509.xml><?xml version="1.0" encoding="utf-8"?>
<formControlPr xmlns="http://schemas.microsoft.com/office/spreadsheetml/2009/9/main" objectType="CheckBox" fmlaLink="$AN$442" lockText="1" noThreeD="1"/>
</file>

<file path=xl/ctrlProps/ctrlProp151.xml><?xml version="1.0" encoding="utf-8"?>
<formControlPr xmlns="http://schemas.microsoft.com/office/spreadsheetml/2009/9/main" objectType="CheckBox" fmlaLink="$Q$34" lockText="1" noThreeD="1"/>
</file>

<file path=xl/ctrlProps/ctrlProp1510.xml><?xml version="1.0" encoding="utf-8"?>
<formControlPr xmlns="http://schemas.microsoft.com/office/spreadsheetml/2009/9/main" objectType="CheckBox" fmlaLink="$AN$443" lockText="1" noThreeD="1"/>
</file>

<file path=xl/ctrlProps/ctrlProp1511.xml><?xml version="1.0" encoding="utf-8"?>
<formControlPr xmlns="http://schemas.microsoft.com/office/spreadsheetml/2009/9/main" objectType="CheckBox" fmlaLink="$AN$444" lockText="1" noThreeD="1"/>
</file>

<file path=xl/ctrlProps/ctrlProp1512.xml><?xml version="1.0" encoding="utf-8"?>
<formControlPr xmlns="http://schemas.microsoft.com/office/spreadsheetml/2009/9/main" objectType="CheckBox" fmlaLink="$AG$445" lockText="1" noThreeD="1"/>
</file>

<file path=xl/ctrlProps/ctrlProp1513.xml><?xml version="1.0" encoding="utf-8"?>
<formControlPr xmlns="http://schemas.microsoft.com/office/spreadsheetml/2009/9/main" objectType="CheckBox" fmlaLink="$AG$446" lockText="1" noThreeD="1"/>
</file>

<file path=xl/ctrlProps/ctrlProp1514.xml><?xml version="1.0" encoding="utf-8"?>
<formControlPr xmlns="http://schemas.microsoft.com/office/spreadsheetml/2009/9/main" objectType="CheckBox" fmlaLink="$AG$447" lockText="1" noThreeD="1"/>
</file>

<file path=xl/ctrlProps/ctrlProp1515.xml><?xml version="1.0" encoding="utf-8"?>
<formControlPr xmlns="http://schemas.microsoft.com/office/spreadsheetml/2009/9/main" objectType="CheckBox" fmlaLink="$AG$448" lockText="1" noThreeD="1"/>
</file>

<file path=xl/ctrlProps/ctrlProp1516.xml><?xml version="1.0" encoding="utf-8"?>
<formControlPr xmlns="http://schemas.microsoft.com/office/spreadsheetml/2009/9/main" objectType="CheckBox" fmlaLink="$AG$449" lockText="1" noThreeD="1"/>
</file>

<file path=xl/ctrlProps/ctrlProp1517.xml><?xml version="1.0" encoding="utf-8"?>
<formControlPr xmlns="http://schemas.microsoft.com/office/spreadsheetml/2009/9/main" objectType="CheckBox" fmlaLink="$AG$450" lockText="1" noThreeD="1"/>
</file>

<file path=xl/ctrlProps/ctrlProp1518.xml><?xml version="1.0" encoding="utf-8"?>
<formControlPr xmlns="http://schemas.microsoft.com/office/spreadsheetml/2009/9/main" objectType="CheckBox" fmlaLink="$AG$451" lockText="1" noThreeD="1"/>
</file>

<file path=xl/ctrlProps/ctrlProp1519.xml><?xml version="1.0" encoding="utf-8"?>
<formControlPr xmlns="http://schemas.microsoft.com/office/spreadsheetml/2009/9/main" objectType="CheckBox" fmlaLink="$AG$452" lockText="1" noThreeD="1"/>
</file>

<file path=xl/ctrlProps/ctrlProp152.xml><?xml version="1.0" encoding="utf-8"?>
<formControlPr xmlns="http://schemas.microsoft.com/office/spreadsheetml/2009/9/main" objectType="CheckBox" fmlaLink="$Q$35" lockText="1" noThreeD="1"/>
</file>

<file path=xl/ctrlProps/ctrlProp1520.xml><?xml version="1.0" encoding="utf-8"?>
<formControlPr xmlns="http://schemas.microsoft.com/office/spreadsheetml/2009/9/main" objectType="CheckBox" fmlaLink="$AG$453" lockText="1" noThreeD="1"/>
</file>

<file path=xl/ctrlProps/ctrlProp1521.xml><?xml version="1.0" encoding="utf-8"?>
<formControlPr xmlns="http://schemas.microsoft.com/office/spreadsheetml/2009/9/main" objectType="CheckBox" fmlaLink="$AN$445" lockText="1" noThreeD="1"/>
</file>

<file path=xl/ctrlProps/ctrlProp1522.xml><?xml version="1.0" encoding="utf-8"?>
<formControlPr xmlns="http://schemas.microsoft.com/office/spreadsheetml/2009/9/main" objectType="CheckBox" fmlaLink="$AN$446" lockText="1" noThreeD="1"/>
</file>

<file path=xl/ctrlProps/ctrlProp1523.xml><?xml version="1.0" encoding="utf-8"?>
<formControlPr xmlns="http://schemas.microsoft.com/office/spreadsheetml/2009/9/main" objectType="CheckBox" fmlaLink="$AN$447" lockText="1" noThreeD="1"/>
</file>

<file path=xl/ctrlProps/ctrlProp1524.xml><?xml version="1.0" encoding="utf-8"?>
<formControlPr xmlns="http://schemas.microsoft.com/office/spreadsheetml/2009/9/main" objectType="CheckBox" fmlaLink="$AN$448" lockText="1" noThreeD="1"/>
</file>

<file path=xl/ctrlProps/ctrlProp1525.xml><?xml version="1.0" encoding="utf-8"?>
<formControlPr xmlns="http://schemas.microsoft.com/office/spreadsheetml/2009/9/main" objectType="CheckBox" fmlaLink="$AN$449" lockText="1" noThreeD="1"/>
</file>

<file path=xl/ctrlProps/ctrlProp1526.xml><?xml version="1.0" encoding="utf-8"?>
<formControlPr xmlns="http://schemas.microsoft.com/office/spreadsheetml/2009/9/main" objectType="CheckBox" fmlaLink="$AN$450" lockText="1" noThreeD="1"/>
</file>

<file path=xl/ctrlProps/ctrlProp1527.xml><?xml version="1.0" encoding="utf-8"?>
<formControlPr xmlns="http://schemas.microsoft.com/office/spreadsheetml/2009/9/main" objectType="CheckBox" fmlaLink="$AN$451" lockText="1" noThreeD="1"/>
</file>

<file path=xl/ctrlProps/ctrlProp1528.xml><?xml version="1.0" encoding="utf-8"?>
<formControlPr xmlns="http://schemas.microsoft.com/office/spreadsheetml/2009/9/main" objectType="CheckBox" fmlaLink="$AN$452" lockText="1" noThreeD="1"/>
</file>

<file path=xl/ctrlProps/ctrlProp1529.xml><?xml version="1.0" encoding="utf-8"?>
<formControlPr xmlns="http://schemas.microsoft.com/office/spreadsheetml/2009/9/main" objectType="CheckBox" fmlaLink="$AN$453" lockText="1" noThreeD="1"/>
</file>

<file path=xl/ctrlProps/ctrlProp153.xml><?xml version="1.0" encoding="utf-8"?>
<formControlPr xmlns="http://schemas.microsoft.com/office/spreadsheetml/2009/9/main" objectType="CheckBox" fmlaLink="$Q$36" lockText="1" noThreeD="1"/>
</file>

<file path=xl/ctrlProps/ctrlProp1530.xml><?xml version="1.0" encoding="utf-8"?>
<formControlPr xmlns="http://schemas.microsoft.com/office/spreadsheetml/2009/9/main" objectType="CheckBox" fmlaLink="$AG$454" lockText="1" noThreeD="1"/>
</file>

<file path=xl/ctrlProps/ctrlProp1531.xml><?xml version="1.0" encoding="utf-8"?>
<formControlPr xmlns="http://schemas.microsoft.com/office/spreadsheetml/2009/9/main" objectType="CheckBox" fmlaLink="$AG$455" lockText="1" noThreeD="1"/>
</file>

<file path=xl/ctrlProps/ctrlProp1532.xml><?xml version="1.0" encoding="utf-8"?>
<formControlPr xmlns="http://schemas.microsoft.com/office/spreadsheetml/2009/9/main" objectType="CheckBox" fmlaLink="$AG$456" lockText="1" noThreeD="1"/>
</file>

<file path=xl/ctrlProps/ctrlProp1533.xml><?xml version="1.0" encoding="utf-8"?>
<formControlPr xmlns="http://schemas.microsoft.com/office/spreadsheetml/2009/9/main" objectType="CheckBox" fmlaLink="$AG$457" lockText="1" noThreeD="1"/>
</file>

<file path=xl/ctrlProps/ctrlProp1534.xml><?xml version="1.0" encoding="utf-8"?>
<formControlPr xmlns="http://schemas.microsoft.com/office/spreadsheetml/2009/9/main" objectType="CheckBox" fmlaLink="$AG$458" lockText="1" noThreeD="1"/>
</file>

<file path=xl/ctrlProps/ctrlProp1535.xml><?xml version="1.0" encoding="utf-8"?>
<formControlPr xmlns="http://schemas.microsoft.com/office/spreadsheetml/2009/9/main" objectType="CheckBox" fmlaLink="$AG$459" lockText="1" noThreeD="1"/>
</file>

<file path=xl/ctrlProps/ctrlProp1536.xml><?xml version="1.0" encoding="utf-8"?>
<formControlPr xmlns="http://schemas.microsoft.com/office/spreadsheetml/2009/9/main" objectType="CheckBox" fmlaLink="$AG$460" lockText="1" noThreeD="1"/>
</file>

<file path=xl/ctrlProps/ctrlProp1537.xml><?xml version="1.0" encoding="utf-8"?>
<formControlPr xmlns="http://schemas.microsoft.com/office/spreadsheetml/2009/9/main" objectType="CheckBox" fmlaLink="$AG$461" lockText="1" noThreeD="1"/>
</file>

<file path=xl/ctrlProps/ctrlProp1538.xml><?xml version="1.0" encoding="utf-8"?>
<formControlPr xmlns="http://schemas.microsoft.com/office/spreadsheetml/2009/9/main" objectType="CheckBox" fmlaLink="$AG$462" lockText="1" noThreeD="1"/>
</file>

<file path=xl/ctrlProps/ctrlProp1539.xml><?xml version="1.0" encoding="utf-8"?>
<formControlPr xmlns="http://schemas.microsoft.com/office/spreadsheetml/2009/9/main" objectType="CheckBox" fmlaLink="$AN$454" lockText="1" noThreeD="1"/>
</file>

<file path=xl/ctrlProps/ctrlProp154.xml><?xml version="1.0" encoding="utf-8"?>
<formControlPr xmlns="http://schemas.microsoft.com/office/spreadsheetml/2009/9/main" objectType="CheckBox" fmlaLink="$Q$37" lockText="1" noThreeD="1"/>
</file>

<file path=xl/ctrlProps/ctrlProp1540.xml><?xml version="1.0" encoding="utf-8"?>
<formControlPr xmlns="http://schemas.microsoft.com/office/spreadsheetml/2009/9/main" objectType="CheckBox" fmlaLink="$AN$455" lockText="1" noThreeD="1"/>
</file>

<file path=xl/ctrlProps/ctrlProp1541.xml><?xml version="1.0" encoding="utf-8"?>
<formControlPr xmlns="http://schemas.microsoft.com/office/spreadsheetml/2009/9/main" objectType="CheckBox" fmlaLink="$AN$456" lockText="1" noThreeD="1"/>
</file>

<file path=xl/ctrlProps/ctrlProp1542.xml><?xml version="1.0" encoding="utf-8"?>
<formControlPr xmlns="http://schemas.microsoft.com/office/spreadsheetml/2009/9/main" objectType="CheckBox" fmlaLink="$AN$457" lockText="1" noThreeD="1"/>
</file>

<file path=xl/ctrlProps/ctrlProp1543.xml><?xml version="1.0" encoding="utf-8"?>
<formControlPr xmlns="http://schemas.microsoft.com/office/spreadsheetml/2009/9/main" objectType="CheckBox" fmlaLink="$AN$458" lockText="1" noThreeD="1"/>
</file>

<file path=xl/ctrlProps/ctrlProp1544.xml><?xml version="1.0" encoding="utf-8"?>
<formControlPr xmlns="http://schemas.microsoft.com/office/spreadsheetml/2009/9/main" objectType="CheckBox" fmlaLink="$AN$459" lockText="1" noThreeD="1"/>
</file>

<file path=xl/ctrlProps/ctrlProp1545.xml><?xml version="1.0" encoding="utf-8"?>
<formControlPr xmlns="http://schemas.microsoft.com/office/spreadsheetml/2009/9/main" objectType="CheckBox" fmlaLink="$AN$460" lockText="1" noThreeD="1"/>
</file>

<file path=xl/ctrlProps/ctrlProp1546.xml><?xml version="1.0" encoding="utf-8"?>
<formControlPr xmlns="http://schemas.microsoft.com/office/spreadsheetml/2009/9/main" objectType="CheckBox" fmlaLink="$AN$461" lockText="1" noThreeD="1"/>
</file>

<file path=xl/ctrlProps/ctrlProp1547.xml><?xml version="1.0" encoding="utf-8"?>
<formControlPr xmlns="http://schemas.microsoft.com/office/spreadsheetml/2009/9/main" objectType="CheckBox" fmlaLink="$AN$462" lockText="1" noThreeD="1"/>
</file>

<file path=xl/ctrlProps/ctrlProp1548.xml><?xml version="1.0" encoding="utf-8"?>
<formControlPr xmlns="http://schemas.microsoft.com/office/spreadsheetml/2009/9/main" objectType="CheckBox" fmlaLink="$AG$463" lockText="1" noThreeD="1"/>
</file>

<file path=xl/ctrlProps/ctrlProp1549.xml><?xml version="1.0" encoding="utf-8"?>
<formControlPr xmlns="http://schemas.microsoft.com/office/spreadsheetml/2009/9/main" objectType="CheckBox" fmlaLink="$AG$464" lockText="1" noThreeD="1"/>
</file>

<file path=xl/ctrlProps/ctrlProp155.xml><?xml version="1.0" encoding="utf-8"?>
<formControlPr xmlns="http://schemas.microsoft.com/office/spreadsheetml/2009/9/main" objectType="CheckBox" fmlaLink="$Q$38" lockText="1" noThreeD="1"/>
</file>

<file path=xl/ctrlProps/ctrlProp1550.xml><?xml version="1.0" encoding="utf-8"?>
<formControlPr xmlns="http://schemas.microsoft.com/office/spreadsheetml/2009/9/main" objectType="CheckBox" fmlaLink="$AG$465" lockText="1" noThreeD="1"/>
</file>

<file path=xl/ctrlProps/ctrlProp1551.xml><?xml version="1.0" encoding="utf-8"?>
<formControlPr xmlns="http://schemas.microsoft.com/office/spreadsheetml/2009/9/main" objectType="CheckBox" fmlaLink="$AG$466" lockText="1" noThreeD="1"/>
</file>

<file path=xl/ctrlProps/ctrlProp1552.xml><?xml version="1.0" encoding="utf-8"?>
<formControlPr xmlns="http://schemas.microsoft.com/office/spreadsheetml/2009/9/main" objectType="CheckBox" fmlaLink="$AG$467" lockText="1" noThreeD="1"/>
</file>

<file path=xl/ctrlProps/ctrlProp1553.xml><?xml version="1.0" encoding="utf-8"?>
<formControlPr xmlns="http://schemas.microsoft.com/office/spreadsheetml/2009/9/main" objectType="CheckBox" fmlaLink="$AG$468" lockText="1" noThreeD="1"/>
</file>

<file path=xl/ctrlProps/ctrlProp1554.xml><?xml version="1.0" encoding="utf-8"?>
<formControlPr xmlns="http://schemas.microsoft.com/office/spreadsheetml/2009/9/main" objectType="CheckBox" fmlaLink="$AG$469" lockText="1" noThreeD="1"/>
</file>

<file path=xl/ctrlProps/ctrlProp1555.xml><?xml version="1.0" encoding="utf-8"?>
<formControlPr xmlns="http://schemas.microsoft.com/office/spreadsheetml/2009/9/main" objectType="CheckBox" fmlaLink="$AG$470" lockText="1" noThreeD="1"/>
</file>

<file path=xl/ctrlProps/ctrlProp1556.xml><?xml version="1.0" encoding="utf-8"?>
<formControlPr xmlns="http://schemas.microsoft.com/office/spreadsheetml/2009/9/main" objectType="CheckBox" fmlaLink="$AG$471" lockText="1" noThreeD="1"/>
</file>

<file path=xl/ctrlProps/ctrlProp1557.xml><?xml version="1.0" encoding="utf-8"?>
<formControlPr xmlns="http://schemas.microsoft.com/office/spreadsheetml/2009/9/main" objectType="CheckBox" fmlaLink="$AN$463" lockText="1" noThreeD="1"/>
</file>

<file path=xl/ctrlProps/ctrlProp1558.xml><?xml version="1.0" encoding="utf-8"?>
<formControlPr xmlns="http://schemas.microsoft.com/office/spreadsheetml/2009/9/main" objectType="CheckBox" fmlaLink="$AN$464" lockText="1" noThreeD="1"/>
</file>

<file path=xl/ctrlProps/ctrlProp1559.xml><?xml version="1.0" encoding="utf-8"?>
<formControlPr xmlns="http://schemas.microsoft.com/office/spreadsheetml/2009/9/main" objectType="CheckBox" fmlaLink="$AN$465" lockText="1" noThreeD="1"/>
</file>

<file path=xl/ctrlProps/ctrlProp156.xml><?xml version="1.0" encoding="utf-8"?>
<formControlPr xmlns="http://schemas.microsoft.com/office/spreadsheetml/2009/9/main" objectType="CheckBox" fmlaLink="$Q$39" lockText="1" noThreeD="1"/>
</file>

<file path=xl/ctrlProps/ctrlProp1560.xml><?xml version="1.0" encoding="utf-8"?>
<formControlPr xmlns="http://schemas.microsoft.com/office/spreadsheetml/2009/9/main" objectType="CheckBox" fmlaLink="$AN$466" lockText="1" noThreeD="1"/>
</file>

<file path=xl/ctrlProps/ctrlProp1561.xml><?xml version="1.0" encoding="utf-8"?>
<formControlPr xmlns="http://schemas.microsoft.com/office/spreadsheetml/2009/9/main" objectType="CheckBox" fmlaLink="$AN$467" lockText="1" noThreeD="1"/>
</file>

<file path=xl/ctrlProps/ctrlProp1562.xml><?xml version="1.0" encoding="utf-8"?>
<formControlPr xmlns="http://schemas.microsoft.com/office/spreadsheetml/2009/9/main" objectType="CheckBox" fmlaLink="$AN$468" lockText="1" noThreeD="1"/>
</file>

<file path=xl/ctrlProps/ctrlProp1563.xml><?xml version="1.0" encoding="utf-8"?>
<formControlPr xmlns="http://schemas.microsoft.com/office/spreadsheetml/2009/9/main" objectType="CheckBox" fmlaLink="$AN$469" lockText="1" noThreeD="1"/>
</file>

<file path=xl/ctrlProps/ctrlProp1564.xml><?xml version="1.0" encoding="utf-8"?>
<formControlPr xmlns="http://schemas.microsoft.com/office/spreadsheetml/2009/9/main" objectType="CheckBox" fmlaLink="$AN$470" lockText="1" noThreeD="1"/>
</file>

<file path=xl/ctrlProps/ctrlProp1565.xml><?xml version="1.0" encoding="utf-8"?>
<formControlPr xmlns="http://schemas.microsoft.com/office/spreadsheetml/2009/9/main" objectType="CheckBox" fmlaLink="$AN$471" lockText="1" noThreeD="1"/>
</file>

<file path=xl/ctrlProps/ctrlProp1566.xml><?xml version="1.0" encoding="utf-8"?>
<formControlPr xmlns="http://schemas.microsoft.com/office/spreadsheetml/2009/9/main" objectType="CheckBox" fmlaLink="$AG$472" lockText="1" noThreeD="1"/>
</file>

<file path=xl/ctrlProps/ctrlProp1567.xml><?xml version="1.0" encoding="utf-8"?>
<formControlPr xmlns="http://schemas.microsoft.com/office/spreadsheetml/2009/9/main" objectType="CheckBox" fmlaLink="$AG$473" lockText="1" noThreeD="1"/>
</file>

<file path=xl/ctrlProps/ctrlProp1568.xml><?xml version="1.0" encoding="utf-8"?>
<formControlPr xmlns="http://schemas.microsoft.com/office/spreadsheetml/2009/9/main" objectType="CheckBox" fmlaLink="$AG$474" lockText="1" noThreeD="1"/>
</file>

<file path=xl/ctrlProps/ctrlProp1569.xml><?xml version="1.0" encoding="utf-8"?>
<formControlPr xmlns="http://schemas.microsoft.com/office/spreadsheetml/2009/9/main" objectType="CheckBox" fmlaLink="$AG$475" lockText="1" noThreeD="1"/>
</file>

<file path=xl/ctrlProps/ctrlProp157.xml><?xml version="1.0" encoding="utf-8"?>
<formControlPr xmlns="http://schemas.microsoft.com/office/spreadsheetml/2009/9/main" objectType="CheckBox" fmlaLink="$Q$40" lockText="1" noThreeD="1"/>
</file>

<file path=xl/ctrlProps/ctrlProp1570.xml><?xml version="1.0" encoding="utf-8"?>
<formControlPr xmlns="http://schemas.microsoft.com/office/spreadsheetml/2009/9/main" objectType="CheckBox" fmlaLink="$AG$476" lockText="1" noThreeD="1"/>
</file>

<file path=xl/ctrlProps/ctrlProp1571.xml><?xml version="1.0" encoding="utf-8"?>
<formControlPr xmlns="http://schemas.microsoft.com/office/spreadsheetml/2009/9/main" objectType="CheckBox" fmlaLink="$AG$477" lockText="1" noThreeD="1"/>
</file>

<file path=xl/ctrlProps/ctrlProp1572.xml><?xml version="1.0" encoding="utf-8"?>
<formControlPr xmlns="http://schemas.microsoft.com/office/spreadsheetml/2009/9/main" objectType="CheckBox" fmlaLink="$AG$478" lockText="1" noThreeD="1"/>
</file>

<file path=xl/ctrlProps/ctrlProp1573.xml><?xml version="1.0" encoding="utf-8"?>
<formControlPr xmlns="http://schemas.microsoft.com/office/spreadsheetml/2009/9/main" objectType="CheckBox" fmlaLink="$AG$479" lockText="1" noThreeD="1"/>
</file>

<file path=xl/ctrlProps/ctrlProp1574.xml><?xml version="1.0" encoding="utf-8"?>
<formControlPr xmlns="http://schemas.microsoft.com/office/spreadsheetml/2009/9/main" objectType="CheckBox" fmlaLink="$AG$480" lockText="1" noThreeD="1"/>
</file>

<file path=xl/ctrlProps/ctrlProp1575.xml><?xml version="1.0" encoding="utf-8"?>
<formControlPr xmlns="http://schemas.microsoft.com/office/spreadsheetml/2009/9/main" objectType="CheckBox" fmlaLink="$AN$472" lockText="1" noThreeD="1"/>
</file>

<file path=xl/ctrlProps/ctrlProp1576.xml><?xml version="1.0" encoding="utf-8"?>
<formControlPr xmlns="http://schemas.microsoft.com/office/spreadsheetml/2009/9/main" objectType="CheckBox" fmlaLink="$AN$473" lockText="1" noThreeD="1"/>
</file>

<file path=xl/ctrlProps/ctrlProp1577.xml><?xml version="1.0" encoding="utf-8"?>
<formControlPr xmlns="http://schemas.microsoft.com/office/spreadsheetml/2009/9/main" objectType="CheckBox" fmlaLink="$AN$474" lockText="1" noThreeD="1"/>
</file>

<file path=xl/ctrlProps/ctrlProp1578.xml><?xml version="1.0" encoding="utf-8"?>
<formControlPr xmlns="http://schemas.microsoft.com/office/spreadsheetml/2009/9/main" objectType="CheckBox" fmlaLink="$AN$475" lockText="1" noThreeD="1"/>
</file>

<file path=xl/ctrlProps/ctrlProp1579.xml><?xml version="1.0" encoding="utf-8"?>
<formControlPr xmlns="http://schemas.microsoft.com/office/spreadsheetml/2009/9/main" objectType="CheckBox" fmlaLink="$AN$476" lockText="1" noThreeD="1"/>
</file>

<file path=xl/ctrlProps/ctrlProp158.xml><?xml version="1.0" encoding="utf-8"?>
<formControlPr xmlns="http://schemas.microsoft.com/office/spreadsheetml/2009/9/main" objectType="CheckBox" fmlaLink="$Q$41" lockText="1" noThreeD="1"/>
</file>

<file path=xl/ctrlProps/ctrlProp1580.xml><?xml version="1.0" encoding="utf-8"?>
<formControlPr xmlns="http://schemas.microsoft.com/office/spreadsheetml/2009/9/main" objectType="CheckBox" fmlaLink="$AN$477" lockText="1" noThreeD="1"/>
</file>

<file path=xl/ctrlProps/ctrlProp1581.xml><?xml version="1.0" encoding="utf-8"?>
<formControlPr xmlns="http://schemas.microsoft.com/office/spreadsheetml/2009/9/main" objectType="CheckBox" fmlaLink="$AN$478" lockText="1" noThreeD="1"/>
</file>

<file path=xl/ctrlProps/ctrlProp1582.xml><?xml version="1.0" encoding="utf-8"?>
<formControlPr xmlns="http://schemas.microsoft.com/office/spreadsheetml/2009/9/main" objectType="CheckBox" fmlaLink="$AN$479" lockText="1" noThreeD="1"/>
</file>

<file path=xl/ctrlProps/ctrlProp1583.xml><?xml version="1.0" encoding="utf-8"?>
<formControlPr xmlns="http://schemas.microsoft.com/office/spreadsheetml/2009/9/main" objectType="CheckBox" fmlaLink="$AN$480" lockText="1" noThreeD="1"/>
</file>

<file path=xl/ctrlProps/ctrlProp1584.xml><?xml version="1.0" encoding="utf-8"?>
<formControlPr xmlns="http://schemas.microsoft.com/office/spreadsheetml/2009/9/main" objectType="CheckBox" fmlaLink="$AG$481" lockText="1" noThreeD="1"/>
</file>

<file path=xl/ctrlProps/ctrlProp1585.xml><?xml version="1.0" encoding="utf-8"?>
<formControlPr xmlns="http://schemas.microsoft.com/office/spreadsheetml/2009/9/main" objectType="CheckBox" fmlaLink="$AG$482" lockText="1" noThreeD="1"/>
</file>

<file path=xl/ctrlProps/ctrlProp1586.xml><?xml version="1.0" encoding="utf-8"?>
<formControlPr xmlns="http://schemas.microsoft.com/office/spreadsheetml/2009/9/main" objectType="CheckBox" fmlaLink="$AG$483" lockText="1" noThreeD="1"/>
</file>

<file path=xl/ctrlProps/ctrlProp1587.xml><?xml version="1.0" encoding="utf-8"?>
<formControlPr xmlns="http://schemas.microsoft.com/office/spreadsheetml/2009/9/main" objectType="CheckBox" fmlaLink="$AG$484" lockText="1" noThreeD="1"/>
</file>

<file path=xl/ctrlProps/ctrlProp1588.xml><?xml version="1.0" encoding="utf-8"?>
<formControlPr xmlns="http://schemas.microsoft.com/office/spreadsheetml/2009/9/main" objectType="CheckBox" fmlaLink="$AG$485" lockText="1" noThreeD="1"/>
</file>

<file path=xl/ctrlProps/ctrlProp1589.xml><?xml version="1.0" encoding="utf-8"?>
<formControlPr xmlns="http://schemas.microsoft.com/office/spreadsheetml/2009/9/main" objectType="CheckBox" fmlaLink="$AG$486" lockText="1" noThreeD="1"/>
</file>

<file path=xl/ctrlProps/ctrlProp159.xml><?xml version="1.0" encoding="utf-8"?>
<formControlPr xmlns="http://schemas.microsoft.com/office/spreadsheetml/2009/9/main" objectType="CheckBox" fmlaLink="$Q$42" lockText="1" noThreeD="1"/>
</file>

<file path=xl/ctrlProps/ctrlProp1590.xml><?xml version="1.0" encoding="utf-8"?>
<formControlPr xmlns="http://schemas.microsoft.com/office/spreadsheetml/2009/9/main" objectType="CheckBox" fmlaLink="$AG$487" lockText="1" noThreeD="1"/>
</file>

<file path=xl/ctrlProps/ctrlProp1591.xml><?xml version="1.0" encoding="utf-8"?>
<formControlPr xmlns="http://schemas.microsoft.com/office/spreadsheetml/2009/9/main" objectType="CheckBox" fmlaLink="$AG$488" lockText="1" noThreeD="1"/>
</file>

<file path=xl/ctrlProps/ctrlProp1592.xml><?xml version="1.0" encoding="utf-8"?>
<formControlPr xmlns="http://schemas.microsoft.com/office/spreadsheetml/2009/9/main" objectType="CheckBox" fmlaLink="$AG$489" lockText="1" noThreeD="1"/>
</file>

<file path=xl/ctrlProps/ctrlProp1593.xml><?xml version="1.0" encoding="utf-8"?>
<formControlPr xmlns="http://schemas.microsoft.com/office/spreadsheetml/2009/9/main" objectType="CheckBox" fmlaLink="$AN$481" lockText="1" noThreeD="1"/>
</file>

<file path=xl/ctrlProps/ctrlProp1594.xml><?xml version="1.0" encoding="utf-8"?>
<formControlPr xmlns="http://schemas.microsoft.com/office/spreadsheetml/2009/9/main" objectType="CheckBox" fmlaLink="$AN$482" lockText="1" noThreeD="1"/>
</file>

<file path=xl/ctrlProps/ctrlProp1595.xml><?xml version="1.0" encoding="utf-8"?>
<formControlPr xmlns="http://schemas.microsoft.com/office/spreadsheetml/2009/9/main" objectType="CheckBox" fmlaLink="$AN$483" lockText="1" noThreeD="1"/>
</file>

<file path=xl/ctrlProps/ctrlProp1596.xml><?xml version="1.0" encoding="utf-8"?>
<formControlPr xmlns="http://schemas.microsoft.com/office/spreadsheetml/2009/9/main" objectType="CheckBox" fmlaLink="$AN$484" lockText="1" noThreeD="1"/>
</file>

<file path=xl/ctrlProps/ctrlProp1597.xml><?xml version="1.0" encoding="utf-8"?>
<formControlPr xmlns="http://schemas.microsoft.com/office/spreadsheetml/2009/9/main" objectType="CheckBox" fmlaLink="$AN$485" lockText="1" noThreeD="1"/>
</file>

<file path=xl/ctrlProps/ctrlProp1598.xml><?xml version="1.0" encoding="utf-8"?>
<formControlPr xmlns="http://schemas.microsoft.com/office/spreadsheetml/2009/9/main" objectType="CheckBox" fmlaLink="$AN$486" lockText="1" noThreeD="1"/>
</file>

<file path=xl/ctrlProps/ctrlProp1599.xml><?xml version="1.0" encoding="utf-8"?>
<formControlPr xmlns="http://schemas.microsoft.com/office/spreadsheetml/2009/9/main" objectType="CheckBox" fmlaLink="$AN$487" lockText="1" noThreeD="1"/>
</file>

<file path=xl/ctrlProps/ctrlProp16.xml><?xml version="1.0" encoding="utf-8"?>
<formControlPr xmlns="http://schemas.microsoft.com/office/spreadsheetml/2009/9/main" objectType="CheckBox" fmlaLink="$R$40" lockText="1" noThreeD="1"/>
</file>

<file path=xl/ctrlProps/ctrlProp160.xml><?xml version="1.0" encoding="utf-8"?>
<formControlPr xmlns="http://schemas.microsoft.com/office/spreadsheetml/2009/9/main" objectType="CheckBox" fmlaLink="$Q$78" lockText="1" noThreeD="1"/>
</file>

<file path=xl/ctrlProps/ctrlProp1600.xml><?xml version="1.0" encoding="utf-8"?>
<formControlPr xmlns="http://schemas.microsoft.com/office/spreadsheetml/2009/9/main" objectType="CheckBox" fmlaLink="$AN$488" lockText="1" noThreeD="1"/>
</file>

<file path=xl/ctrlProps/ctrlProp1601.xml><?xml version="1.0" encoding="utf-8"?>
<formControlPr xmlns="http://schemas.microsoft.com/office/spreadsheetml/2009/9/main" objectType="CheckBox" fmlaLink="$AN$489" lockText="1" noThreeD="1"/>
</file>

<file path=xl/ctrlProps/ctrlProp1602.xml><?xml version="1.0" encoding="utf-8"?>
<formControlPr xmlns="http://schemas.microsoft.com/office/spreadsheetml/2009/9/main" objectType="CheckBox" fmlaLink="$AG$490" lockText="1" noThreeD="1"/>
</file>

<file path=xl/ctrlProps/ctrlProp1603.xml><?xml version="1.0" encoding="utf-8"?>
<formControlPr xmlns="http://schemas.microsoft.com/office/spreadsheetml/2009/9/main" objectType="CheckBox" fmlaLink="$AG$491" lockText="1" noThreeD="1"/>
</file>

<file path=xl/ctrlProps/ctrlProp1604.xml><?xml version="1.0" encoding="utf-8"?>
<formControlPr xmlns="http://schemas.microsoft.com/office/spreadsheetml/2009/9/main" objectType="CheckBox" fmlaLink="$AG$492" lockText="1" noThreeD="1"/>
</file>

<file path=xl/ctrlProps/ctrlProp1605.xml><?xml version="1.0" encoding="utf-8"?>
<formControlPr xmlns="http://schemas.microsoft.com/office/spreadsheetml/2009/9/main" objectType="CheckBox" fmlaLink="$AG$493" lockText="1" noThreeD="1"/>
</file>

<file path=xl/ctrlProps/ctrlProp1606.xml><?xml version="1.0" encoding="utf-8"?>
<formControlPr xmlns="http://schemas.microsoft.com/office/spreadsheetml/2009/9/main" objectType="CheckBox" fmlaLink="$AG$494" lockText="1" noThreeD="1"/>
</file>

<file path=xl/ctrlProps/ctrlProp1607.xml><?xml version="1.0" encoding="utf-8"?>
<formControlPr xmlns="http://schemas.microsoft.com/office/spreadsheetml/2009/9/main" objectType="CheckBox" fmlaLink="$AG$495" lockText="1" noThreeD="1"/>
</file>

<file path=xl/ctrlProps/ctrlProp1608.xml><?xml version="1.0" encoding="utf-8"?>
<formControlPr xmlns="http://schemas.microsoft.com/office/spreadsheetml/2009/9/main" objectType="CheckBox" fmlaLink="$AG$496" lockText="1" noThreeD="1"/>
</file>

<file path=xl/ctrlProps/ctrlProp1609.xml><?xml version="1.0" encoding="utf-8"?>
<formControlPr xmlns="http://schemas.microsoft.com/office/spreadsheetml/2009/9/main" objectType="CheckBox" fmlaLink="$AG$497" lockText="1" noThreeD="1"/>
</file>

<file path=xl/ctrlProps/ctrlProp161.xml><?xml version="1.0" encoding="utf-8"?>
<formControlPr xmlns="http://schemas.microsoft.com/office/spreadsheetml/2009/9/main" objectType="CheckBox" fmlaLink="$Q$79" lockText="1" noThreeD="1"/>
</file>

<file path=xl/ctrlProps/ctrlProp1610.xml><?xml version="1.0" encoding="utf-8"?>
<formControlPr xmlns="http://schemas.microsoft.com/office/spreadsheetml/2009/9/main" objectType="CheckBox" fmlaLink="$AG$498" lockText="1" noThreeD="1"/>
</file>

<file path=xl/ctrlProps/ctrlProp1611.xml><?xml version="1.0" encoding="utf-8"?>
<formControlPr xmlns="http://schemas.microsoft.com/office/spreadsheetml/2009/9/main" objectType="CheckBox" fmlaLink="$AN$490" lockText="1" noThreeD="1"/>
</file>

<file path=xl/ctrlProps/ctrlProp1612.xml><?xml version="1.0" encoding="utf-8"?>
<formControlPr xmlns="http://schemas.microsoft.com/office/spreadsheetml/2009/9/main" objectType="CheckBox" fmlaLink="$AN$491" lockText="1" noThreeD="1"/>
</file>

<file path=xl/ctrlProps/ctrlProp1613.xml><?xml version="1.0" encoding="utf-8"?>
<formControlPr xmlns="http://schemas.microsoft.com/office/spreadsheetml/2009/9/main" objectType="CheckBox" fmlaLink="$AN$492" lockText="1" noThreeD="1"/>
</file>

<file path=xl/ctrlProps/ctrlProp1614.xml><?xml version="1.0" encoding="utf-8"?>
<formControlPr xmlns="http://schemas.microsoft.com/office/spreadsheetml/2009/9/main" objectType="CheckBox" fmlaLink="$AN$493" lockText="1" noThreeD="1"/>
</file>

<file path=xl/ctrlProps/ctrlProp1615.xml><?xml version="1.0" encoding="utf-8"?>
<formControlPr xmlns="http://schemas.microsoft.com/office/spreadsheetml/2009/9/main" objectType="CheckBox" fmlaLink="$AN$494" lockText="1" noThreeD="1"/>
</file>

<file path=xl/ctrlProps/ctrlProp1616.xml><?xml version="1.0" encoding="utf-8"?>
<formControlPr xmlns="http://schemas.microsoft.com/office/spreadsheetml/2009/9/main" objectType="CheckBox" fmlaLink="$AN$495" lockText="1" noThreeD="1"/>
</file>

<file path=xl/ctrlProps/ctrlProp1617.xml><?xml version="1.0" encoding="utf-8"?>
<formControlPr xmlns="http://schemas.microsoft.com/office/spreadsheetml/2009/9/main" objectType="CheckBox" fmlaLink="$AN$496" lockText="1" noThreeD="1"/>
</file>

<file path=xl/ctrlProps/ctrlProp1618.xml><?xml version="1.0" encoding="utf-8"?>
<formControlPr xmlns="http://schemas.microsoft.com/office/spreadsheetml/2009/9/main" objectType="CheckBox" fmlaLink="$AN$497" lockText="1" noThreeD="1"/>
</file>

<file path=xl/ctrlProps/ctrlProp1619.xml><?xml version="1.0" encoding="utf-8"?>
<formControlPr xmlns="http://schemas.microsoft.com/office/spreadsheetml/2009/9/main" objectType="CheckBox" fmlaLink="$AN$498" lockText="1" noThreeD="1"/>
</file>

<file path=xl/ctrlProps/ctrlProp162.xml><?xml version="1.0" encoding="utf-8"?>
<formControlPr xmlns="http://schemas.microsoft.com/office/spreadsheetml/2009/9/main" objectType="CheckBox" fmlaLink="$Q$80" lockText="1" noThreeD="1"/>
</file>

<file path=xl/ctrlProps/ctrlProp163.xml><?xml version="1.0" encoding="utf-8"?>
<formControlPr xmlns="http://schemas.microsoft.com/office/spreadsheetml/2009/9/main" objectType="CheckBox" fmlaLink="$Q$81" lockText="1" noThreeD="1"/>
</file>

<file path=xl/ctrlProps/ctrlProp164.xml><?xml version="1.0" encoding="utf-8"?>
<formControlPr xmlns="http://schemas.microsoft.com/office/spreadsheetml/2009/9/main" objectType="CheckBox" fmlaLink="$Q$82" lockText="1" noThreeD="1"/>
</file>

<file path=xl/ctrlProps/ctrlProp165.xml><?xml version="1.0" encoding="utf-8"?>
<formControlPr xmlns="http://schemas.microsoft.com/office/spreadsheetml/2009/9/main" objectType="CheckBox" fmlaLink="$Q$83" lockText="1" noThreeD="1"/>
</file>

<file path=xl/ctrlProps/ctrlProp166.xml><?xml version="1.0" encoding="utf-8"?>
<formControlPr xmlns="http://schemas.microsoft.com/office/spreadsheetml/2009/9/main" objectType="CheckBox" fmlaLink="$Q$84" lockText="1" noThreeD="1"/>
</file>

<file path=xl/ctrlProps/ctrlProp167.xml><?xml version="1.0" encoding="utf-8"?>
<formControlPr xmlns="http://schemas.microsoft.com/office/spreadsheetml/2009/9/main" objectType="CheckBox" fmlaLink="$Q$85" lockText="1" noThreeD="1"/>
</file>

<file path=xl/ctrlProps/ctrlProp168.xml><?xml version="1.0" encoding="utf-8"?>
<formControlPr xmlns="http://schemas.microsoft.com/office/spreadsheetml/2009/9/main" objectType="CheckBox" fmlaLink="$Q$86" lockText="1" noThreeD="1"/>
</file>

<file path=xl/ctrlProps/ctrlProp169.xml><?xml version="1.0" encoding="utf-8"?>
<formControlPr xmlns="http://schemas.microsoft.com/office/spreadsheetml/2009/9/main" objectType="CheckBox" fmlaLink="$Q$87" lockText="1" noThreeD="1"/>
</file>

<file path=xl/ctrlProps/ctrlProp17.xml><?xml version="1.0" encoding="utf-8"?>
<formControlPr xmlns="http://schemas.microsoft.com/office/spreadsheetml/2009/9/main" objectType="CheckBox" fmlaLink="$R$41" lockText="1" noThreeD="1"/>
</file>

<file path=xl/ctrlProps/ctrlProp170.xml><?xml version="1.0" encoding="utf-8"?>
<formControlPr xmlns="http://schemas.microsoft.com/office/spreadsheetml/2009/9/main" objectType="CheckBox" fmlaLink="$Q$88" lockText="1" noThreeD="1"/>
</file>

<file path=xl/ctrlProps/ctrlProp171.xml><?xml version="1.0" encoding="utf-8"?>
<formControlPr xmlns="http://schemas.microsoft.com/office/spreadsheetml/2009/9/main" objectType="CheckBox" fmlaLink="$Q$89" lockText="1" noThreeD="1"/>
</file>

<file path=xl/ctrlProps/ctrlProp172.xml><?xml version="1.0" encoding="utf-8"?>
<formControlPr xmlns="http://schemas.microsoft.com/office/spreadsheetml/2009/9/main" objectType="CheckBox" fmlaLink="$Q$90" lockText="1" noThreeD="1"/>
</file>

<file path=xl/ctrlProps/ctrlProp173.xml><?xml version="1.0" encoding="utf-8"?>
<formControlPr xmlns="http://schemas.microsoft.com/office/spreadsheetml/2009/9/main" objectType="CheckBox" fmlaLink="$Q$91" lockText="1" noThreeD="1"/>
</file>

<file path=xl/ctrlProps/ctrlProp174.xml><?xml version="1.0" encoding="utf-8"?>
<formControlPr xmlns="http://schemas.microsoft.com/office/spreadsheetml/2009/9/main" objectType="CheckBox" fmlaLink="$Q$92" lockText="1" noThreeD="1"/>
</file>

<file path=xl/ctrlProps/ctrlProp175.xml><?xml version="1.0" encoding="utf-8"?>
<formControlPr xmlns="http://schemas.microsoft.com/office/spreadsheetml/2009/9/main" objectType="CheckBox" fmlaLink="$Q$93" lockText="1" noThreeD="1"/>
</file>

<file path=xl/ctrlProps/ctrlProp176.xml><?xml version="1.0" encoding="utf-8"?>
<formControlPr xmlns="http://schemas.microsoft.com/office/spreadsheetml/2009/9/main" objectType="CheckBox" fmlaLink="$Q$94" lockText="1" noThreeD="1"/>
</file>

<file path=xl/ctrlProps/ctrlProp177.xml><?xml version="1.0" encoding="utf-8"?>
<formControlPr xmlns="http://schemas.microsoft.com/office/spreadsheetml/2009/9/main" objectType="CheckBox" fmlaLink="$R$78" lockText="1" noThreeD="1"/>
</file>

<file path=xl/ctrlProps/ctrlProp178.xml><?xml version="1.0" encoding="utf-8"?>
<formControlPr xmlns="http://schemas.microsoft.com/office/spreadsheetml/2009/9/main" objectType="CheckBox" fmlaLink="$R$79" lockText="1" noThreeD="1"/>
</file>

<file path=xl/ctrlProps/ctrlProp179.xml><?xml version="1.0" encoding="utf-8"?>
<formControlPr xmlns="http://schemas.microsoft.com/office/spreadsheetml/2009/9/main" objectType="CheckBox" fmlaLink="$R$80" lockText="1" noThreeD="1"/>
</file>

<file path=xl/ctrlProps/ctrlProp18.xml><?xml version="1.0" encoding="utf-8"?>
<formControlPr xmlns="http://schemas.microsoft.com/office/spreadsheetml/2009/9/main" objectType="CheckBox" fmlaLink="$R$42" lockText="1" noThreeD="1"/>
</file>

<file path=xl/ctrlProps/ctrlProp180.xml><?xml version="1.0" encoding="utf-8"?>
<formControlPr xmlns="http://schemas.microsoft.com/office/spreadsheetml/2009/9/main" objectType="CheckBox" fmlaLink="$R$81" lockText="1" noThreeD="1"/>
</file>

<file path=xl/ctrlProps/ctrlProp181.xml><?xml version="1.0" encoding="utf-8"?>
<formControlPr xmlns="http://schemas.microsoft.com/office/spreadsheetml/2009/9/main" objectType="CheckBox" fmlaLink="$R$82" lockText="1" noThreeD="1"/>
</file>

<file path=xl/ctrlProps/ctrlProp182.xml><?xml version="1.0" encoding="utf-8"?>
<formControlPr xmlns="http://schemas.microsoft.com/office/spreadsheetml/2009/9/main" objectType="CheckBox" fmlaLink="$R$83" lockText="1" noThreeD="1"/>
</file>

<file path=xl/ctrlProps/ctrlProp183.xml><?xml version="1.0" encoding="utf-8"?>
<formControlPr xmlns="http://schemas.microsoft.com/office/spreadsheetml/2009/9/main" objectType="CheckBox" fmlaLink="$R$84" lockText="1" noThreeD="1"/>
</file>

<file path=xl/ctrlProps/ctrlProp184.xml><?xml version="1.0" encoding="utf-8"?>
<formControlPr xmlns="http://schemas.microsoft.com/office/spreadsheetml/2009/9/main" objectType="CheckBox" fmlaLink="$R$85" lockText="1" noThreeD="1"/>
</file>

<file path=xl/ctrlProps/ctrlProp185.xml><?xml version="1.0" encoding="utf-8"?>
<formControlPr xmlns="http://schemas.microsoft.com/office/spreadsheetml/2009/9/main" objectType="CheckBox" fmlaLink="$R$86" lockText="1" noThreeD="1"/>
</file>

<file path=xl/ctrlProps/ctrlProp186.xml><?xml version="1.0" encoding="utf-8"?>
<formControlPr xmlns="http://schemas.microsoft.com/office/spreadsheetml/2009/9/main" objectType="CheckBox" fmlaLink="$R$87" lockText="1" noThreeD="1"/>
</file>

<file path=xl/ctrlProps/ctrlProp187.xml><?xml version="1.0" encoding="utf-8"?>
<formControlPr xmlns="http://schemas.microsoft.com/office/spreadsheetml/2009/9/main" objectType="CheckBox" fmlaLink="$R$88" lockText="1" noThreeD="1"/>
</file>

<file path=xl/ctrlProps/ctrlProp188.xml><?xml version="1.0" encoding="utf-8"?>
<formControlPr xmlns="http://schemas.microsoft.com/office/spreadsheetml/2009/9/main" objectType="CheckBox" fmlaLink="$R$89" lockText="1" noThreeD="1"/>
</file>

<file path=xl/ctrlProps/ctrlProp189.xml><?xml version="1.0" encoding="utf-8"?>
<formControlPr xmlns="http://schemas.microsoft.com/office/spreadsheetml/2009/9/main" objectType="CheckBox" fmlaLink="$R$90" lockText="1" noThreeD="1"/>
</file>

<file path=xl/ctrlProps/ctrlProp19.xml><?xml version="1.0" encoding="utf-8"?>
<formControlPr xmlns="http://schemas.microsoft.com/office/spreadsheetml/2009/9/main" objectType="CheckBox" fmlaLink="$S$25" lockText="1" noThreeD="1"/>
</file>

<file path=xl/ctrlProps/ctrlProp190.xml><?xml version="1.0" encoding="utf-8"?>
<formControlPr xmlns="http://schemas.microsoft.com/office/spreadsheetml/2009/9/main" objectType="CheckBox" fmlaLink="$R$91" lockText="1" noThreeD="1"/>
</file>

<file path=xl/ctrlProps/ctrlProp191.xml><?xml version="1.0" encoding="utf-8"?>
<formControlPr xmlns="http://schemas.microsoft.com/office/spreadsheetml/2009/9/main" objectType="CheckBox" fmlaLink="$R$92" lockText="1" noThreeD="1"/>
</file>

<file path=xl/ctrlProps/ctrlProp192.xml><?xml version="1.0" encoding="utf-8"?>
<formControlPr xmlns="http://schemas.microsoft.com/office/spreadsheetml/2009/9/main" objectType="CheckBox" fmlaLink="$R$93" lockText="1" noThreeD="1"/>
</file>

<file path=xl/ctrlProps/ctrlProp193.xml><?xml version="1.0" encoding="utf-8"?>
<formControlPr xmlns="http://schemas.microsoft.com/office/spreadsheetml/2009/9/main" objectType="CheckBox" fmlaLink="$R$94" lockText="1" noThreeD="1"/>
</file>

<file path=xl/ctrlProps/ctrlProp194.xml><?xml version="1.0" encoding="utf-8"?>
<formControlPr xmlns="http://schemas.microsoft.com/office/spreadsheetml/2009/9/main" objectType="CheckBox" fmlaLink="$S$78" lockText="1" noThreeD="1"/>
</file>

<file path=xl/ctrlProps/ctrlProp195.xml><?xml version="1.0" encoding="utf-8"?>
<formControlPr xmlns="http://schemas.microsoft.com/office/spreadsheetml/2009/9/main" objectType="CheckBox" fmlaLink="$S$79" lockText="1" noThreeD="1"/>
</file>

<file path=xl/ctrlProps/ctrlProp196.xml><?xml version="1.0" encoding="utf-8"?>
<formControlPr xmlns="http://schemas.microsoft.com/office/spreadsheetml/2009/9/main" objectType="CheckBox" fmlaLink="$S$80" lockText="1" noThreeD="1"/>
</file>

<file path=xl/ctrlProps/ctrlProp197.xml><?xml version="1.0" encoding="utf-8"?>
<formControlPr xmlns="http://schemas.microsoft.com/office/spreadsheetml/2009/9/main" objectType="CheckBox" fmlaLink="$S$81" lockText="1" noThreeD="1"/>
</file>

<file path=xl/ctrlProps/ctrlProp198.xml><?xml version="1.0" encoding="utf-8"?>
<formControlPr xmlns="http://schemas.microsoft.com/office/spreadsheetml/2009/9/main" objectType="CheckBox" fmlaLink="$S$82" lockText="1" noThreeD="1"/>
</file>

<file path=xl/ctrlProps/ctrlProp199.xml><?xml version="1.0" encoding="utf-8"?>
<formControlPr xmlns="http://schemas.microsoft.com/office/spreadsheetml/2009/9/main" objectType="CheckBox" fmlaLink="$S$83" lockText="1" noThreeD="1"/>
</file>

<file path=xl/ctrlProps/ctrlProp2.xml><?xml version="1.0" encoding="utf-8"?>
<formControlPr xmlns="http://schemas.microsoft.com/office/spreadsheetml/2009/9/main" objectType="CheckBox" fmlaLink="$R$26" lockText="1" noThreeD="1"/>
</file>

<file path=xl/ctrlProps/ctrlProp20.xml><?xml version="1.0" encoding="utf-8"?>
<formControlPr xmlns="http://schemas.microsoft.com/office/spreadsheetml/2009/9/main" objectType="CheckBox" fmlaLink="$S$26" lockText="1" noThreeD="1"/>
</file>

<file path=xl/ctrlProps/ctrlProp200.xml><?xml version="1.0" encoding="utf-8"?>
<formControlPr xmlns="http://schemas.microsoft.com/office/spreadsheetml/2009/9/main" objectType="CheckBox" fmlaLink="$S$84" lockText="1" noThreeD="1"/>
</file>

<file path=xl/ctrlProps/ctrlProp201.xml><?xml version="1.0" encoding="utf-8"?>
<formControlPr xmlns="http://schemas.microsoft.com/office/spreadsheetml/2009/9/main" objectType="CheckBox" fmlaLink="$S$85" lockText="1" noThreeD="1"/>
</file>

<file path=xl/ctrlProps/ctrlProp202.xml><?xml version="1.0" encoding="utf-8"?>
<formControlPr xmlns="http://schemas.microsoft.com/office/spreadsheetml/2009/9/main" objectType="CheckBox" fmlaLink="$S$86" lockText="1" noThreeD="1"/>
</file>

<file path=xl/ctrlProps/ctrlProp203.xml><?xml version="1.0" encoding="utf-8"?>
<formControlPr xmlns="http://schemas.microsoft.com/office/spreadsheetml/2009/9/main" objectType="CheckBox" fmlaLink="$S$87" lockText="1" noThreeD="1"/>
</file>

<file path=xl/ctrlProps/ctrlProp204.xml><?xml version="1.0" encoding="utf-8"?>
<formControlPr xmlns="http://schemas.microsoft.com/office/spreadsheetml/2009/9/main" objectType="CheckBox" fmlaLink="$S$88" lockText="1" noThreeD="1"/>
</file>

<file path=xl/ctrlProps/ctrlProp205.xml><?xml version="1.0" encoding="utf-8"?>
<formControlPr xmlns="http://schemas.microsoft.com/office/spreadsheetml/2009/9/main" objectType="CheckBox" fmlaLink="$S$89" lockText="1" noThreeD="1"/>
</file>

<file path=xl/ctrlProps/ctrlProp206.xml><?xml version="1.0" encoding="utf-8"?>
<formControlPr xmlns="http://schemas.microsoft.com/office/spreadsheetml/2009/9/main" objectType="CheckBox" fmlaLink="$S$90" lockText="1" noThreeD="1"/>
</file>

<file path=xl/ctrlProps/ctrlProp207.xml><?xml version="1.0" encoding="utf-8"?>
<formControlPr xmlns="http://schemas.microsoft.com/office/spreadsheetml/2009/9/main" objectType="CheckBox" fmlaLink="$S$91" lockText="1" noThreeD="1"/>
</file>

<file path=xl/ctrlProps/ctrlProp208.xml><?xml version="1.0" encoding="utf-8"?>
<formControlPr xmlns="http://schemas.microsoft.com/office/spreadsheetml/2009/9/main" objectType="CheckBox" fmlaLink="$S$92" lockText="1" noThreeD="1"/>
</file>

<file path=xl/ctrlProps/ctrlProp209.xml><?xml version="1.0" encoding="utf-8"?>
<formControlPr xmlns="http://schemas.microsoft.com/office/spreadsheetml/2009/9/main" objectType="CheckBox" fmlaLink="$S$93" lockText="1" noThreeD="1"/>
</file>

<file path=xl/ctrlProps/ctrlProp21.xml><?xml version="1.0" encoding="utf-8"?>
<formControlPr xmlns="http://schemas.microsoft.com/office/spreadsheetml/2009/9/main" objectType="CheckBox" fmlaLink="$S$27" lockText="1" noThreeD="1"/>
</file>

<file path=xl/ctrlProps/ctrlProp210.xml><?xml version="1.0" encoding="utf-8"?>
<formControlPr xmlns="http://schemas.microsoft.com/office/spreadsheetml/2009/9/main" objectType="CheckBox" fmlaLink="$S$94" lockText="1" noThreeD="1"/>
</file>

<file path=xl/ctrlProps/ctrlProp211.xml><?xml version="1.0" encoding="utf-8"?>
<formControlPr xmlns="http://schemas.microsoft.com/office/spreadsheetml/2009/9/main" objectType="CheckBox" fmlaLink="$T$78" lockText="1" noThreeD="1"/>
</file>

<file path=xl/ctrlProps/ctrlProp212.xml><?xml version="1.0" encoding="utf-8"?>
<formControlPr xmlns="http://schemas.microsoft.com/office/spreadsheetml/2009/9/main" objectType="CheckBox" fmlaLink="$T$79" lockText="1" noThreeD="1"/>
</file>

<file path=xl/ctrlProps/ctrlProp213.xml><?xml version="1.0" encoding="utf-8"?>
<formControlPr xmlns="http://schemas.microsoft.com/office/spreadsheetml/2009/9/main" objectType="CheckBox" fmlaLink="$T$80" lockText="1" noThreeD="1"/>
</file>

<file path=xl/ctrlProps/ctrlProp214.xml><?xml version="1.0" encoding="utf-8"?>
<formControlPr xmlns="http://schemas.microsoft.com/office/spreadsheetml/2009/9/main" objectType="CheckBox" fmlaLink="$T$81" lockText="1" noThreeD="1"/>
</file>

<file path=xl/ctrlProps/ctrlProp215.xml><?xml version="1.0" encoding="utf-8"?>
<formControlPr xmlns="http://schemas.microsoft.com/office/spreadsheetml/2009/9/main" objectType="CheckBox" fmlaLink="$T$82" lockText="1" noThreeD="1"/>
</file>

<file path=xl/ctrlProps/ctrlProp216.xml><?xml version="1.0" encoding="utf-8"?>
<formControlPr xmlns="http://schemas.microsoft.com/office/spreadsheetml/2009/9/main" objectType="CheckBox" fmlaLink="$T$83" lockText="1" noThreeD="1"/>
</file>

<file path=xl/ctrlProps/ctrlProp217.xml><?xml version="1.0" encoding="utf-8"?>
<formControlPr xmlns="http://schemas.microsoft.com/office/spreadsheetml/2009/9/main" objectType="CheckBox" fmlaLink="$T$84" lockText="1" noThreeD="1"/>
</file>

<file path=xl/ctrlProps/ctrlProp218.xml><?xml version="1.0" encoding="utf-8"?>
<formControlPr xmlns="http://schemas.microsoft.com/office/spreadsheetml/2009/9/main" objectType="CheckBox" fmlaLink="$T$85" lockText="1" noThreeD="1"/>
</file>

<file path=xl/ctrlProps/ctrlProp219.xml><?xml version="1.0" encoding="utf-8"?>
<formControlPr xmlns="http://schemas.microsoft.com/office/spreadsheetml/2009/9/main" objectType="CheckBox" fmlaLink="$T$86" lockText="1" noThreeD="1"/>
</file>

<file path=xl/ctrlProps/ctrlProp22.xml><?xml version="1.0" encoding="utf-8"?>
<formControlPr xmlns="http://schemas.microsoft.com/office/spreadsheetml/2009/9/main" objectType="CheckBox" fmlaLink="$S$28" lockText="1" noThreeD="1"/>
</file>

<file path=xl/ctrlProps/ctrlProp220.xml><?xml version="1.0" encoding="utf-8"?>
<formControlPr xmlns="http://schemas.microsoft.com/office/spreadsheetml/2009/9/main" objectType="CheckBox" fmlaLink="$T$87" lockText="1" noThreeD="1"/>
</file>

<file path=xl/ctrlProps/ctrlProp221.xml><?xml version="1.0" encoding="utf-8"?>
<formControlPr xmlns="http://schemas.microsoft.com/office/spreadsheetml/2009/9/main" objectType="CheckBox" fmlaLink="$T$88" lockText="1" noThreeD="1"/>
</file>

<file path=xl/ctrlProps/ctrlProp222.xml><?xml version="1.0" encoding="utf-8"?>
<formControlPr xmlns="http://schemas.microsoft.com/office/spreadsheetml/2009/9/main" objectType="CheckBox" fmlaLink="$T$89" lockText="1" noThreeD="1"/>
</file>

<file path=xl/ctrlProps/ctrlProp223.xml><?xml version="1.0" encoding="utf-8"?>
<formControlPr xmlns="http://schemas.microsoft.com/office/spreadsheetml/2009/9/main" objectType="CheckBox" fmlaLink="$Q$103" lockText="1" noThreeD="1"/>
</file>

<file path=xl/ctrlProps/ctrlProp224.xml><?xml version="1.0" encoding="utf-8"?>
<formControlPr xmlns="http://schemas.microsoft.com/office/spreadsheetml/2009/9/main" objectType="CheckBox" fmlaLink="$Q$104" lockText="1" noThreeD="1"/>
</file>

<file path=xl/ctrlProps/ctrlProp225.xml><?xml version="1.0" encoding="utf-8"?>
<formControlPr xmlns="http://schemas.microsoft.com/office/spreadsheetml/2009/9/main" objectType="CheckBox" fmlaLink="$Q$105" lockText="1" noThreeD="1"/>
</file>

<file path=xl/ctrlProps/ctrlProp226.xml><?xml version="1.0" encoding="utf-8"?>
<formControlPr xmlns="http://schemas.microsoft.com/office/spreadsheetml/2009/9/main" objectType="CheckBox" fmlaLink="$Q$106" lockText="1" noThreeD="1"/>
</file>

<file path=xl/ctrlProps/ctrlProp227.xml><?xml version="1.0" encoding="utf-8"?>
<formControlPr xmlns="http://schemas.microsoft.com/office/spreadsheetml/2009/9/main" objectType="CheckBox" fmlaLink="$Q$107" lockText="1" noThreeD="1"/>
</file>

<file path=xl/ctrlProps/ctrlProp228.xml><?xml version="1.0" encoding="utf-8"?>
<formControlPr xmlns="http://schemas.microsoft.com/office/spreadsheetml/2009/9/main" objectType="CheckBox" fmlaLink="$Q$108" lockText="1" noThreeD="1"/>
</file>

<file path=xl/ctrlProps/ctrlProp229.xml><?xml version="1.0" encoding="utf-8"?>
<formControlPr xmlns="http://schemas.microsoft.com/office/spreadsheetml/2009/9/main" objectType="CheckBox" checked="Checked" fmlaLink="$Q$109" lockText="1" noThreeD="1"/>
</file>

<file path=xl/ctrlProps/ctrlProp23.xml><?xml version="1.0" encoding="utf-8"?>
<formControlPr xmlns="http://schemas.microsoft.com/office/spreadsheetml/2009/9/main" objectType="CheckBox" fmlaLink="$S$29" lockText="1" noThreeD="1"/>
</file>

<file path=xl/ctrlProps/ctrlProp230.xml><?xml version="1.0" encoding="utf-8"?>
<formControlPr xmlns="http://schemas.microsoft.com/office/spreadsheetml/2009/9/main" objectType="CheckBox" fmlaLink="$Q$110" lockText="1" noThreeD="1"/>
</file>

<file path=xl/ctrlProps/ctrlProp231.xml><?xml version="1.0" encoding="utf-8"?>
<formControlPr xmlns="http://schemas.microsoft.com/office/spreadsheetml/2009/9/main" objectType="CheckBox" fmlaLink="$Q$111" lockText="1" noThreeD="1"/>
</file>

<file path=xl/ctrlProps/ctrlProp232.xml><?xml version="1.0" encoding="utf-8"?>
<formControlPr xmlns="http://schemas.microsoft.com/office/spreadsheetml/2009/9/main" objectType="CheckBox" fmlaLink="$Q$112" lockText="1" noThreeD="1"/>
</file>

<file path=xl/ctrlProps/ctrlProp233.xml><?xml version="1.0" encoding="utf-8"?>
<formControlPr xmlns="http://schemas.microsoft.com/office/spreadsheetml/2009/9/main" objectType="CheckBox" checked="Checked" fmlaLink="$Q$113" lockText="1" noThreeD="1"/>
</file>

<file path=xl/ctrlProps/ctrlProp234.xml><?xml version="1.0" encoding="utf-8"?>
<formControlPr xmlns="http://schemas.microsoft.com/office/spreadsheetml/2009/9/main" objectType="CheckBox" fmlaLink="$R$103" lockText="1" noThreeD="1"/>
</file>

<file path=xl/ctrlProps/ctrlProp235.xml><?xml version="1.0" encoding="utf-8"?>
<formControlPr xmlns="http://schemas.microsoft.com/office/spreadsheetml/2009/9/main" objectType="CheckBox" fmlaLink="$R$104" lockText="1" noThreeD="1"/>
</file>

<file path=xl/ctrlProps/ctrlProp236.xml><?xml version="1.0" encoding="utf-8"?>
<formControlPr xmlns="http://schemas.microsoft.com/office/spreadsheetml/2009/9/main" objectType="CheckBox" fmlaLink="$R$105" lockText="1" noThreeD="1"/>
</file>

<file path=xl/ctrlProps/ctrlProp237.xml><?xml version="1.0" encoding="utf-8"?>
<formControlPr xmlns="http://schemas.microsoft.com/office/spreadsheetml/2009/9/main" objectType="CheckBox" fmlaLink="$R$106" lockText="1" noThreeD="1"/>
</file>

<file path=xl/ctrlProps/ctrlProp238.xml><?xml version="1.0" encoding="utf-8"?>
<formControlPr xmlns="http://schemas.microsoft.com/office/spreadsheetml/2009/9/main" objectType="CheckBox" fmlaLink="$R$107" lockText="1" noThreeD="1"/>
</file>

<file path=xl/ctrlProps/ctrlProp239.xml><?xml version="1.0" encoding="utf-8"?>
<formControlPr xmlns="http://schemas.microsoft.com/office/spreadsheetml/2009/9/main" objectType="CheckBox" fmlaLink="$R$108" lockText="1" noThreeD="1"/>
</file>

<file path=xl/ctrlProps/ctrlProp24.xml><?xml version="1.0" encoding="utf-8"?>
<formControlPr xmlns="http://schemas.microsoft.com/office/spreadsheetml/2009/9/main" objectType="CheckBox" fmlaLink="$S$30" lockText="1" noThreeD="1"/>
</file>

<file path=xl/ctrlProps/ctrlProp240.xml><?xml version="1.0" encoding="utf-8"?>
<formControlPr xmlns="http://schemas.microsoft.com/office/spreadsheetml/2009/9/main" objectType="CheckBox" fmlaLink="$R$109" lockText="1" noThreeD="1"/>
</file>

<file path=xl/ctrlProps/ctrlProp241.xml><?xml version="1.0" encoding="utf-8"?>
<formControlPr xmlns="http://schemas.microsoft.com/office/spreadsheetml/2009/9/main" objectType="CheckBox" checked="Checked" fmlaLink="$R$110" lockText="1" noThreeD="1"/>
</file>

<file path=xl/ctrlProps/ctrlProp242.xml><?xml version="1.0" encoding="utf-8"?>
<formControlPr xmlns="http://schemas.microsoft.com/office/spreadsheetml/2009/9/main" objectType="CheckBox" checked="Checked" fmlaLink="$R$111" lockText="1" noThreeD="1"/>
</file>

<file path=xl/ctrlProps/ctrlProp243.xml><?xml version="1.0" encoding="utf-8"?>
<formControlPr xmlns="http://schemas.microsoft.com/office/spreadsheetml/2009/9/main" objectType="CheckBox" fmlaLink="$R$112" lockText="1" noThreeD="1"/>
</file>

<file path=xl/ctrlProps/ctrlProp244.xml><?xml version="1.0" encoding="utf-8"?>
<formControlPr xmlns="http://schemas.microsoft.com/office/spreadsheetml/2009/9/main" objectType="CheckBox" fmlaLink="$R$113" lockText="1" noThreeD="1"/>
</file>

<file path=xl/ctrlProps/ctrlProp245.xml><?xml version="1.0" encoding="utf-8"?>
<formControlPr xmlns="http://schemas.microsoft.com/office/spreadsheetml/2009/9/main" objectType="CheckBox" fmlaLink="$S$103" lockText="1" noThreeD="1"/>
</file>

<file path=xl/ctrlProps/ctrlProp246.xml><?xml version="1.0" encoding="utf-8"?>
<formControlPr xmlns="http://schemas.microsoft.com/office/spreadsheetml/2009/9/main" objectType="CheckBox" fmlaLink="$S$104" lockText="1" noThreeD="1"/>
</file>

<file path=xl/ctrlProps/ctrlProp247.xml><?xml version="1.0" encoding="utf-8"?>
<formControlPr xmlns="http://schemas.microsoft.com/office/spreadsheetml/2009/9/main" objectType="CheckBox" fmlaLink="$S$105" lockText="1" noThreeD="1"/>
</file>

<file path=xl/ctrlProps/ctrlProp248.xml><?xml version="1.0" encoding="utf-8"?>
<formControlPr xmlns="http://schemas.microsoft.com/office/spreadsheetml/2009/9/main" objectType="CheckBox" fmlaLink="$S$106" lockText="1" noThreeD="1"/>
</file>

<file path=xl/ctrlProps/ctrlProp249.xml><?xml version="1.0" encoding="utf-8"?>
<formControlPr xmlns="http://schemas.microsoft.com/office/spreadsheetml/2009/9/main" objectType="CheckBox" fmlaLink="$S$107" lockText="1" noThreeD="1"/>
</file>

<file path=xl/ctrlProps/ctrlProp25.xml><?xml version="1.0" encoding="utf-8"?>
<formControlPr xmlns="http://schemas.microsoft.com/office/spreadsheetml/2009/9/main" objectType="CheckBox" fmlaLink="$S$31" lockText="1" noThreeD="1"/>
</file>

<file path=xl/ctrlProps/ctrlProp250.xml><?xml version="1.0" encoding="utf-8"?>
<formControlPr xmlns="http://schemas.microsoft.com/office/spreadsheetml/2009/9/main" objectType="CheckBox" fmlaLink="$S$108" lockText="1" noThreeD="1"/>
</file>

<file path=xl/ctrlProps/ctrlProp251.xml><?xml version="1.0" encoding="utf-8"?>
<formControlPr xmlns="http://schemas.microsoft.com/office/spreadsheetml/2009/9/main" objectType="CheckBox" fmlaLink="$S$109" lockText="1" noThreeD="1"/>
</file>

<file path=xl/ctrlProps/ctrlProp252.xml><?xml version="1.0" encoding="utf-8"?>
<formControlPr xmlns="http://schemas.microsoft.com/office/spreadsheetml/2009/9/main" objectType="CheckBox" fmlaLink="$S$110" lockText="1" noThreeD="1"/>
</file>

<file path=xl/ctrlProps/ctrlProp253.xml><?xml version="1.0" encoding="utf-8"?>
<formControlPr xmlns="http://schemas.microsoft.com/office/spreadsheetml/2009/9/main" objectType="CheckBox" fmlaLink="$S$111" lockText="1" noThreeD="1"/>
</file>

<file path=xl/ctrlProps/ctrlProp254.xml><?xml version="1.0" encoding="utf-8"?>
<formControlPr xmlns="http://schemas.microsoft.com/office/spreadsheetml/2009/9/main" objectType="CheckBox" fmlaLink="$S$112" lockText="1" noThreeD="1"/>
</file>

<file path=xl/ctrlProps/ctrlProp255.xml><?xml version="1.0" encoding="utf-8"?>
<formControlPr xmlns="http://schemas.microsoft.com/office/spreadsheetml/2009/9/main" objectType="CheckBox" checked="Checked" fmlaLink="$S$113" lockText="1" noThreeD="1"/>
</file>

<file path=xl/ctrlProps/ctrlProp256.xml><?xml version="1.0" encoding="utf-8"?>
<formControlPr xmlns="http://schemas.microsoft.com/office/spreadsheetml/2009/9/main" objectType="CheckBox" checked="Checked" fmlaLink="$T$103" lockText="1" noThreeD="1"/>
</file>

<file path=xl/ctrlProps/ctrlProp257.xml><?xml version="1.0" encoding="utf-8"?>
<formControlPr xmlns="http://schemas.microsoft.com/office/spreadsheetml/2009/9/main" objectType="CheckBox" checked="Checked" fmlaLink="$T$104" lockText="1" noThreeD="1"/>
</file>

<file path=xl/ctrlProps/ctrlProp258.xml><?xml version="1.0" encoding="utf-8"?>
<formControlPr xmlns="http://schemas.microsoft.com/office/spreadsheetml/2009/9/main" objectType="CheckBox" checked="Checked" fmlaLink="$T$105" lockText="1" noThreeD="1"/>
</file>

<file path=xl/ctrlProps/ctrlProp259.xml><?xml version="1.0" encoding="utf-8"?>
<formControlPr xmlns="http://schemas.microsoft.com/office/spreadsheetml/2009/9/main" objectType="CheckBox" fmlaLink="$T$106" lockText="1" noThreeD="1"/>
</file>

<file path=xl/ctrlProps/ctrlProp26.xml><?xml version="1.0" encoding="utf-8"?>
<formControlPr xmlns="http://schemas.microsoft.com/office/spreadsheetml/2009/9/main" objectType="CheckBox" fmlaLink="$S$32" lockText="1" noThreeD="1"/>
</file>

<file path=xl/ctrlProps/ctrlProp260.xml><?xml version="1.0" encoding="utf-8"?>
<formControlPr xmlns="http://schemas.microsoft.com/office/spreadsheetml/2009/9/main" objectType="CheckBox" fmlaLink="$T$107" lockText="1" noThreeD="1"/>
</file>

<file path=xl/ctrlProps/ctrlProp261.xml><?xml version="1.0" encoding="utf-8"?>
<formControlPr xmlns="http://schemas.microsoft.com/office/spreadsheetml/2009/9/main" objectType="CheckBox" fmlaLink="$T$108" lockText="1" noThreeD="1"/>
</file>

<file path=xl/ctrlProps/ctrlProp262.xml><?xml version="1.0" encoding="utf-8"?>
<formControlPr xmlns="http://schemas.microsoft.com/office/spreadsheetml/2009/9/main" objectType="CheckBox" fmlaLink="$T$109" lockText="1" noThreeD="1"/>
</file>

<file path=xl/ctrlProps/ctrlProp263.xml><?xml version="1.0" encoding="utf-8"?>
<formControlPr xmlns="http://schemas.microsoft.com/office/spreadsheetml/2009/9/main" objectType="CheckBox" fmlaLink="$T$110" lockText="1" noThreeD="1"/>
</file>

<file path=xl/ctrlProps/ctrlProp264.xml><?xml version="1.0" encoding="utf-8"?>
<formControlPr xmlns="http://schemas.microsoft.com/office/spreadsheetml/2009/9/main" objectType="CheckBox" checked="Checked" fmlaLink="$T$111" lockText="1" noThreeD="1"/>
</file>

<file path=xl/ctrlProps/ctrlProp265.xml><?xml version="1.0" encoding="utf-8"?>
<formControlPr xmlns="http://schemas.microsoft.com/office/spreadsheetml/2009/9/main" objectType="Radio" checked="Checked" firstButton="1" fmlaLink="$Q$7"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CheckBox" fmlaLink="$Q$25" lockText="1" noThreeD="1"/>
</file>

<file path=xl/ctrlProps/ctrlProp268.xml><?xml version="1.0" encoding="utf-8"?>
<formControlPr xmlns="http://schemas.microsoft.com/office/spreadsheetml/2009/9/main" objectType="CheckBox" fmlaLink="$Q$13" lockText="1" noThreeD="1"/>
</file>

<file path=xl/ctrlProps/ctrlProp269.xml><?xml version="1.0" encoding="utf-8"?>
<formControlPr xmlns="http://schemas.microsoft.com/office/spreadsheetml/2009/9/main" objectType="CheckBox" fmlaLink="$Q$98" lockText="1" noThreeD="1"/>
</file>

<file path=xl/ctrlProps/ctrlProp27.xml><?xml version="1.0" encoding="utf-8"?>
<formControlPr xmlns="http://schemas.microsoft.com/office/spreadsheetml/2009/9/main" objectType="CheckBox" fmlaLink="$S$33" lockText="1" noThreeD="1"/>
</file>

<file path=xl/ctrlProps/ctrlProp270.xml><?xml version="1.0" encoding="utf-8"?>
<formControlPr xmlns="http://schemas.microsoft.com/office/spreadsheetml/2009/9/main" objectType="CheckBox" checked="Checked" fmlaLink="$Q$99" lockText="1" noThreeD="1"/>
</file>

<file path=xl/ctrlProps/ctrlProp271.xml><?xml version="1.0" encoding="utf-8"?>
<formControlPr xmlns="http://schemas.microsoft.com/office/spreadsheetml/2009/9/main" objectType="CheckBox" fmlaLink="$Q$100" lockText="1" noThreeD="1"/>
</file>

<file path=xl/ctrlProps/ctrlProp272.xml><?xml version="1.0" encoding="utf-8"?>
<formControlPr xmlns="http://schemas.microsoft.com/office/spreadsheetml/2009/9/main" objectType="CheckBox" checked="Checked" fmlaLink="$Q$101" lockText="1" noThreeD="1"/>
</file>

<file path=xl/ctrlProps/ctrlProp273.xml><?xml version="1.0" encoding="utf-8"?>
<formControlPr xmlns="http://schemas.microsoft.com/office/spreadsheetml/2009/9/main" objectType="CheckBox" fmlaLink="$Q$102" lockText="1" noThreeD="1"/>
</file>

<file path=xl/ctrlProps/ctrlProp274.xml><?xml version="1.0" encoding="utf-8"?>
<formControlPr xmlns="http://schemas.microsoft.com/office/spreadsheetml/2009/9/main" objectType="CheckBox" fmlaLink="$R$98" lockText="1" noThreeD="1"/>
</file>

<file path=xl/ctrlProps/ctrlProp275.xml><?xml version="1.0" encoding="utf-8"?>
<formControlPr xmlns="http://schemas.microsoft.com/office/spreadsheetml/2009/9/main" objectType="CheckBox" fmlaLink="$R$99" lockText="1" noThreeD="1"/>
</file>

<file path=xl/ctrlProps/ctrlProp276.xml><?xml version="1.0" encoding="utf-8"?>
<formControlPr xmlns="http://schemas.microsoft.com/office/spreadsheetml/2009/9/main" objectType="CheckBox" fmlaLink="$R$100" lockText="1" noThreeD="1"/>
</file>

<file path=xl/ctrlProps/ctrlProp277.xml><?xml version="1.0" encoding="utf-8"?>
<formControlPr xmlns="http://schemas.microsoft.com/office/spreadsheetml/2009/9/main" objectType="CheckBox" fmlaLink="$R$101" lockText="1" noThreeD="1"/>
</file>

<file path=xl/ctrlProps/ctrlProp278.xml><?xml version="1.0" encoding="utf-8"?>
<formControlPr xmlns="http://schemas.microsoft.com/office/spreadsheetml/2009/9/main" objectType="CheckBox" fmlaLink="$R$102" lockText="1" noThreeD="1"/>
</file>

<file path=xl/ctrlProps/ctrlProp279.xml><?xml version="1.0" encoding="utf-8"?>
<formControlPr xmlns="http://schemas.microsoft.com/office/spreadsheetml/2009/9/main" objectType="CheckBox" checked="Checked" fmlaLink="$S$98" lockText="1" noThreeD="1"/>
</file>

<file path=xl/ctrlProps/ctrlProp28.xml><?xml version="1.0" encoding="utf-8"?>
<formControlPr xmlns="http://schemas.microsoft.com/office/spreadsheetml/2009/9/main" objectType="CheckBox" fmlaLink="$S$34" lockText="1" noThreeD="1"/>
</file>

<file path=xl/ctrlProps/ctrlProp280.xml><?xml version="1.0" encoding="utf-8"?>
<formControlPr xmlns="http://schemas.microsoft.com/office/spreadsheetml/2009/9/main" objectType="CheckBox" fmlaLink="$S$99" lockText="1" noThreeD="1"/>
</file>

<file path=xl/ctrlProps/ctrlProp281.xml><?xml version="1.0" encoding="utf-8"?>
<formControlPr xmlns="http://schemas.microsoft.com/office/spreadsheetml/2009/9/main" objectType="CheckBox" fmlaLink="$S$100" lockText="1" noThreeD="1"/>
</file>

<file path=xl/ctrlProps/ctrlProp282.xml><?xml version="1.0" encoding="utf-8"?>
<formControlPr xmlns="http://schemas.microsoft.com/office/spreadsheetml/2009/9/main" objectType="CheckBox" checked="Checked" fmlaLink="$S$101" lockText="1" noThreeD="1"/>
</file>

<file path=xl/ctrlProps/ctrlProp283.xml><?xml version="1.0" encoding="utf-8"?>
<formControlPr xmlns="http://schemas.microsoft.com/office/spreadsheetml/2009/9/main" objectType="CheckBox" fmlaLink="$S$102" lockText="1" noThreeD="1"/>
</file>

<file path=xl/ctrlProps/ctrlProp284.xml><?xml version="1.0" encoding="utf-8"?>
<formControlPr xmlns="http://schemas.microsoft.com/office/spreadsheetml/2009/9/main" objectType="CheckBox" fmlaLink="$T$98" lockText="1" noThreeD="1"/>
</file>

<file path=xl/ctrlProps/ctrlProp285.xml><?xml version="1.0" encoding="utf-8"?>
<formControlPr xmlns="http://schemas.microsoft.com/office/spreadsheetml/2009/9/main" objectType="CheckBox" fmlaLink="$T$99" lockText="1" noThreeD="1"/>
</file>

<file path=xl/ctrlProps/ctrlProp286.xml><?xml version="1.0" encoding="utf-8"?>
<formControlPr xmlns="http://schemas.microsoft.com/office/spreadsheetml/2009/9/main" objectType="CheckBox" fmlaLink="$T$100" lockText="1" noThreeD="1"/>
</file>

<file path=xl/ctrlProps/ctrlProp287.xml><?xml version="1.0" encoding="utf-8"?>
<formControlPr xmlns="http://schemas.microsoft.com/office/spreadsheetml/2009/9/main" objectType="CheckBox" fmlaLink="$T$101" lockText="1" noThreeD="1"/>
</file>

<file path=xl/ctrlProps/ctrlProp288.xml><?xml version="1.0" encoding="utf-8"?>
<formControlPr xmlns="http://schemas.microsoft.com/office/spreadsheetml/2009/9/main" objectType="CheckBox" fmlaLink="$T$102" lockText="1" noThreeD="1"/>
</file>

<file path=xl/ctrlProps/ctrlProp289.xml><?xml version="1.0" encoding="utf-8"?>
<formControlPr xmlns="http://schemas.microsoft.com/office/spreadsheetml/2009/9/main" objectType="CheckBox" fmlaLink="$Q$17" lockText="1" noThreeD="1"/>
</file>

<file path=xl/ctrlProps/ctrlProp29.xml><?xml version="1.0" encoding="utf-8"?>
<formControlPr xmlns="http://schemas.microsoft.com/office/spreadsheetml/2009/9/main" objectType="CheckBox" fmlaLink="$S$35" lockText="1" noThreeD="1"/>
</file>

<file path=xl/ctrlProps/ctrlProp290.xml><?xml version="1.0" encoding="utf-8"?>
<formControlPr xmlns="http://schemas.microsoft.com/office/spreadsheetml/2009/9/main" objectType="CheckBox" fmlaLink="$Q$18" lockText="1" noThreeD="1"/>
</file>

<file path=xl/ctrlProps/ctrlProp291.xml><?xml version="1.0" encoding="utf-8"?>
<formControlPr xmlns="http://schemas.microsoft.com/office/spreadsheetml/2009/9/main" objectType="CheckBox" fmlaLink="$Q$19" lockText="1" noThreeD="1"/>
</file>

<file path=xl/ctrlProps/ctrlProp292.xml><?xml version="1.0" encoding="utf-8"?>
<formControlPr xmlns="http://schemas.microsoft.com/office/spreadsheetml/2009/9/main" objectType="CheckBox" fmlaLink="$Q$20" lockText="1" noThreeD="1"/>
</file>

<file path=xl/ctrlProps/ctrlProp293.xml><?xml version="1.0" encoding="utf-8"?>
<formControlPr xmlns="http://schemas.microsoft.com/office/spreadsheetml/2009/9/main" objectType="CheckBox" fmlaLink="$Q$21" lockText="1" noThreeD="1"/>
</file>

<file path=xl/ctrlProps/ctrlProp294.xml><?xml version="1.0" encoding="utf-8"?>
<formControlPr xmlns="http://schemas.microsoft.com/office/spreadsheetml/2009/9/main" objectType="CheckBox" fmlaLink="$R$17" lockText="1" noThreeD="1"/>
</file>

<file path=xl/ctrlProps/ctrlProp295.xml><?xml version="1.0" encoding="utf-8"?>
<formControlPr xmlns="http://schemas.microsoft.com/office/spreadsheetml/2009/9/main" objectType="CheckBox" fmlaLink="$R$18" lockText="1" noThreeD="1"/>
</file>

<file path=xl/ctrlProps/ctrlProp296.xml><?xml version="1.0" encoding="utf-8"?>
<formControlPr xmlns="http://schemas.microsoft.com/office/spreadsheetml/2009/9/main" objectType="CheckBox" fmlaLink="$R$19" lockText="1" noThreeD="1"/>
</file>

<file path=xl/ctrlProps/ctrlProp297.xml><?xml version="1.0" encoding="utf-8"?>
<formControlPr xmlns="http://schemas.microsoft.com/office/spreadsheetml/2009/9/main" objectType="CheckBox" fmlaLink="$R$20" lockText="1" noThreeD="1"/>
</file>

<file path=xl/ctrlProps/ctrlProp298.xml><?xml version="1.0" encoding="utf-8"?>
<formControlPr xmlns="http://schemas.microsoft.com/office/spreadsheetml/2009/9/main" objectType="CheckBox" fmlaLink="$R$21" lockText="1" noThreeD="1"/>
</file>

<file path=xl/ctrlProps/ctrlProp299.xml><?xml version="1.0" encoding="utf-8"?>
<formControlPr xmlns="http://schemas.microsoft.com/office/spreadsheetml/2009/9/main" objectType="CheckBox" fmlaLink="$S$17" lockText="1" noThreeD="1"/>
</file>

<file path=xl/ctrlProps/ctrlProp3.xml><?xml version="1.0" encoding="utf-8"?>
<formControlPr xmlns="http://schemas.microsoft.com/office/spreadsheetml/2009/9/main" objectType="CheckBox" fmlaLink="$R$27" lockText="1" noThreeD="1"/>
</file>

<file path=xl/ctrlProps/ctrlProp30.xml><?xml version="1.0" encoding="utf-8"?>
<formControlPr xmlns="http://schemas.microsoft.com/office/spreadsheetml/2009/9/main" objectType="CheckBox" fmlaLink="$S$36" lockText="1" noThreeD="1"/>
</file>

<file path=xl/ctrlProps/ctrlProp300.xml><?xml version="1.0" encoding="utf-8"?>
<formControlPr xmlns="http://schemas.microsoft.com/office/spreadsheetml/2009/9/main" objectType="CheckBox" fmlaLink="$S$18" lockText="1" noThreeD="1"/>
</file>

<file path=xl/ctrlProps/ctrlProp301.xml><?xml version="1.0" encoding="utf-8"?>
<formControlPr xmlns="http://schemas.microsoft.com/office/spreadsheetml/2009/9/main" objectType="CheckBox" fmlaLink="$S$19" lockText="1" noThreeD="1"/>
</file>

<file path=xl/ctrlProps/ctrlProp302.xml><?xml version="1.0" encoding="utf-8"?>
<formControlPr xmlns="http://schemas.microsoft.com/office/spreadsheetml/2009/9/main" objectType="CheckBox" fmlaLink="$S$20" lockText="1" noThreeD="1"/>
</file>

<file path=xl/ctrlProps/ctrlProp303.xml><?xml version="1.0" encoding="utf-8"?>
<formControlPr xmlns="http://schemas.microsoft.com/office/spreadsheetml/2009/9/main" objectType="CheckBox" fmlaLink="$S$21" lockText="1" noThreeD="1"/>
</file>

<file path=xl/ctrlProps/ctrlProp304.xml><?xml version="1.0" encoding="utf-8"?>
<formControlPr xmlns="http://schemas.microsoft.com/office/spreadsheetml/2009/9/main" objectType="CheckBox" fmlaLink="$T$17" lockText="1" noThreeD="1"/>
</file>

<file path=xl/ctrlProps/ctrlProp305.xml><?xml version="1.0" encoding="utf-8"?>
<formControlPr xmlns="http://schemas.microsoft.com/office/spreadsheetml/2009/9/main" objectType="CheckBox" fmlaLink="$T$18" lockText="1" noThreeD="1"/>
</file>

<file path=xl/ctrlProps/ctrlProp306.xml><?xml version="1.0" encoding="utf-8"?>
<formControlPr xmlns="http://schemas.microsoft.com/office/spreadsheetml/2009/9/main" objectType="CheckBox" fmlaLink="$T$19" lockText="1" noThreeD="1"/>
</file>

<file path=xl/ctrlProps/ctrlProp307.xml><?xml version="1.0" encoding="utf-8"?>
<formControlPr xmlns="http://schemas.microsoft.com/office/spreadsheetml/2009/9/main" objectType="CheckBox" fmlaLink="$T$20" lockText="1" noThreeD="1"/>
</file>

<file path=xl/ctrlProps/ctrlProp308.xml><?xml version="1.0" encoding="utf-8"?>
<formControlPr xmlns="http://schemas.microsoft.com/office/spreadsheetml/2009/9/main" objectType="CheckBox" fmlaLink="$Q$25" lockText="1" noThreeD="1"/>
</file>

<file path=xl/ctrlProps/ctrlProp309.xml><?xml version="1.0" encoding="utf-8"?>
<formControlPr xmlns="http://schemas.microsoft.com/office/spreadsheetml/2009/9/main" objectType="CheckBox" fmlaLink="$Q$26" lockText="1" noThreeD="1"/>
</file>

<file path=xl/ctrlProps/ctrlProp31.xml><?xml version="1.0" encoding="utf-8"?>
<formControlPr xmlns="http://schemas.microsoft.com/office/spreadsheetml/2009/9/main" objectType="CheckBox" fmlaLink="$S$37" lockText="1" noThreeD="1"/>
</file>

<file path=xl/ctrlProps/ctrlProp310.xml><?xml version="1.0" encoding="utf-8"?>
<formControlPr xmlns="http://schemas.microsoft.com/office/spreadsheetml/2009/9/main" objectType="CheckBox" fmlaLink="$Q$27" lockText="1" noThreeD="1"/>
</file>

<file path=xl/ctrlProps/ctrlProp311.xml><?xml version="1.0" encoding="utf-8"?>
<formControlPr xmlns="http://schemas.microsoft.com/office/spreadsheetml/2009/9/main" objectType="CheckBox" fmlaLink="$Q$28" lockText="1" noThreeD="1"/>
</file>

<file path=xl/ctrlProps/ctrlProp312.xml><?xml version="1.0" encoding="utf-8"?>
<formControlPr xmlns="http://schemas.microsoft.com/office/spreadsheetml/2009/9/main" objectType="CheckBox" fmlaLink="$Q$29" lockText="1" noThreeD="1"/>
</file>

<file path=xl/ctrlProps/ctrlProp313.xml><?xml version="1.0" encoding="utf-8"?>
<formControlPr xmlns="http://schemas.microsoft.com/office/spreadsheetml/2009/9/main" objectType="CheckBox" fmlaLink="$Q$30" lockText="1" noThreeD="1"/>
</file>

<file path=xl/ctrlProps/ctrlProp314.xml><?xml version="1.0" encoding="utf-8"?>
<formControlPr xmlns="http://schemas.microsoft.com/office/spreadsheetml/2009/9/main" objectType="CheckBox" fmlaLink="$Q$31" lockText="1" noThreeD="1"/>
</file>

<file path=xl/ctrlProps/ctrlProp315.xml><?xml version="1.0" encoding="utf-8"?>
<formControlPr xmlns="http://schemas.microsoft.com/office/spreadsheetml/2009/9/main" objectType="CheckBox" fmlaLink="$Q$32" lockText="1" noThreeD="1"/>
</file>

<file path=xl/ctrlProps/ctrlProp316.xml><?xml version="1.0" encoding="utf-8"?>
<formControlPr xmlns="http://schemas.microsoft.com/office/spreadsheetml/2009/9/main" objectType="CheckBox" fmlaLink="$Q$33" lockText="1" noThreeD="1"/>
</file>

<file path=xl/ctrlProps/ctrlProp317.xml><?xml version="1.0" encoding="utf-8"?>
<formControlPr xmlns="http://schemas.microsoft.com/office/spreadsheetml/2009/9/main" objectType="CheckBox" fmlaLink="$Q$34" lockText="1" noThreeD="1"/>
</file>

<file path=xl/ctrlProps/ctrlProp318.xml><?xml version="1.0" encoding="utf-8"?>
<formControlPr xmlns="http://schemas.microsoft.com/office/spreadsheetml/2009/9/main" objectType="CheckBox" fmlaLink="$Q$35" lockText="1" noThreeD="1"/>
</file>

<file path=xl/ctrlProps/ctrlProp319.xml><?xml version="1.0" encoding="utf-8"?>
<formControlPr xmlns="http://schemas.microsoft.com/office/spreadsheetml/2009/9/main" objectType="CheckBox" fmlaLink="$Q$36" lockText="1" noThreeD="1"/>
</file>

<file path=xl/ctrlProps/ctrlProp32.xml><?xml version="1.0" encoding="utf-8"?>
<formControlPr xmlns="http://schemas.microsoft.com/office/spreadsheetml/2009/9/main" objectType="CheckBox" fmlaLink="$S$38" lockText="1" noThreeD="1"/>
</file>

<file path=xl/ctrlProps/ctrlProp320.xml><?xml version="1.0" encoding="utf-8"?>
<formControlPr xmlns="http://schemas.microsoft.com/office/spreadsheetml/2009/9/main" objectType="CheckBox" fmlaLink="$Q$37" lockText="1" noThreeD="1"/>
</file>

<file path=xl/ctrlProps/ctrlProp321.xml><?xml version="1.0" encoding="utf-8"?>
<formControlPr xmlns="http://schemas.microsoft.com/office/spreadsheetml/2009/9/main" objectType="CheckBox" fmlaLink="$Q$38" lockText="1" noThreeD="1"/>
</file>

<file path=xl/ctrlProps/ctrlProp322.xml><?xml version="1.0" encoding="utf-8"?>
<formControlPr xmlns="http://schemas.microsoft.com/office/spreadsheetml/2009/9/main" objectType="CheckBox" fmlaLink="$Q$39" lockText="1" noThreeD="1"/>
</file>

<file path=xl/ctrlProps/ctrlProp323.xml><?xml version="1.0" encoding="utf-8"?>
<formControlPr xmlns="http://schemas.microsoft.com/office/spreadsheetml/2009/9/main" objectType="CheckBox" fmlaLink="$Q$40" lockText="1" noThreeD="1"/>
</file>

<file path=xl/ctrlProps/ctrlProp324.xml><?xml version="1.0" encoding="utf-8"?>
<formControlPr xmlns="http://schemas.microsoft.com/office/spreadsheetml/2009/9/main" objectType="CheckBox" fmlaLink="$Q$41" lockText="1" noThreeD="1"/>
</file>

<file path=xl/ctrlProps/ctrlProp325.xml><?xml version="1.0" encoding="utf-8"?>
<formControlPr xmlns="http://schemas.microsoft.com/office/spreadsheetml/2009/9/main" objectType="CheckBox" fmlaLink="$Q$42" lockText="1" noThreeD="1"/>
</file>

<file path=xl/ctrlProps/ctrlProp326.xml><?xml version="1.0" encoding="utf-8"?>
<formControlPr xmlns="http://schemas.microsoft.com/office/spreadsheetml/2009/9/main" objectType="CheckBox" fmlaLink="$R$25" lockText="1" noThreeD="1"/>
</file>

<file path=xl/ctrlProps/ctrlProp327.xml><?xml version="1.0" encoding="utf-8"?>
<formControlPr xmlns="http://schemas.microsoft.com/office/spreadsheetml/2009/9/main" objectType="CheckBox" fmlaLink="$R$26" lockText="1" noThreeD="1"/>
</file>

<file path=xl/ctrlProps/ctrlProp328.xml><?xml version="1.0" encoding="utf-8"?>
<formControlPr xmlns="http://schemas.microsoft.com/office/spreadsheetml/2009/9/main" objectType="CheckBox" fmlaLink="$R$27" lockText="1" noThreeD="1"/>
</file>

<file path=xl/ctrlProps/ctrlProp329.xml><?xml version="1.0" encoding="utf-8"?>
<formControlPr xmlns="http://schemas.microsoft.com/office/spreadsheetml/2009/9/main" objectType="CheckBox" fmlaLink="$R$28" lockText="1" noThreeD="1"/>
</file>

<file path=xl/ctrlProps/ctrlProp33.xml><?xml version="1.0" encoding="utf-8"?>
<formControlPr xmlns="http://schemas.microsoft.com/office/spreadsheetml/2009/9/main" objectType="CheckBox" fmlaLink="$S$39" lockText="1" noThreeD="1"/>
</file>

<file path=xl/ctrlProps/ctrlProp330.xml><?xml version="1.0" encoding="utf-8"?>
<formControlPr xmlns="http://schemas.microsoft.com/office/spreadsheetml/2009/9/main" objectType="CheckBox" fmlaLink="$R$29" lockText="1" noThreeD="1"/>
</file>

<file path=xl/ctrlProps/ctrlProp331.xml><?xml version="1.0" encoding="utf-8"?>
<formControlPr xmlns="http://schemas.microsoft.com/office/spreadsheetml/2009/9/main" objectType="CheckBox" fmlaLink="$R$30" lockText="1" noThreeD="1"/>
</file>

<file path=xl/ctrlProps/ctrlProp332.xml><?xml version="1.0" encoding="utf-8"?>
<formControlPr xmlns="http://schemas.microsoft.com/office/spreadsheetml/2009/9/main" objectType="CheckBox" fmlaLink="$R$31" lockText="1" noThreeD="1"/>
</file>

<file path=xl/ctrlProps/ctrlProp333.xml><?xml version="1.0" encoding="utf-8"?>
<formControlPr xmlns="http://schemas.microsoft.com/office/spreadsheetml/2009/9/main" objectType="CheckBox" fmlaLink="$R$32" lockText="1" noThreeD="1"/>
</file>

<file path=xl/ctrlProps/ctrlProp334.xml><?xml version="1.0" encoding="utf-8"?>
<formControlPr xmlns="http://schemas.microsoft.com/office/spreadsheetml/2009/9/main" objectType="CheckBox" fmlaLink="$R$33" lockText="1" noThreeD="1"/>
</file>

<file path=xl/ctrlProps/ctrlProp335.xml><?xml version="1.0" encoding="utf-8"?>
<formControlPr xmlns="http://schemas.microsoft.com/office/spreadsheetml/2009/9/main" objectType="CheckBox" fmlaLink="$R$34" lockText="1" noThreeD="1"/>
</file>

<file path=xl/ctrlProps/ctrlProp336.xml><?xml version="1.0" encoding="utf-8"?>
<formControlPr xmlns="http://schemas.microsoft.com/office/spreadsheetml/2009/9/main" objectType="CheckBox" fmlaLink="$R$35" lockText="1" noThreeD="1"/>
</file>

<file path=xl/ctrlProps/ctrlProp337.xml><?xml version="1.0" encoding="utf-8"?>
<formControlPr xmlns="http://schemas.microsoft.com/office/spreadsheetml/2009/9/main" objectType="CheckBox" fmlaLink="$R$36" lockText="1" noThreeD="1"/>
</file>

<file path=xl/ctrlProps/ctrlProp338.xml><?xml version="1.0" encoding="utf-8"?>
<formControlPr xmlns="http://schemas.microsoft.com/office/spreadsheetml/2009/9/main" objectType="CheckBox" fmlaLink="$R$37" lockText="1" noThreeD="1"/>
</file>

<file path=xl/ctrlProps/ctrlProp339.xml><?xml version="1.0" encoding="utf-8"?>
<formControlPr xmlns="http://schemas.microsoft.com/office/spreadsheetml/2009/9/main" objectType="CheckBox" fmlaLink="$R$38" lockText="1" noThreeD="1"/>
</file>

<file path=xl/ctrlProps/ctrlProp34.xml><?xml version="1.0" encoding="utf-8"?>
<formControlPr xmlns="http://schemas.microsoft.com/office/spreadsheetml/2009/9/main" objectType="CheckBox" fmlaLink="$S$40" lockText="1" noThreeD="1"/>
</file>

<file path=xl/ctrlProps/ctrlProp340.xml><?xml version="1.0" encoding="utf-8"?>
<formControlPr xmlns="http://schemas.microsoft.com/office/spreadsheetml/2009/9/main" objectType="CheckBox" fmlaLink="$R$39" lockText="1" noThreeD="1"/>
</file>

<file path=xl/ctrlProps/ctrlProp341.xml><?xml version="1.0" encoding="utf-8"?>
<formControlPr xmlns="http://schemas.microsoft.com/office/spreadsheetml/2009/9/main" objectType="CheckBox" fmlaLink="$R$40" lockText="1" noThreeD="1"/>
</file>

<file path=xl/ctrlProps/ctrlProp342.xml><?xml version="1.0" encoding="utf-8"?>
<formControlPr xmlns="http://schemas.microsoft.com/office/spreadsheetml/2009/9/main" objectType="CheckBox" fmlaLink="$R$41" lockText="1" noThreeD="1"/>
</file>

<file path=xl/ctrlProps/ctrlProp343.xml><?xml version="1.0" encoding="utf-8"?>
<formControlPr xmlns="http://schemas.microsoft.com/office/spreadsheetml/2009/9/main" objectType="CheckBox" fmlaLink="$R$42" lockText="1" noThreeD="1"/>
</file>

<file path=xl/ctrlProps/ctrlProp344.xml><?xml version="1.0" encoding="utf-8"?>
<formControlPr xmlns="http://schemas.microsoft.com/office/spreadsheetml/2009/9/main" objectType="CheckBox" fmlaLink="$S$25" lockText="1" noThreeD="1"/>
</file>

<file path=xl/ctrlProps/ctrlProp345.xml><?xml version="1.0" encoding="utf-8"?>
<formControlPr xmlns="http://schemas.microsoft.com/office/spreadsheetml/2009/9/main" objectType="CheckBox" fmlaLink="$S$26" lockText="1" noThreeD="1"/>
</file>

<file path=xl/ctrlProps/ctrlProp346.xml><?xml version="1.0" encoding="utf-8"?>
<formControlPr xmlns="http://schemas.microsoft.com/office/spreadsheetml/2009/9/main" objectType="CheckBox" fmlaLink="$S$27" lockText="1" noThreeD="1"/>
</file>

<file path=xl/ctrlProps/ctrlProp347.xml><?xml version="1.0" encoding="utf-8"?>
<formControlPr xmlns="http://schemas.microsoft.com/office/spreadsheetml/2009/9/main" objectType="CheckBox" fmlaLink="$S$28" lockText="1" noThreeD="1"/>
</file>

<file path=xl/ctrlProps/ctrlProp348.xml><?xml version="1.0" encoding="utf-8"?>
<formControlPr xmlns="http://schemas.microsoft.com/office/spreadsheetml/2009/9/main" objectType="CheckBox" fmlaLink="$S$29" lockText="1" noThreeD="1"/>
</file>

<file path=xl/ctrlProps/ctrlProp349.xml><?xml version="1.0" encoding="utf-8"?>
<formControlPr xmlns="http://schemas.microsoft.com/office/spreadsheetml/2009/9/main" objectType="CheckBox" fmlaLink="$S$30" lockText="1" noThreeD="1"/>
</file>

<file path=xl/ctrlProps/ctrlProp35.xml><?xml version="1.0" encoding="utf-8"?>
<formControlPr xmlns="http://schemas.microsoft.com/office/spreadsheetml/2009/9/main" objectType="CheckBox" fmlaLink="$S$41" lockText="1" noThreeD="1"/>
</file>

<file path=xl/ctrlProps/ctrlProp350.xml><?xml version="1.0" encoding="utf-8"?>
<formControlPr xmlns="http://schemas.microsoft.com/office/spreadsheetml/2009/9/main" objectType="CheckBox" fmlaLink="$S$31" lockText="1" noThreeD="1"/>
</file>

<file path=xl/ctrlProps/ctrlProp351.xml><?xml version="1.0" encoding="utf-8"?>
<formControlPr xmlns="http://schemas.microsoft.com/office/spreadsheetml/2009/9/main" objectType="CheckBox" fmlaLink="$S$32" lockText="1" noThreeD="1"/>
</file>

<file path=xl/ctrlProps/ctrlProp352.xml><?xml version="1.0" encoding="utf-8"?>
<formControlPr xmlns="http://schemas.microsoft.com/office/spreadsheetml/2009/9/main" objectType="CheckBox" fmlaLink="$S$33" lockText="1" noThreeD="1"/>
</file>

<file path=xl/ctrlProps/ctrlProp353.xml><?xml version="1.0" encoding="utf-8"?>
<formControlPr xmlns="http://schemas.microsoft.com/office/spreadsheetml/2009/9/main" objectType="CheckBox" fmlaLink="$S$34" lockText="1" noThreeD="1"/>
</file>

<file path=xl/ctrlProps/ctrlProp354.xml><?xml version="1.0" encoding="utf-8"?>
<formControlPr xmlns="http://schemas.microsoft.com/office/spreadsheetml/2009/9/main" objectType="CheckBox" fmlaLink="$S$35" lockText="1" noThreeD="1"/>
</file>

<file path=xl/ctrlProps/ctrlProp355.xml><?xml version="1.0" encoding="utf-8"?>
<formControlPr xmlns="http://schemas.microsoft.com/office/spreadsheetml/2009/9/main" objectType="CheckBox" fmlaLink="$S$36" lockText="1" noThreeD="1"/>
</file>

<file path=xl/ctrlProps/ctrlProp356.xml><?xml version="1.0" encoding="utf-8"?>
<formControlPr xmlns="http://schemas.microsoft.com/office/spreadsheetml/2009/9/main" objectType="CheckBox" fmlaLink="$S$37" lockText="1" noThreeD="1"/>
</file>

<file path=xl/ctrlProps/ctrlProp357.xml><?xml version="1.0" encoding="utf-8"?>
<formControlPr xmlns="http://schemas.microsoft.com/office/spreadsheetml/2009/9/main" objectType="CheckBox" fmlaLink="$S$38" lockText="1" noThreeD="1"/>
</file>

<file path=xl/ctrlProps/ctrlProp358.xml><?xml version="1.0" encoding="utf-8"?>
<formControlPr xmlns="http://schemas.microsoft.com/office/spreadsheetml/2009/9/main" objectType="CheckBox" fmlaLink="$S$39" lockText="1" noThreeD="1"/>
</file>

<file path=xl/ctrlProps/ctrlProp359.xml><?xml version="1.0" encoding="utf-8"?>
<formControlPr xmlns="http://schemas.microsoft.com/office/spreadsheetml/2009/9/main" objectType="CheckBox" fmlaLink="$S$40" lockText="1" noThreeD="1"/>
</file>

<file path=xl/ctrlProps/ctrlProp36.xml><?xml version="1.0" encoding="utf-8"?>
<formControlPr xmlns="http://schemas.microsoft.com/office/spreadsheetml/2009/9/main" objectType="CheckBox" fmlaLink="$S$42" lockText="1" noThreeD="1"/>
</file>

<file path=xl/ctrlProps/ctrlProp360.xml><?xml version="1.0" encoding="utf-8"?>
<formControlPr xmlns="http://schemas.microsoft.com/office/spreadsheetml/2009/9/main" objectType="CheckBox" fmlaLink="$S$41" lockText="1" noThreeD="1"/>
</file>

<file path=xl/ctrlProps/ctrlProp361.xml><?xml version="1.0" encoding="utf-8"?>
<formControlPr xmlns="http://schemas.microsoft.com/office/spreadsheetml/2009/9/main" objectType="CheckBox" fmlaLink="$S$42" lockText="1" noThreeD="1"/>
</file>

<file path=xl/ctrlProps/ctrlProp362.xml><?xml version="1.0" encoding="utf-8"?>
<formControlPr xmlns="http://schemas.microsoft.com/office/spreadsheetml/2009/9/main" objectType="CheckBox" fmlaLink="$T$25" lockText="1" noThreeD="1"/>
</file>

<file path=xl/ctrlProps/ctrlProp363.xml><?xml version="1.0" encoding="utf-8"?>
<formControlPr xmlns="http://schemas.microsoft.com/office/spreadsheetml/2009/9/main" objectType="CheckBox" fmlaLink="$T$26" lockText="1" noThreeD="1"/>
</file>

<file path=xl/ctrlProps/ctrlProp364.xml><?xml version="1.0" encoding="utf-8"?>
<formControlPr xmlns="http://schemas.microsoft.com/office/spreadsheetml/2009/9/main" objectType="CheckBox" fmlaLink="$T$27" lockText="1" noThreeD="1"/>
</file>

<file path=xl/ctrlProps/ctrlProp365.xml><?xml version="1.0" encoding="utf-8"?>
<formControlPr xmlns="http://schemas.microsoft.com/office/spreadsheetml/2009/9/main" objectType="CheckBox" fmlaLink="$T$28" lockText="1" noThreeD="1"/>
</file>

<file path=xl/ctrlProps/ctrlProp366.xml><?xml version="1.0" encoding="utf-8"?>
<formControlPr xmlns="http://schemas.microsoft.com/office/spreadsheetml/2009/9/main" objectType="CheckBox" fmlaLink="$T$29" lockText="1" noThreeD="1"/>
</file>

<file path=xl/ctrlProps/ctrlProp367.xml><?xml version="1.0" encoding="utf-8"?>
<formControlPr xmlns="http://schemas.microsoft.com/office/spreadsheetml/2009/9/main" objectType="CheckBox" fmlaLink="$T$30" lockText="1" noThreeD="1"/>
</file>

<file path=xl/ctrlProps/ctrlProp368.xml><?xml version="1.0" encoding="utf-8"?>
<formControlPr xmlns="http://schemas.microsoft.com/office/spreadsheetml/2009/9/main" objectType="CheckBox" fmlaLink="$T$31" lockText="1" noThreeD="1"/>
</file>

<file path=xl/ctrlProps/ctrlProp369.xml><?xml version="1.0" encoding="utf-8"?>
<formControlPr xmlns="http://schemas.microsoft.com/office/spreadsheetml/2009/9/main" objectType="CheckBox" fmlaLink="$T$32" lockText="1" noThreeD="1"/>
</file>

<file path=xl/ctrlProps/ctrlProp37.xml><?xml version="1.0" encoding="utf-8"?>
<formControlPr xmlns="http://schemas.microsoft.com/office/spreadsheetml/2009/9/main" objectType="CheckBox" fmlaLink="$T$25" lockText="1" noThreeD="1"/>
</file>

<file path=xl/ctrlProps/ctrlProp370.xml><?xml version="1.0" encoding="utf-8"?>
<formControlPr xmlns="http://schemas.microsoft.com/office/spreadsheetml/2009/9/main" objectType="CheckBox" fmlaLink="$T$33" lockText="1" noThreeD="1"/>
</file>

<file path=xl/ctrlProps/ctrlProp371.xml><?xml version="1.0" encoding="utf-8"?>
<formControlPr xmlns="http://schemas.microsoft.com/office/spreadsheetml/2009/9/main" objectType="CheckBox" fmlaLink="$T$34" lockText="1" noThreeD="1"/>
</file>

<file path=xl/ctrlProps/ctrlProp372.xml><?xml version="1.0" encoding="utf-8"?>
<formControlPr xmlns="http://schemas.microsoft.com/office/spreadsheetml/2009/9/main" objectType="CheckBox" fmlaLink="$T$35" lockText="1" noThreeD="1"/>
</file>

<file path=xl/ctrlProps/ctrlProp373.xml><?xml version="1.0" encoding="utf-8"?>
<formControlPr xmlns="http://schemas.microsoft.com/office/spreadsheetml/2009/9/main" objectType="CheckBox" fmlaLink="$T$36" lockText="1" noThreeD="1"/>
</file>

<file path=xl/ctrlProps/ctrlProp374.xml><?xml version="1.0" encoding="utf-8"?>
<formControlPr xmlns="http://schemas.microsoft.com/office/spreadsheetml/2009/9/main" objectType="CheckBox" fmlaLink="$T$37" lockText="1" noThreeD="1"/>
</file>

<file path=xl/ctrlProps/ctrlProp375.xml><?xml version="1.0" encoding="utf-8"?>
<formControlPr xmlns="http://schemas.microsoft.com/office/spreadsheetml/2009/9/main" objectType="CheckBox" fmlaLink="$T$38" lockText="1" noThreeD="1"/>
</file>

<file path=xl/ctrlProps/ctrlProp376.xml><?xml version="1.0" encoding="utf-8"?>
<formControlPr xmlns="http://schemas.microsoft.com/office/spreadsheetml/2009/9/main" objectType="CheckBox" fmlaLink="$T$39" lockText="1" noThreeD="1"/>
</file>

<file path=xl/ctrlProps/ctrlProp377.xml><?xml version="1.0" encoding="utf-8"?>
<formControlPr xmlns="http://schemas.microsoft.com/office/spreadsheetml/2009/9/main" objectType="CheckBox" fmlaLink="$Q$46" lockText="1" noThreeD="1"/>
</file>

<file path=xl/ctrlProps/ctrlProp378.xml><?xml version="1.0" encoding="utf-8"?>
<formControlPr xmlns="http://schemas.microsoft.com/office/spreadsheetml/2009/9/main" objectType="CheckBox" fmlaLink="$Q$47" lockText="1" noThreeD="1"/>
</file>

<file path=xl/ctrlProps/ctrlProp379.xml><?xml version="1.0" encoding="utf-8"?>
<formControlPr xmlns="http://schemas.microsoft.com/office/spreadsheetml/2009/9/main" objectType="CheckBox" fmlaLink="$Q$48" lockText="1" noThreeD="1"/>
</file>

<file path=xl/ctrlProps/ctrlProp38.xml><?xml version="1.0" encoding="utf-8"?>
<formControlPr xmlns="http://schemas.microsoft.com/office/spreadsheetml/2009/9/main" objectType="CheckBox" fmlaLink="$T$26" lockText="1" noThreeD="1"/>
</file>

<file path=xl/ctrlProps/ctrlProp380.xml><?xml version="1.0" encoding="utf-8"?>
<formControlPr xmlns="http://schemas.microsoft.com/office/spreadsheetml/2009/9/main" objectType="CheckBox" fmlaLink="$Q$49" lockText="1" noThreeD="1"/>
</file>

<file path=xl/ctrlProps/ctrlProp381.xml><?xml version="1.0" encoding="utf-8"?>
<formControlPr xmlns="http://schemas.microsoft.com/office/spreadsheetml/2009/9/main" objectType="CheckBox" fmlaLink="$Q$50" lockText="1" noThreeD="1"/>
</file>

<file path=xl/ctrlProps/ctrlProp382.xml><?xml version="1.0" encoding="utf-8"?>
<formControlPr xmlns="http://schemas.microsoft.com/office/spreadsheetml/2009/9/main" objectType="CheckBox" fmlaLink="$Q$51" lockText="1" noThreeD="1"/>
</file>

<file path=xl/ctrlProps/ctrlProp383.xml><?xml version="1.0" encoding="utf-8"?>
<formControlPr xmlns="http://schemas.microsoft.com/office/spreadsheetml/2009/9/main" objectType="CheckBox" fmlaLink="$Q$52" lockText="1" noThreeD="1"/>
</file>

<file path=xl/ctrlProps/ctrlProp384.xml><?xml version="1.0" encoding="utf-8"?>
<formControlPr xmlns="http://schemas.microsoft.com/office/spreadsheetml/2009/9/main" objectType="CheckBox" fmlaLink="$Q$53" lockText="1" noThreeD="1"/>
</file>

<file path=xl/ctrlProps/ctrlProp385.xml><?xml version="1.0" encoding="utf-8"?>
<formControlPr xmlns="http://schemas.microsoft.com/office/spreadsheetml/2009/9/main" objectType="CheckBox" fmlaLink="$Q$54" lockText="1" noThreeD="1"/>
</file>

<file path=xl/ctrlProps/ctrlProp386.xml><?xml version="1.0" encoding="utf-8"?>
<formControlPr xmlns="http://schemas.microsoft.com/office/spreadsheetml/2009/9/main" objectType="CheckBox" fmlaLink="$Q$55" lockText="1" noThreeD="1"/>
</file>

<file path=xl/ctrlProps/ctrlProp387.xml><?xml version="1.0" encoding="utf-8"?>
<formControlPr xmlns="http://schemas.microsoft.com/office/spreadsheetml/2009/9/main" objectType="CheckBox" fmlaLink="$Q$56" lockText="1" noThreeD="1"/>
</file>

<file path=xl/ctrlProps/ctrlProp388.xml><?xml version="1.0" encoding="utf-8"?>
<formControlPr xmlns="http://schemas.microsoft.com/office/spreadsheetml/2009/9/main" objectType="CheckBox" fmlaLink="$R$46" lockText="1" noThreeD="1"/>
</file>

<file path=xl/ctrlProps/ctrlProp389.xml><?xml version="1.0" encoding="utf-8"?>
<formControlPr xmlns="http://schemas.microsoft.com/office/spreadsheetml/2009/9/main" objectType="CheckBox" fmlaLink="$R$47" lockText="1" noThreeD="1"/>
</file>

<file path=xl/ctrlProps/ctrlProp39.xml><?xml version="1.0" encoding="utf-8"?>
<formControlPr xmlns="http://schemas.microsoft.com/office/spreadsheetml/2009/9/main" objectType="CheckBox" fmlaLink="$T$27" lockText="1" noThreeD="1"/>
</file>

<file path=xl/ctrlProps/ctrlProp390.xml><?xml version="1.0" encoding="utf-8"?>
<formControlPr xmlns="http://schemas.microsoft.com/office/spreadsheetml/2009/9/main" objectType="CheckBox" fmlaLink="$R$48" lockText="1" noThreeD="1"/>
</file>

<file path=xl/ctrlProps/ctrlProp391.xml><?xml version="1.0" encoding="utf-8"?>
<formControlPr xmlns="http://schemas.microsoft.com/office/spreadsheetml/2009/9/main" objectType="CheckBox" fmlaLink="$R$49" lockText="1" noThreeD="1"/>
</file>

<file path=xl/ctrlProps/ctrlProp392.xml><?xml version="1.0" encoding="utf-8"?>
<formControlPr xmlns="http://schemas.microsoft.com/office/spreadsheetml/2009/9/main" objectType="CheckBox" fmlaLink="$R$50" lockText="1" noThreeD="1"/>
</file>

<file path=xl/ctrlProps/ctrlProp393.xml><?xml version="1.0" encoding="utf-8"?>
<formControlPr xmlns="http://schemas.microsoft.com/office/spreadsheetml/2009/9/main" objectType="CheckBox" fmlaLink="$R$51" lockText="1" noThreeD="1"/>
</file>

<file path=xl/ctrlProps/ctrlProp394.xml><?xml version="1.0" encoding="utf-8"?>
<formControlPr xmlns="http://schemas.microsoft.com/office/spreadsheetml/2009/9/main" objectType="CheckBox" fmlaLink="$R$52" lockText="1" noThreeD="1"/>
</file>

<file path=xl/ctrlProps/ctrlProp395.xml><?xml version="1.0" encoding="utf-8"?>
<formControlPr xmlns="http://schemas.microsoft.com/office/spreadsheetml/2009/9/main" objectType="CheckBox" fmlaLink="$R$53" lockText="1" noThreeD="1"/>
</file>

<file path=xl/ctrlProps/ctrlProp396.xml><?xml version="1.0" encoding="utf-8"?>
<formControlPr xmlns="http://schemas.microsoft.com/office/spreadsheetml/2009/9/main" objectType="CheckBox" fmlaLink="$R$54" lockText="1" noThreeD="1"/>
</file>

<file path=xl/ctrlProps/ctrlProp397.xml><?xml version="1.0" encoding="utf-8"?>
<formControlPr xmlns="http://schemas.microsoft.com/office/spreadsheetml/2009/9/main" objectType="CheckBox" fmlaLink="$R$55" lockText="1" noThreeD="1"/>
</file>

<file path=xl/ctrlProps/ctrlProp398.xml><?xml version="1.0" encoding="utf-8"?>
<formControlPr xmlns="http://schemas.microsoft.com/office/spreadsheetml/2009/9/main" objectType="CheckBox" fmlaLink="$R$56" lockText="1" noThreeD="1"/>
</file>

<file path=xl/ctrlProps/ctrlProp399.xml><?xml version="1.0" encoding="utf-8"?>
<formControlPr xmlns="http://schemas.microsoft.com/office/spreadsheetml/2009/9/main" objectType="CheckBox" fmlaLink="$S$46" lockText="1" noThreeD="1"/>
</file>

<file path=xl/ctrlProps/ctrlProp4.xml><?xml version="1.0" encoding="utf-8"?>
<formControlPr xmlns="http://schemas.microsoft.com/office/spreadsheetml/2009/9/main" objectType="CheckBox" fmlaLink="$R$28" lockText="1" noThreeD="1"/>
</file>

<file path=xl/ctrlProps/ctrlProp40.xml><?xml version="1.0" encoding="utf-8"?>
<formControlPr xmlns="http://schemas.microsoft.com/office/spreadsheetml/2009/9/main" objectType="CheckBox" fmlaLink="$T$28" lockText="1" noThreeD="1"/>
</file>

<file path=xl/ctrlProps/ctrlProp400.xml><?xml version="1.0" encoding="utf-8"?>
<formControlPr xmlns="http://schemas.microsoft.com/office/spreadsheetml/2009/9/main" objectType="CheckBox" fmlaLink="$S$47" lockText="1" noThreeD="1"/>
</file>

<file path=xl/ctrlProps/ctrlProp401.xml><?xml version="1.0" encoding="utf-8"?>
<formControlPr xmlns="http://schemas.microsoft.com/office/spreadsheetml/2009/9/main" objectType="CheckBox" fmlaLink="$S$48" lockText="1" noThreeD="1"/>
</file>

<file path=xl/ctrlProps/ctrlProp402.xml><?xml version="1.0" encoding="utf-8"?>
<formControlPr xmlns="http://schemas.microsoft.com/office/spreadsheetml/2009/9/main" objectType="CheckBox" fmlaLink="$S$49" lockText="1" noThreeD="1"/>
</file>

<file path=xl/ctrlProps/ctrlProp403.xml><?xml version="1.0" encoding="utf-8"?>
<formControlPr xmlns="http://schemas.microsoft.com/office/spreadsheetml/2009/9/main" objectType="CheckBox" fmlaLink="$S$50" lockText="1" noThreeD="1"/>
</file>

<file path=xl/ctrlProps/ctrlProp404.xml><?xml version="1.0" encoding="utf-8"?>
<formControlPr xmlns="http://schemas.microsoft.com/office/spreadsheetml/2009/9/main" objectType="CheckBox" fmlaLink="$S$51" lockText="1" noThreeD="1"/>
</file>

<file path=xl/ctrlProps/ctrlProp405.xml><?xml version="1.0" encoding="utf-8"?>
<formControlPr xmlns="http://schemas.microsoft.com/office/spreadsheetml/2009/9/main" objectType="CheckBox" fmlaLink="$S$52" lockText="1" noThreeD="1"/>
</file>

<file path=xl/ctrlProps/ctrlProp406.xml><?xml version="1.0" encoding="utf-8"?>
<formControlPr xmlns="http://schemas.microsoft.com/office/spreadsheetml/2009/9/main" objectType="CheckBox" fmlaLink="$S$53" lockText="1" noThreeD="1"/>
</file>

<file path=xl/ctrlProps/ctrlProp407.xml><?xml version="1.0" encoding="utf-8"?>
<formControlPr xmlns="http://schemas.microsoft.com/office/spreadsheetml/2009/9/main" objectType="CheckBox" fmlaLink="$S$54" lockText="1" noThreeD="1"/>
</file>

<file path=xl/ctrlProps/ctrlProp408.xml><?xml version="1.0" encoding="utf-8"?>
<formControlPr xmlns="http://schemas.microsoft.com/office/spreadsheetml/2009/9/main" objectType="CheckBox" fmlaLink="$S$55" lockText="1" noThreeD="1"/>
</file>

<file path=xl/ctrlProps/ctrlProp409.xml><?xml version="1.0" encoding="utf-8"?>
<formControlPr xmlns="http://schemas.microsoft.com/office/spreadsheetml/2009/9/main" objectType="CheckBox" fmlaLink="$S$56" lockText="1" noThreeD="1"/>
</file>

<file path=xl/ctrlProps/ctrlProp41.xml><?xml version="1.0" encoding="utf-8"?>
<formControlPr xmlns="http://schemas.microsoft.com/office/spreadsheetml/2009/9/main" objectType="CheckBox" fmlaLink="$T$29" lockText="1" noThreeD="1"/>
</file>

<file path=xl/ctrlProps/ctrlProp410.xml><?xml version="1.0" encoding="utf-8"?>
<formControlPr xmlns="http://schemas.microsoft.com/office/spreadsheetml/2009/9/main" objectType="CheckBox" fmlaLink="$T$46" lockText="1" noThreeD="1"/>
</file>

<file path=xl/ctrlProps/ctrlProp411.xml><?xml version="1.0" encoding="utf-8"?>
<formControlPr xmlns="http://schemas.microsoft.com/office/spreadsheetml/2009/9/main" objectType="CheckBox" fmlaLink="$T$47" lockText="1" noThreeD="1"/>
</file>

<file path=xl/ctrlProps/ctrlProp412.xml><?xml version="1.0" encoding="utf-8"?>
<formControlPr xmlns="http://schemas.microsoft.com/office/spreadsheetml/2009/9/main" objectType="CheckBox" fmlaLink="$T$48" lockText="1" noThreeD="1"/>
</file>

<file path=xl/ctrlProps/ctrlProp413.xml><?xml version="1.0" encoding="utf-8"?>
<formControlPr xmlns="http://schemas.microsoft.com/office/spreadsheetml/2009/9/main" objectType="CheckBox" fmlaLink="$T$49" lockText="1" noThreeD="1"/>
</file>

<file path=xl/ctrlProps/ctrlProp414.xml><?xml version="1.0" encoding="utf-8"?>
<formControlPr xmlns="http://schemas.microsoft.com/office/spreadsheetml/2009/9/main" objectType="CheckBox" fmlaLink="$T$50" lockText="1" noThreeD="1"/>
</file>

<file path=xl/ctrlProps/ctrlProp415.xml><?xml version="1.0" encoding="utf-8"?>
<formControlPr xmlns="http://schemas.microsoft.com/office/spreadsheetml/2009/9/main" objectType="CheckBox" fmlaLink="$T$51" lockText="1" noThreeD="1"/>
</file>

<file path=xl/ctrlProps/ctrlProp416.xml><?xml version="1.0" encoding="utf-8"?>
<formControlPr xmlns="http://schemas.microsoft.com/office/spreadsheetml/2009/9/main" objectType="CheckBox" fmlaLink="$T$52" lockText="1" noThreeD="1"/>
</file>

<file path=xl/ctrlProps/ctrlProp417.xml><?xml version="1.0" encoding="utf-8"?>
<formControlPr xmlns="http://schemas.microsoft.com/office/spreadsheetml/2009/9/main" objectType="CheckBox" fmlaLink="$T$53" lockText="1" noThreeD="1"/>
</file>

<file path=xl/ctrlProps/ctrlProp418.xml><?xml version="1.0" encoding="utf-8"?>
<formControlPr xmlns="http://schemas.microsoft.com/office/spreadsheetml/2009/9/main" objectType="CheckBox" fmlaLink="$T$54" lockText="1" noThreeD="1"/>
</file>

<file path=xl/ctrlProps/ctrlProp419.xml><?xml version="1.0" encoding="utf-8"?>
<formControlPr xmlns="http://schemas.microsoft.com/office/spreadsheetml/2009/9/main" objectType="CheckBox" fmlaLink="$Q$60" lockText="1" noThreeD="1"/>
</file>

<file path=xl/ctrlProps/ctrlProp42.xml><?xml version="1.0" encoding="utf-8"?>
<formControlPr xmlns="http://schemas.microsoft.com/office/spreadsheetml/2009/9/main" objectType="CheckBox" fmlaLink="$T$30" lockText="1" noThreeD="1"/>
</file>

<file path=xl/ctrlProps/ctrlProp420.xml><?xml version="1.0" encoding="utf-8"?>
<formControlPr xmlns="http://schemas.microsoft.com/office/spreadsheetml/2009/9/main" objectType="CheckBox" fmlaLink="$Q$61" lockText="1" noThreeD="1"/>
</file>

<file path=xl/ctrlProps/ctrlProp421.xml><?xml version="1.0" encoding="utf-8"?>
<formControlPr xmlns="http://schemas.microsoft.com/office/spreadsheetml/2009/9/main" objectType="CheckBox" fmlaLink="$Q$62" lockText="1" noThreeD="1"/>
</file>

<file path=xl/ctrlProps/ctrlProp422.xml><?xml version="1.0" encoding="utf-8"?>
<formControlPr xmlns="http://schemas.microsoft.com/office/spreadsheetml/2009/9/main" objectType="CheckBox" fmlaLink="$Q$63" lockText="1" noThreeD="1"/>
</file>

<file path=xl/ctrlProps/ctrlProp423.xml><?xml version="1.0" encoding="utf-8"?>
<formControlPr xmlns="http://schemas.microsoft.com/office/spreadsheetml/2009/9/main" objectType="CheckBox" fmlaLink="$Q$64" lockText="1" noThreeD="1"/>
</file>

<file path=xl/ctrlProps/ctrlProp424.xml><?xml version="1.0" encoding="utf-8"?>
<formControlPr xmlns="http://schemas.microsoft.com/office/spreadsheetml/2009/9/main" objectType="CheckBox" fmlaLink="$Q$65" lockText="1" noThreeD="1"/>
</file>

<file path=xl/ctrlProps/ctrlProp425.xml><?xml version="1.0" encoding="utf-8"?>
<formControlPr xmlns="http://schemas.microsoft.com/office/spreadsheetml/2009/9/main" objectType="CheckBox" fmlaLink="$Q$66" lockText="1" noThreeD="1"/>
</file>

<file path=xl/ctrlProps/ctrlProp426.xml><?xml version="1.0" encoding="utf-8"?>
<formControlPr xmlns="http://schemas.microsoft.com/office/spreadsheetml/2009/9/main" objectType="CheckBox" fmlaLink="$Q$67" lockText="1" noThreeD="1"/>
</file>

<file path=xl/ctrlProps/ctrlProp427.xml><?xml version="1.0" encoding="utf-8"?>
<formControlPr xmlns="http://schemas.microsoft.com/office/spreadsheetml/2009/9/main" objectType="CheckBox" fmlaLink="$Q$68" lockText="1" noThreeD="1"/>
</file>

<file path=xl/ctrlProps/ctrlProp428.xml><?xml version="1.0" encoding="utf-8"?>
<formControlPr xmlns="http://schemas.microsoft.com/office/spreadsheetml/2009/9/main" objectType="CheckBox" fmlaLink="$Q$69" lockText="1" noThreeD="1"/>
</file>

<file path=xl/ctrlProps/ctrlProp429.xml><?xml version="1.0" encoding="utf-8"?>
<formControlPr xmlns="http://schemas.microsoft.com/office/spreadsheetml/2009/9/main" objectType="CheckBox" fmlaLink="$Q$70" lockText="1" noThreeD="1"/>
</file>

<file path=xl/ctrlProps/ctrlProp43.xml><?xml version="1.0" encoding="utf-8"?>
<formControlPr xmlns="http://schemas.microsoft.com/office/spreadsheetml/2009/9/main" objectType="CheckBox" fmlaLink="$T$31" lockText="1" noThreeD="1"/>
</file>

<file path=xl/ctrlProps/ctrlProp430.xml><?xml version="1.0" encoding="utf-8"?>
<formControlPr xmlns="http://schemas.microsoft.com/office/spreadsheetml/2009/9/main" objectType="CheckBox" fmlaLink="$Q$71" lockText="1" noThreeD="1"/>
</file>

<file path=xl/ctrlProps/ctrlProp431.xml><?xml version="1.0" encoding="utf-8"?>
<formControlPr xmlns="http://schemas.microsoft.com/office/spreadsheetml/2009/9/main" objectType="CheckBox" fmlaLink="$Q$72" lockText="1" noThreeD="1"/>
</file>

<file path=xl/ctrlProps/ctrlProp432.xml><?xml version="1.0" encoding="utf-8"?>
<formControlPr xmlns="http://schemas.microsoft.com/office/spreadsheetml/2009/9/main" objectType="CheckBox" fmlaLink="$Q$73" lockText="1" noThreeD="1"/>
</file>

<file path=xl/ctrlProps/ctrlProp433.xml><?xml version="1.0" encoding="utf-8"?>
<formControlPr xmlns="http://schemas.microsoft.com/office/spreadsheetml/2009/9/main" objectType="CheckBox" fmlaLink="$Q$74" lockText="1" noThreeD="1"/>
</file>

<file path=xl/ctrlProps/ctrlProp434.xml><?xml version="1.0" encoding="utf-8"?>
<formControlPr xmlns="http://schemas.microsoft.com/office/spreadsheetml/2009/9/main" objectType="CheckBox" fmlaLink="$R$60" lockText="1" noThreeD="1"/>
</file>

<file path=xl/ctrlProps/ctrlProp435.xml><?xml version="1.0" encoding="utf-8"?>
<formControlPr xmlns="http://schemas.microsoft.com/office/spreadsheetml/2009/9/main" objectType="CheckBox" fmlaLink="$R$61" lockText="1" noThreeD="1"/>
</file>

<file path=xl/ctrlProps/ctrlProp436.xml><?xml version="1.0" encoding="utf-8"?>
<formControlPr xmlns="http://schemas.microsoft.com/office/spreadsheetml/2009/9/main" objectType="CheckBox" fmlaLink="$R$62" lockText="1" noThreeD="1"/>
</file>

<file path=xl/ctrlProps/ctrlProp437.xml><?xml version="1.0" encoding="utf-8"?>
<formControlPr xmlns="http://schemas.microsoft.com/office/spreadsheetml/2009/9/main" objectType="CheckBox" fmlaLink="$R$63" lockText="1" noThreeD="1"/>
</file>

<file path=xl/ctrlProps/ctrlProp438.xml><?xml version="1.0" encoding="utf-8"?>
<formControlPr xmlns="http://schemas.microsoft.com/office/spreadsheetml/2009/9/main" objectType="CheckBox" fmlaLink="$R$64" lockText="1" noThreeD="1"/>
</file>

<file path=xl/ctrlProps/ctrlProp439.xml><?xml version="1.0" encoding="utf-8"?>
<formControlPr xmlns="http://schemas.microsoft.com/office/spreadsheetml/2009/9/main" objectType="CheckBox" fmlaLink="$R$65" lockText="1" noThreeD="1"/>
</file>

<file path=xl/ctrlProps/ctrlProp44.xml><?xml version="1.0" encoding="utf-8"?>
<formControlPr xmlns="http://schemas.microsoft.com/office/spreadsheetml/2009/9/main" objectType="CheckBox" fmlaLink="$T$32" lockText="1" noThreeD="1"/>
</file>

<file path=xl/ctrlProps/ctrlProp440.xml><?xml version="1.0" encoding="utf-8"?>
<formControlPr xmlns="http://schemas.microsoft.com/office/spreadsheetml/2009/9/main" objectType="CheckBox" fmlaLink="$R$66" lockText="1" noThreeD="1"/>
</file>

<file path=xl/ctrlProps/ctrlProp441.xml><?xml version="1.0" encoding="utf-8"?>
<formControlPr xmlns="http://schemas.microsoft.com/office/spreadsheetml/2009/9/main" objectType="CheckBox" fmlaLink="$R$67" lockText="1" noThreeD="1"/>
</file>

<file path=xl/ctrlProps/ctrlProp442.xml><?xml version="1.0" encoding="utf-8"?>
<formControlPr xmlns="http://schemas.microsoft.com/office/spreadsheetml/2009/9/main" objectType="CheckBox" fmlaLink="$R$68" lockText="1" noThreeD="1"/>
</file>

<file path=xl/ctrlProps/ctrlProp443.xml><?xml version="1.0" encoding="utf-8"?>
<formControlPr xmlns="http://schemas.microsoft.com/office/spreadsheetml/2009/9/main" objectType="CheckBox" fmlaLink="$R$69" lockText="1" noThreeD="1"/>
</file>

<file path=xl/ctrlProps/ctrlProp444.xml><?xml version="1.0" encoding="utf-8"?>
<formControlPr xmlns="http://schemas.microsoft.com/office/spreadsheetml/2009/9/main" objectType="CheckBox" fmlaLink="$R$70" lockText="1" noThreeD="1"/>
</file>

<file path=xl/ctrlProps/ctrlProp445.xml><?xml version="1.0" encoding="utf-8"?>
<formControlPr xmlns="http://schemas.microsoft.com/office/spreadsheetml/2009/9/main" objectType="CheckBox" fmlaLink="$R$71" lockText="1" noThreeD="1"/>
</file>

<file path=xl/ctrlProps/ctrlProp446.xml><?xml version="1.0" encoding="utf-8"?>
<formControlPr xmlns="http://schemas.microsoft.com/office/spreadsheetml/2009/9/main" objectType="CheckBox" fmlaLink="$R$72" lockText="1" noThreeD="1"/>
</file>

<file path=xl/ctrlProps/ctrlProp447.xml><?xml version="1.0" encoding="utf-8"?>
<formControlPr xmlns="http://schemas.microsoft.com/office/spreadsheetml/2009/9/main" objectType="CheckBox" fmlaLink="$R$73" lockText="1" noThreeD="1"/>
</file>

<file path=xl/ctrlProps/ctrlProp448.xml><?xml version="1.0" encoding="utf-8"?>
<formControlPr xmlns="http://schemas.microsoft.com/office/spreadsheetml/2009/9/main" objectType="CheckBox" fmlaLink="$R$74" lockText="1" noThreeD="1"/>
</file>

<file path=xl/ctrlProps/ctrlProp449.xml><?xml version="1.0" encoding="utf-8"?>
<formControlPr xmlns="http://schemas.microsoft.com/office/spreadsheetml/2009/9/main" objectType="CheckBox" fmlaLink="$S$60" lockText="1" noThreeD="1"/>
</file>

<file path=xl/ctrlProps/ctrlProp45.xml><?xml version="1.0" encoding="utf-8"?>
<formControlPr xmlns="http://schemas.microsoft.com/office/spreadsheetml/2009/9/main" objectType="CheckBox" fmlaLink="$T$33" lockText="1" noThreeD="1"/>
</file>

<file path=xl/ctrlProps/ctrlProp450.xml><?xml version="1.0" encoding="utf-8"?>
<formControlPr xmlns="http://schemas.microsoft.com/office/spreadsheetml/2009/9/main" objectType="CheckBox" fmlaLink="$S$61" lockText="1" noThreeD="1"/>
</file>

<file path=xl/ctrlProps/ctrlProp451.xml><?xml version="1.0" encoding="utf-8"?>
<formControlPr xmlns="http://schemas.microsoft.com/office/spreadsheetml/2009/9/main" objectType="CheckBox" fmlaLink="$S$62" lockText="1" noThreeD="1"/>
</file>

<file path=xl/ctrlProps/ctrlProp452.xml><?xml version="1.0" encoding="utf-8"?>
<formControlPr xmlns="http://schemas.microsoft.com/office/spreadsheetml/2009/9/main" objectType="CheckBox" fmlaLink="$S$63" lockText="1" noThreeD="1"/>
</file>

<file path=xl/ctrlProps/ctrlProp453.xml><?xml version="1.0" encoding="utf-8"?>
<formControlPr xmlns="http://schemas.microsoft.com/office/spreadsheetml/2009/9/main" objectType="CheckBox" fmlaLink="$S$64" lockText="1" noThreeD="1"/>
</file>

<file path=xl/ctrlProps/ctrlProp454.xml><?xml version="1.0" encoding="utf-8"?>
<formControlPr xmlns="http://schemas.microsoft.com/office/spreadsheetml/2009/9/main" objectType="CheckBox" fmlaLink="$S$65" lockText="1" noThreeD="1"/>
</file>

<file path=xl/ctrlProps/ctrlProp455.xml><?xml version="1.0" encoding="utf-8"?>
<formControlPr xmlns="http://schemas.microsoft.com/office/spreadsheetml/2009/9/main" objectType="CheckBox" fmlaLink="$S$66" lockText="1" noThreeD="1"/>
</file>

<file path=xl/ctrlProps/ctrlProp456.xml><?xml version="1.0" encoding="utf-8"?>
<formControlPr xmlns="http://schemas.microsoft.com/office/spreadsheetml/2009/9/main" objectType="CheckBox" fmlaLink="$S$67" lockText="1" noThreeD="1"/>
</file>

<file path=xl/ctrlProps/ctrlProp457.xml><?xml version="1.0" encoding="utf-8"?>
<formControlPr xmlns="http://schemas.microsoft.com/office/spreadsheetml/2009/9/main" objectType="CheckBox" fmlaLink="$S$68" lockText="1" noThreeD="1"/>
</file>

<file path=xl/ctrlProps/ctrlProp458.xml><?xml version="1.0" encoding="utf-8"?>
<formControlPr xmlns="http://schemas.microsoft.com/office/spreadsheetml/2009/9/main" objectType="CheckBox" fmlaLink="$S$69" lockText="1" noThreeD="1"/>
</file>

<file path=xl/ctrlProps/ctrlProp459.xml><?xml version="1.0" encoding="utf-8"?>
<formControlPr xmlns="http://schemas.microsoft.com/office/spreadsheetml/2009/9/main" objectType="CheckBox" fmlaLink="$S$70" lockText="1" noThreeD="1"/>
</file>

<file path=xl/ctrlProps/ctrlProp46.xml><?xml version="1.0" encoding="utf-8"?>
<formControlPr xmlns="http://schemas.microsoft.com/office/spreadsheetml/2009/9/main" objectType="CheckBox" fmlaLink="$T$34" lockText="1" noThreeD="1"/>
</file>

<file path=xl/ctrlProps/ctrlProp460.xml><?xml version="1.0" encoding="utf-8"?>
<formControlPr xmlns="http://schemas.microsoft.com/office/spreadsheetml/2009/9/main" objectType="CheckBox" fmlaLink="$S$71" lockText="1" noThreeD="1"/>
</file>

<file path=xl/ctrlProps/ctrlProp461.xml><?xml version="1.0" encoding="utf-8"?>
<formControlPr xmlns="http://schemas.microsoft.com/office/spreadsheetml/2009/9/main" objectType="CheckBox" fmlaLink="$S$72" lockText="1" noThreeD="1"/>
</file>

<file path=xl/ctrlProps/ctrlProp462.xml><?xml version="1.0" encoding="utf-8"?>
<formControlPr xmlns="http://schemas.microsoft.com/office/spreadsheetml/2009/9/main" objectType="CheckBox" fmlaLink="$S$73" lockText="1" noThreeD="1"/>
</file>

<file path=xl/ctrlProps/ctrlProp463.xml><?xml version="1.0" encoding="utf-8"?>
<formControlPr xmlns="http://schemas.microsoft.com/office/spreadsheetml/2009/9/main" objectType="CheckBox" fmlaLink="$S$74" lockText="1" noThreeD="1"/>
</file>

<file path=xl/ctrlProps/ctrlProp464.xml><?xml version="1.0" encoding="utf-8"?>
<formControlPr xmlns="http://schemas.microsoft.com/office/spreadsheetml/2009/9/main" objectType="CheckBox" fmlaLink="$T$60" lockText="1" noThreeD="1"/>
</file>

<file path=xl/ctrlProps/ctrlProp465.xml><?xml version="1.0" encoding="utf-8"?>
<formControlPr xmlns="http://schemas.microsoft.com/office/spreadsheetml/2009/9/main" objectType="CheckBox" fmlaLink="$T$61" lockText="1" noThreeD="1"/>
</file>

<file path=xl/ctrlProps/ctrlProp466.xml><?xml version="1.0" encoding="utf-8"?>
<formControlPr xmlns="http://schemas.microsoft.com/office/spreadsheetml/2009/9/main" objectType="CheckBox" fmlaLink="$T$62" lockText="1" noThreeD="1"/>
</file>

<file path=xl/ctrlProps/ctrlProp467.xml><?xml version="1.0" encoding="utf-8"?>
<formControlPr xmlns="http://schemas.microsoft.com/office/spreadsheetml/2009/9/main" objectType="CheckBox" fmlaLink="$T$63" lockText="1" noThreeD="1"/>
</file>

<file path=xl/ctrlProps/ctrlProp468.xml><?xml version="1.0" encoding="utf-8"?>
<formControlPr xmlns="http://schemas.microsoft.com/office/spreadsheetml/2009/9/main" objectType="CheckBox" fmlaLink="$T$64" lockText="1" noThreeD="1"/>
</file>

<file path=xl/ctrlProps/ctrlProp469.xml><?xml version="1.0" encoding="utf-8"?>
<formControlPr xmlns="http://schemas.microsoft.com/office/spreadsheetml/2009/9/main" objectType="CheckBox" fmlaLink="$T$65" lockText="1" noThreeD="1"/>
</file>

<file path=xl/ctrlProps/ctrlProp47.xml><?xml version="1.0" encoding="utf-8"?>
<formControlPr xmlns="http://schemas.microsoft.com/office/spreadsheetml/2009/9/main" objectType="CheckBox" fmlaLink="$T$35" lockText="1" noThreeD="1"/>
</file>

<file path=xl/ctrlProps/ctrlProp470.xml><?xml version="1.0" encoding="utf-8"?>
<formControlPr xmlns="http://schemas.microsoft.com/office/spreadsheetml/2009/9/main" objectType="CheckBox" fmlaLink="$T$66" lockText="1" noThreeD="1"/>
</file>

<file path=xl/ctrlProps/ctrlProp471.xml><?xml version="1.0" encoding="utf-8"?>
<formControlPr xmlns="http://schemas.microsoft.com/office/spreadsheetml/2009/9/main" objectType="CheckBox" fmlaLink="$T$67" lockText="1" noThreeD="1"/>
</file>

<file path=xl/ctrlProps/ctrlProp472.xml><?xml version="1.0" encoding="utf-8"?>
<formControlPr xmlns="http://schemas.microsoft.com/office/spreadsheetml/2009/9/main" objectType="CheckBox" fmlaLink="$T$68" lockText="1" noThreeD="1"/>
</file>

<file path=xl/ctrlProps/ctrlProp473.xml><?xml version="1.0" encoding="utf-8"?>
<formControlPr xmlns="http://schemas.microsoft.com/office/spreadsheetml/2009/9/main" objectType="CheckBox" fmlaLink="$T$69" lockText="1" noThreeD="1"/>
</file>

<file path=xl/ctrlProps/ctrlProp474.xml><?xml version="1.0" encoding="utf-8"?>
<formControlPr xmlns="http://schemas.microsoft.com/office/spreadsheetml/2009/9/main" objectType="CheckBox" fmlaLink="$T$70" lockText="1" noThreeD="1"/>
</file>

<file path=xl/ctrlProps/ctrlProp475.xml><?xml version="1.0" encoding="utf-8"?>
<formControlPr xmlns="http://schemas.microsoft.com/office/spreadsheetml/2009/9/main" objectType="CheckBox" fmlaLink="$T$71" lockText="1" noThreeD="1"/>
</file>

<file path=xl/ctrlProps/ctrlProp476.xml><?xml version="1.0" encoding="utf-8"?>
<formControlPr xmlns="http://schemas.microsoft.com/office/spreadsheetml/2009/9/main" objectType="CheckBox" fmlaLink="$T$72" lockText="1" noThreeD="1"/>
</file>

<file path=xl/ctrlProps/ctrlProp477.xml><?xml version="1.0" encoding="utf-8"?>
<formControlPr xmlns="http://schemas.microsoft.com/office/spreadsheetml/2009/9/main" objectType="CheckBox" fmlaLink="$T$73" lockText="1" noThreeD="1"/>
</file>

<file path=xl/ctrlProps/ctrlProp478.xml><?xml version="1.0" encoding="utf-8"?>
<formControlPr xmlns="http://schemas.microsoft.com/office/spreadsheetml/2009/9/main" objectType="CheckBox" fmlaLink="$T$74" lockText="1" noThreeD="1"/>
</file>

<file path=xl/ctrlProps/ctrlProp479.xml><?xml version="1.0" encoding="utf-8"?>
<formControlPr xmlns="http://schemas.microsoft.com/office/spreadsheetml/2009/9/main" objectType="CheckBox" fmlaLink="$Q$78" lockText="1" noThreeD="1"/>
</file>

<file path=xl/ctrlProps/ctrlProp48.xml><?xml version="1.0" encoding="utf-8"?>
<formControlPr xmlns="http://schemas.microsoft.com/office/spreadsheetml/2009/9/main" objectType="CheckBox" fmlaLink="$T$36" lockText="1" noThreeD="1"/>
</file>

<file path=xl/ctrlProps/ctrlProp480.xml><?xml version="1.0" encoding="utf-8"?>
<formControlPr xmlns="http://schemas.microsoft.com/office/spreadsheetml/2009/9/main" objectType="CheckBox" fmlaLink="$Q$79" lockText="1" noThreeD="1"/>
</file>

<file path=xl/ctrlProps/ctrlProp481.xml><?xml version="1.0" encoding="utf-8"?>
<formControlPr xmlns="http://schemas.microsoft.com/office/spreadsheetml/2009/9/main" objectType="CheckBox" fmlaLink="$Q$80" lockText="1" noThreeD="1"/>
</file>

<file path=xl/ctrlProps/ctrlProp482.xml><?xml version="1.0" encoding="utf-8"?>
<formControlPr xmlns="http://schemas.microsoft.com/office/spreadsheetml/2009/9/main" objectType="CheckBox" fmlaLink="$Q$81" lockText="1" noThreeD="1"/>
</file>

<file path=xl/ctrlProps/ctrlProp483.xml><?xml version="1.0" encoding="utf-8"?>
<formControlPr xmlns="http://schemas.microsoft.com/office/spreadsheetml/2009/9/main" objectType="CheckBox" fmlaLink="$Q$82" lockText="1" noThreeD="1"/>
</file>

<file path=xl/ctrlProps/ctrlProp484.xml><?xml version="1.0" encoding="utf-8"?>
<formControlPr xmlns="http://schemas.microsoft.com/office/spreadsheetml/2009/9/main" objectType="CheckBox" fmlaLink="$Q$83" lockText="1" noThreeD="1"/>
</file>

<file path=xl/ctrlProps/ctrlProp485.xml><?xml version="1.0" encoding="utf-8"?>
<formControlPr xmlns="http://schemas.microsoft.com/office/spreadsheetml/2009/9/main" objectType="CheckBox" fmlaLink="$Q$84" lockText="1" noThreeD="1"/>
</file>

<file path=xl/ctrlProps/ctrlProp486.xml><?xml version="1.0" encoding="utf-8"?>
<formControlPr xmlns="http://schemas.microsoft.com/office/spreadsheetml/2009/9/main" objectType="CheckBox" fmlaLink="$Q$85" lockText="1" noThreeD="1"/>
</file>

<file path=xl/ctrlProps/ctrlProp487.xml><?xml version="1.0" encoding="utf-8"?>
<formControlPr xmlns="http://schemas.microsoft.com/office/spreadsheetml/2009/9/main" objectType="CheckBox" fmlaLink="$Q$86" lockText="1" noThreeD="1"/>
</file>

<file path=xl/ctrlProps/ctrlProp488.xml><?xml version="1.0" encoding="utf-8"?>
<formControlPr xmlns="http://schemas.microsoft.com/office/spreadsheetml/2009/9/main" objectType="CheckBox" fmlaLink="$Q$87" lockText="1" noThreeD="1"/>
</file>

<file path=xl/ctrlProps/ctrlProp489.xml><?xml version="1.0" encoding="utf-8"?>
<formControlPr xmlns="http://schemas.microsoft.com/office/spreadsheetml/2009/9/main" objectType="CheckBox" fmlaLink="$Q$88" lockText="1" noThreeD="1"/>
</file>

<file path=xl/ctrlProps/ctrlProp49.xml><?xml version="1.0" encoding="utf-8"?>
<formControlPr xmlns="http://schemas.microsoft.com/office/spreadsheetml/2009/9/main" objectType="CheckBox" fmlaLink="$T$37" lockText="1" noThreeD="1"/>
</file>

<file path=xl/ctrlProps/ctrlProp490.xml><?xml version="1.0" encoding="utf-8"?>
<formControlPr xmlns="http://schemas.microsoft.com/office/spreadsheetml/2009/9/main" objectType="CheckBox" fmlaLink="$Q$89" lockText="1" noThreeD="1"/>
</file>

<file path=xl/ctrlProps/ctrlProp491.xml><?xml version="1.0" encoding="utf-8"?>
<formControlPr xmlns="http://schemas.microsoft.com/office/spreadsheetml/2009/9/main" objectType="CheckBox" fmlaLink="$Q$90" lockText="1" noThreeD="1"/>
</file>

<file path=xl/ctrlProps/ctrlProp492.xml><?xml version="1.0" encoding="utf-8"?>
<formControlPr xmlns="http://schemas.microsoft.com/office/spreadsheetml/2009/9/main" objectType="CheckBox" fmlaLink="$Q$91" lockText="1" noThreeD="1"/>
</file>

<file path=xl/ctrlProps/ctrlProp493.xml><?xml version="1.0" encoding="utf-8"?>
<formControlPr xmlns="http://schemas.microsoft.com/office/spreadsheetml/2009/9/main" objectType="CheckBox" fmlaLink="$Q$92" lockText="1" noThreeD="1"/>
</file>

<file path=xl/ctrlProps/ctrlProp494.xml><?xml version="1.0" encoding="utf-8"?>
<formControlPr xmlns="http://schemas.microsoft.com/office/spreadsheetml/2009/9/main" objectType="CheckBox" fmlaLink="$Q$93" lockText="1" noThreeD="1"/>
</file>

<file path=xl/ctrlProps/ctrlProp495.xml><?xml version="1.0" encoding="utf-8"?>
<formControlPr xmlns="http://schemas.microsoft.com/office/spreadsheetml/2009/9/main" objectType="CheckBox" fmlaLink="$Q$94" lockText="1" noThreeD="1"/>
</file>

<file path=xl/ctrlProps/ctrlProp496.xml><?xml version="1.0" encoding="utf-8"?>
<formControlPr xmlns="http://schemas.microsoft.com/office/spreadsheetml/2009/9/main" objectType="CheckBox" fmlaLink="$R$78" lockText="1" noThreeD="1"/>
</file>

<file path=xl/ctrlProps/ctrlProp497.xml><?xml version="1.0" encoding="utf-8"?>
<formControlPr xmlns="http://schemas.microsoft.com/office/spreadsheetml/2009/9/main" objectType="CheckBox" fmlaLink="$R$79" lockText="1" noThreeD="1"/>
</file>

<file path=xl/ctrlProps/ctrlProp498.xml><?xml version="1.0" encoding="utf-8"?>
<formControlPr xmlns="http://schemas.microsoft.com/office/spreadsheetml/2009/9/main" objectType="CheckBox" fmlaLink="$R$80" lockText="1" noThreeD="1"/>
</file>

<file path=xl/ctrlProps/ctrlProp499.xml><?xml version="1.0" encoding="utf-8"?>
<formControlPr xmlns="http://schemas.microsoft.com/office/spreadsheetml/2009/9/main" objectType="CheckBox" fmlaLink="$R$81" lockText="1" noThreeD="1"/>
</file>

<file path=xl/ctrlProps/ctrlProp5.xml><?xml version="1.0" encoding="utf-8"?>
<formControlPr xmlns="http://schemas.microsoft.com/office/spreadsheetml/2009/9/main" objectType="CheckBox" fmlaLink="$R$29" lockText="1" noThreeD="1"/>
</file>

<file path=xl/ctrlProps/ctrlProp50.xml><?xml version="1.0" encoding="utf-8"?>
<formControlPr xmlns="http://schemas.microsoft.com/office/spreadsheetml/2009/9/main" objectType="CheckBox" fmlaLink="$Q$46" lockText="1" noThreeD="1"/>
</file>

<file path=xl/ctrlProps/ctrlProp500.xml><?xml version="1.0" encoding="utf-8"?>
<formControlPr xmlns="http://schemas.microsoft.com/office/spreadsheetml/2009/9/main" objectType="CheckBox" fmlaLink="$R$82" lockText="1" noThreeD="1"/>
</file>

<file path=xl/ctrlProps/ctrlProp501.xml><?xml version="1.0" encoding="utf-8"?>
<formControlPr xmlns="http://schemas.microsoft.com/office/spreadsheetml/2009/9/main" objectType="CheckBox" fmlaLink="$R$83" lockText="1" noThreeD="1"/>
</file>

<file path=xl/ctrlProps/ctrlProp502.xml><?xml version="1.0" encoding="utf-8"?>
<formControlPr xmlns="http://schemas.microsoft.com/office/spreadsheetml/2009/9/main" objectType="CheckBox" fmlaLink="$R$84" lockText="1" noThreeD="1"/>
</file>

<file path=xl/ctrlProps/ctrlProp503.xml><?xml version="1.0" encoding="utf-8"?>
<formControlPr xmlns="http://schemas.microsoft.com/office/spreadsheetml/2009/9/main" objectType="CheckBox" fmlaLink="$R$85" lockText="1" noThreeD="1"/>
</file>

<file path=xl/ctrlProps/ctrlProp504.xml><?xml version="1.0" encoding="utf-8"?>
<formControlPr xmlns="http://schemas.microsoft.com/office/spreadsheetml/2009/9/main" objectType="CheckBox" fmlaLink="$R$86" lockText="1" noThreeD="1"/>
</file>

<file path=xl/ctrlProps/ctrlProp505.xml><?xml version="1.0" encoding="utf-8"?>
<formControlPr xmlns="http://schemas.microsoft.com/office/spreadsheetml/2009/9/main" objectType="CheckBox" fmlaLink="$R$87" lockText="1" noThreeD="1"/>
</file>

<file path=xl/ctrlProps/ctrlProp506.xml><?xml version="1.0" encoding="utf-8"?>
<formControlPr xmlns="http://schemas.microsoft.com/office/spreadsheetml/2009/9/main" objectType="CheckBox" fmlaLink="$R$88" lockText="1" noThreeD="1"/>
</file>

<file path=xl/ctrlProps/ctrlProp507.xml><?xml version="1.0" encoding="utf-8"?>
<formControlPr xmlns="http://schemas.microsoft.com/office/spreadsheetml/2009/9/main" objectType="CheckBox" fmlaLink="$R$89" lockText="1" noThreeD="1"/>
</file>

<file path=xl/ctrlProps/ctrlProp508.xml><?xml version="1.0" encoding="utf-8"?>
<formControlPr xmlns="http://schemas.microsoft.com/office/spreadsheetml/2009/9/main" objectType="CheckBox" fmlaLink="$R$90" lockText="1" noThreeD="1"/>
</file>

<file path=xl/ctrlProps/ctrlProp509.xml><?xml version="1.0" encoding="utf-8"?>
<formControlPr xmlns="http://schemas.microsoft.com/office/spreadsheetml/2009/9/main" objectType="CheckBox" fmlaLink="$R$91" lockText="1" noThreeD="1"/>
</file>

<file path=xl/ctrlProps/ctrlProp51.xml><?xml version="1.0" encoding="utf-8"?>
<formControlPr xmlns="http://schemas.microsoft.com/office/spreadsheetml/2009/9/main" objectType="CheckBox" fmlaLink="$Q$47" lockText="1" noThreeD="1"/>
</file>

<file path=xl/ctrlProps/ctrlProp510.xml><?xml version="1.0" encoding="utf-8"?>
<formControlPr xmlns="http://schemas.microsoft.com/office/spreadsheetml/2009/9/main" objectType="CheckBox" fmlaLink="$R$92" lockText="1" noThreeD="1"/>
</file>

<file path=xl/ctrlProps/ctrlProp511.xml><?xml version="1.0" encoding="utf-8"?>
<formControlPr xmlns="http://schemas.microsoft.com/office/spreadsheetml/2009/9/main" objectType="CheckBox" fmlaLink="$R$93" lockText="1" noThreeD="1"/>
</file>

<file path=xl/ctrlProps/ctrlProp512.xml><?xml version="1.0" encoding="utf-8"?>
<formControlPr xmlns="http://schemas.microsoft.com/office/spreadsheetml/2009/9/main" objectType="CheckBox" fmlaLink="$R$94" lockText="1" noThreeD="1"/>
</file>

<file path=xl/ctrlProps/ctrlProp513.xml><?xml version="1.0" encoding="utf-8"?>
<formControlPr xmlns="http://schemas.microsoft.com/office/spreadsheetml/2009/9/main" objectType="CheckBox" fmlaLink="$S$78" lockText="1" noThreeD="1"/>
</file>

<file path=xl/ctrlProps/ctrlProp514.xml><?xml version="1.0" encoding="utf-8"?>
<formControlPr xmlns="http://schemas.microsoft.com/office/spreadsheetml/2009/9/main" objectType="CheckBox" fmlaLink="$S$79" lockText="1" noThreeD="1"/>
</file>

<file path=xl/ctrlProps/ctrlProp515.xml><?xml version="1.0" encoding="utf-8"?>
<formControlPr xmlns="http://schemas.microsoft.com/office/spreadsheetml/2009/9/main" objectType="CheckBox" fmlaLink="$S$80" lockText="1" noThreeD="1"/>
</file>

<file path=xl/ctrlProps/ctrlProp516.xml><?xml version="1.0" encoding="utf-8"?>
<formControlPr xmlns="http://schemas.microsoft.com/office/spreadsheetml/2009/9/main" objectType="CheckBox" fmlaLink="$S$81" lockText="1" noThreeD="1"/>
</file>

<file path=xl/ctrlProps/ctrlProp517.xml><?xml version="1.0" encoding="utf-8"?>
<formControlPr xmlns="http://schemas.microsoft.com/office/spreadsheetml/2009/9/main" objectType="CheckBox" fmlaLink="$S$82" lockText="1" noThreeD="1"/>
</file>

<file path=xl/ctrlProps/ctrlProp518.xml><?xml version="1.0" encoding="utf-8"?>
<formControlPr xmlns="http://schemas.microsoft.com/office/spreadsheetml/2009/9/main" objectType="CheckBox" fmlaLink="$S$83" lockText="1" noThreeD="1"/>
</file>

<file path=xl/ctrlProps/ctrlProp519.xml><?xml version="1.0" encoding="utf-8"?>
<formControlPr xmlns="http://schemas.microsoft.com/office/spreadsheetml/2009/9/main" objectType="CheckBox" fmlaLink="$S$84" lockText="1" noThreeD="1"/>
</file>

<file path=xl/ctrlProps/ctrlProp52.xml><?xml version="1.0" encoding="utf-8"?>
<formControlPr xmlns="http://schemas.microsoft.com/office/spreadsheetml/2009/9/main" objectType="CheckBox" fmlaLink="$Q$48" lockText="1" noThreeD="1"/>
</file>

<file path=xl/ctrlProps/ctrlProp520.xml><?xml version="1.0" encoding="utf-8"?>
<formControlPr xmlns="http://schemas.microsoft.com/office/spreadsheetml/2009/9/main" objectType="CheckBox" fmlaLink="$S$85" lockText="1" noThreeD="1"/>
</file>

<file path=xl/ctrlProps/ctrlProp521.xml><?xml version="1.0" encoding="utf-8"?>
<formControlPr xmlns="http://schemas.microsoft.com/office/spreadsheetml/2009/9/main" objectType="CheckBox" fmlaLink="$S$86" lockText="1" noThreeD="1"/>
</file>

<file path=xl/ctrlProps/ctrlProp522.xml><?xml version="1.0" encoding="utf-8"?>
<formControlPr xmlns="http://schemas.microsoft.com/office/spreadsheetml/2009/9/main" objectType="CheckBox" fmlaLink="$S$87" lockText="1" noThreeD="1"/>
</file>

<file path=xl/ctrlProps/ctrlProp523.xml><?xml version="1.0" encoding="utf-8"?>
<formControlPr xmlns="http://schemas.microsoft.com/office/spreadsheetml/2009/9/main" objectType="CheckBox" fmlaLink="$S$88" lockText="1" noThreeD="1"/>
</file>

<file path=xl/ctrlProps/ctrlProp524.xml><?xml version="1.0" encoding="utf-8"?>
<formControlPr xmlns="http://schemas.microsoft.com/office/spreadsheetml/2009/9/main" objectType="CheckBox" fmlaLink="$S$89" lockText="1" noThreeD="1"/>
</file>

<file path=xl/ctrlProps/ctrlProp525.xml><?xml version="1.0" encoding="utf-8"?>
<formControlPr xmlns="http://schemas.microsoft.com/office/spreadsheetml/2009/9/main" objectType="CheckBox" fmlaLink="$S$90" lockText="1" noThreeD="1"/>
</file>

<file path=xl/ctrlProps/ctrlProp526.xml><?xml version="1.0" encoding="utf-8"?>
<formControlPr xmlns="http://schemas.microsoft.com/office/spreadsheetml/2009/9/main" objectType="CheckBox" fmlaLink="$S$91" lockText="1" noThreeD="1"/>
</file>

<file path=xl/ctrlProps/ctrlProp527.xml><?xml version="1.0" encoding="utf-8"?>
<formControlPr xmlns="http://schemas.microsoft.com/office/spreadsheetml/2009/9/main" objectType="CheckBox" fmlaLink="$S$92" lockText="1" noThreeD="1"/>
</file>

<file path=xl/ctrlProps/ctrlProp528.xml><?xml version="1.0" encoding="utf-8"?>
<formControlPr xmlns="http://schemas.microsoft.com/office/spreadsheetml/2009/9/main" objectType="CheckBox" fmlaLink="$S$93" lockText="1" noThreeD="1"/>
</file>

<file path=xl/ctrlProps/ctrlProp529.xml><?xml version="1.0" encoding="utf-8"?>
<formControlPr xmlns="http://schemas.microsoft.com/office/spreadsheetml/2009/9/main" objectType="CheckBox" fmlaLink="$S$94" lockText="1" noThreeD="1"/>
</file>

<file path=xl/ctrlProps/ctrlProp53.xml><?xml version="1.0" encoding="utf-8"?>
<formControlPr xmlns="http://schemas.microsoft.com/office/spreadsheetml/2009/9/main" objectType="CheckBox" fmlaLink="$Q$49" lockText="1" noThreeD="1"/>
</file>

<file path=xl/ctrlProps/ctrlProp530.xml><?xml version="1.0" encoding="utf-8"?>
<formControlPr xmlns="http://schemas.microsoft.com/office/spreadsheetml/2009/9/main" objectType="CheckBox" fmlaLink="$T$78" lockText="1" noThreeD="1"/>
</file>

<file path=xl/ctrlProps/ctrlProp531.xml><?xml version="1.0" encoding="utf-8"?>
<formControlPr xmlns="http://schemas.microsoft.com/office/spreadsheetml/2009/9/main" objectType="CheckBox" fmlaLink="$T$79" lockText="1" noThreeD="1"/>
</file>

<file path=xl/ctrlProps/ctrlProp532.xml><?xml version="1.0" encoding="utf-8"?>
<formControlPr xmlns="http://schemas.microsoft.com/office/spreadsheetml/2009/9/main" objectType="CheckBox" fmlaLink="$T$80" lockText="1" noThreeD="1"/>
</file>

<file path=xl/ctrlProps/ctrlProp533.xml><?xml version="1.0" encoding="utf-8"?>
<formControlPr xmlns="http://schemas.microsoft.com/office/spreadsheetml/2009/9/main" objectType="CheckBox" fmlaLink="$T$81" lockText="1" noThreeD="1"/>
</file>

<file path=xl/ctrlProps/ctrlProp534.xml><?xml version="1.0" encoding="utf-8"?>
<formControlPr xmlns="http://schemas.microsoft.com/office/spreadsheetml/2009/9/main" objectType="CheckBox" fmlaLink="$T$82" lockText="1" noThreeD="1"/>
</file>

<file path=xl/ctrlProps/ctrlProp535.xml><?xml version="1.0" encoding="utf-8"?>
<formControlPr xmlns="http://schemas.microsoft.com/office/spreadsheetml/2009/9/main" objectType="CheckBox" fmlaLink="$T$83" lockText="1" noThreeD="1"/>
</file>

<file path=xl/ctrlProps/ctrlProp536.xml><?xml version="1.0" encoding="utf-8"?>
<formControlPr xmlns="http://schemas.microsoft.com/office/spreadsheetml/2009/9/main" objectType="CheckBox" fmlaLink="$T$84" lockText="1" noThreeD="1"/>
</file>

<file path=xl/ctrlProps/ctrlProp537.xml><?xml version="1.0" encoding="utf-8"?>
<formControlPr xmlns="http://schemas.microsoft.com/office/spreadsheetml/2009/9/main" objectType="CheckBox" fmlaLink="$T$85" lockText="1" noThreeD="1"/>
</file>

<file path=xl/ctrlProps/ctrlProp538.xml><?xml version="1.0" encoding="utf-8"?>
<formControlPr xmlns="http://schemas.microsoft.com/office/spreadsheetml/2009/9/main" objectType="CheckBox" fmlaLink="$T$86" lockText="1" noThreeD="1"/>
</file>

<file path=xl/ctrlProps/ctrlProp539.xml><?xml version="1.0" encoding="utf-8"?>
<formControlPr xmlns="http://schemas.microsoft.com/office/spreadsheetml/2009/9/main" objectType="CheckBox" fmlaLink="$T$87" lockText="1" noThreeD="1"/>
</file>

<file path=xl/ctrlProps/ctrlProp54.xml><?xml version="1.0" encoding="utf-8"?>
<formControlPr xmlns="http://schemas.microsoft.com/office/spreadsheetml/2009/9/main" objectType="CheckBox" fmlaLink="$Q$50" lockText="1" noThreeD="1"/>
</file>

<file path=xl/ctrlProps/ctrlProp540.xml><?xml version="1.0" encoding="utf-8"?>
<formControlPr xmlns="http://schemas.microsoft.com/office/spreadsheetml/2009/9/main" objectType="CheckBox" fmlaLink="$T$88" lockText="1" noThreeD="1"/>
</file>

<file path=xl/ctrlProps/ctrlProp541.xml><?xml version="1.0" encoding="utf-8"?>
<formControlPr xmlns="http://schemas.microsoft.com/office/spreadsheetml/2009/9/main" objectType="CheckBox" fmlaLink="$T$89" lockText="1" noThreeD="1"/>
</file>

<file path=xl/ctrlProps/ctrlProp542.xml><?xml version="1.0" encoding="utf-8"?>
<formControlPr xmlns="http://schemas.microsoft.com/office/spreadsheetml/2009/9/main" objectType="CheckBox" fmlaLink="$T$90" lockText="1" noThreeD="1"/>
</file>

<file path=xl/ctrlProps/ctrlProp543.xml><?xml version="1.0" encoding="utf-8"?>
<formControlPr xmlns="http://schemas.microsoft.com/office/spreadsheetml/2009/9/main" objectType="CheckBox" fmlaLink="$T$91" lockText="1" noThreeD="1"/>
</file>

<file path=xl/ctrlProps/ctrlProp544.xml><?xml version="1.0" encoding="utf-8"?>
<formControlPr xmlns="http://schemas.microsoft.com/office/spreadsheetml/2009/9/main" objectType="CheckBox" fmlaLink="$Q$98" lockText="1" noThreeD="1"/>
</file>

<file path=xl/ctrlProps/ctrlProp545.xml><?xml version="1.0" encoding="utf-8"?>
<formControlPr xmlns="http://schemas.microsoft.com/office/spreadsheetml/2009/9/main" objectType="CheckBox" checked="Checked" fmlaLink="$Q$99" lockText="1" noThreeD="1"/>
</file>

<file path=xl/ctrlProps/ctrlProp546.xml><?xml version="1.0" encoding="utf-8"?>
<formControlPr xmlns="http://schemas.microsoft.com/office/spreadsheetml/2009/9/main" objectType="CheckBox" fmlaLink="$Q$100" lockText="1" noThreeD="1"/>
</file>

<file path=xl/ctrlProps/ctrlProp547.xml><?xml version="1.0" encoding="utf-8"?>
<formControlPr xmlns="http://schemas.microsoft.com/office/spreadsheetml/2009/9/main" objectType="CheckBox" checked="Checked" fmlaLink="$Q$101" lockText="1" noThreeD="1"/>
</file>

<file path=xl/ctrlProps/ctrlProp548.xml><?xml version="1.0" encoding="utf-8"?>
<formControlPr xmlns="http://schemas.microsoft.com/office/spreadsheetml/2009/9/main" objectType="CheckBox" fmlaLink="$Q$102" lockText="1" noThreeD="1"/>
</file>

<file path=xl/ctrlProps/ctrlProp549.xml><?xml version="1.0" encoding="utf-8"?>
<formControlPr xmlns="http://schemas.microsoft.com/office/spreadsheetml/2009/9/main" objectType="CheckBox" fmlaLink="$Q$103" lockText="1" noThreeD="1"/>
</file>

<file path=xl/ctrlProps/ctrlProp55.xml><?xml version="1.0" encoding="utf-8"?>
<formControlPr xmlns="http://schemas.microsoft.com/office/spreadsheetml/2009/9/main" objectType="CheckBox" fmlaLink="$Q$51" lockText="1" noThreeD="1"/>
</file>

<file path=xl/ctrlProps/ctrlProp550.xml><?xml version="1.0" encoding="utf-8"?>
<formControlPr xmlns="http://schemas.microsoft.com/office/spreadsheetml/2009/9/main" objectType="CheckBox" fmlaLink="$Q$104" lockText="1" noThreeD="1"/>
</file>

<file path=xl/ctrlProps/ctrlProp551.xml><?xml version="1.0" encoding="utf-8"?>
<formControlPr xmlns="http://schemas.microsoft.com/office/spreadsheetml/2009/9/main" objectType="CheckBox" fmlaLink="$Q$105" lockText="1" noThreeD="1"/>
</file>

<file path=xl/ctrlProps/ctrlProp552.xml><?xml version="1.0" encoding="utf-8"?>
<formControlPr xmlns="http://schemas.microsoft.com/office/spreadsheetml/2009/9/main" objectType="CheckBox" fmlaLink="$Q$106" lockText="1" noThreeD="1"/>
</file>

<file path=xl/ctrlProps/ctrlProp553.xml><?xml version="1.0" encoding="utf-8"?>
<formControlPr xmlns="http://schemas.microsoft.com/office/spreadsheetml/2009/9/main" objectType="CheckBox" fmlaLink="$Q$107" lockText="1" noThreeD="1"/>
</file>

<file path=xl/ctrlProps/ctrlProp554.xml><?xml version="1.0" encoding="utf-8"?>
<formControlPr xmlns="http://schemas.microsoft.com/office/spreadsheetml/2009/9/main" objectType="CheckBox" fmlaLink="$Q$108" lockText="1" noThreeD="1"/>
</file>

<file path=xl/ctrlProps/ctrlProp555.xml><?xml version="1.0" encoding="utf-8"?>
<formControlPr xmlns="http://schemas.microsoft.com/office/spreadsheetml/2009/9/main" objectType="CheckBox" checked="Checked" fmlaLink="$Q$109" lockText="1" noThreeD="1"/>
</file>

<file path=xl/ctrlProps/ctrlProp556.xml><?xml version="1.0" encoding="utf-8"?>
<formControlPr xmlns="http://schemas.microsoft.com/office/spreadsheetml/2009/9/main" objectType="CheckBox" fmlaLink="$Q$110" lockText="1" noThreeD="1"/>
</file>

<file path=xl/ctrlProps/ctrlProp557.xml><?xml version="1.0" encoding="utf-8"?>
<formControlPr xmlns="http://schemas.microsoft.com/office/spreadsheetml/2009/9/main" objectType="CheckBox" fmlaLink="$Q$111" lockText="1" noThreeD="1"/>
</file>

<file path=xl/ctrlProps/ctrlProp558.xml><?xml version="1.0" encoding="utf-8"?>
<formControlPr xmlns="http://schemas.microsoft.com/office/spreadsheetml/2009/9/main" objectType="CheckBox" fmlaLink="$Q$112" lockText="1" noThreeD="1"/>
</file>

<file path=xl/ctrlProps/ctrlProp559.xml><?xml version="1.0" encoding="utf-8"?>
<formControlPr xmlns="http://schemas.microsoft.com/office/spreadsheetml/2009/9/main" objectType="CheckBox" checked="Checked" fmlaLink="$Q$113" lockText="1" noThreeD="1"/>
</file>

<file path=xl/ctrlProps/ctrlProp56.xml><?xml version="1.0" encoding="utf-8"?>
<formControlPr xmlns="http://schemas.microsoft.com/office/spreadsheetml/2009/9/main" objectType="CheckBox" fmlaLink="$Q$52" lockText="1" noThreeD="1"/>
</file>

<file path=xl/ctrlProps/ctrlProp560.xml><?xml version="1.0" encoding="utf-8"?>
<formControlPr xmlns="http://schemas.microsoft.com/office/spreadsheetml/2009/9/main" objectType="CheckBox" fmlaLink="$R$98" lockText="1" noThreeD="1"/>
</file>

<file path=xl/ctrlProps/ctrlProp561.xml><?xml version="1.0" encoding="utf-8"?>
<formControlPr xmlns="http://schemas.microsoft.com/office/spreadsheetml/2009/9/main" objectType="CheckBox" fmlaLink="$R$99" lockText="1" noThreeD="1"/>
</file>

<file path=xl/ctrlProps/ctrlProp562.xml><?xml version="1.0" encoding="utf-8"?>
<formControlPr xmlns="http://schemas.microsoft.com/office/spreadsheetml/2009/9/main" objectType="CheckBox" fmlaLink="$R$100" lockText="1" noThreeD="1"/>
</file>

<file path=xl/ctrlProps/ctrlProp563.xml><?xml version="1.0" encoding="utf-8"?>
<formControlPr xmlns="http://schemas.microsoft.com/office/spreadsheetml/2009/9/main" objectType="CheckBox" fmlaLink="$R$101" lockText="1" noThreeD="1"/>
</file>

<file path=xl/ctrlProps/ctrlProp564.xml><?xml version="1.0" encoding="utf-8"?>
<formControlPr xmlns="http://schemas.microsoft.com/office/spreadsheetml/2009/9/main" objectType="CheckBox" fmlaLink="$R$102" lockText="1" noThreeD="1"/>
</file>

<file path=xl/ctrlProps/ctrlProp565.xml><?xml version="1.0" encoding="utf-8"?>
<formControlPr xmlns="http://schemas.microsoft.com/office/spreadsheetml/2009/9/main" objectType="CheckBox" fmlaLink="$R$103" lockText="1" noThreeD="1"/>
</file>

<file path=xl/ctrlProps/ctrlProp566.xml><?xml version="1.0" encoding="utf-8"?>
<formControlPr xmlns="http://schemas.microsoft.com/office/spreadsheetml/2009/9/main" objectType="CheckBox" fmlaLink="$R$104" lockText="1" noThreeD="1"/>
</file>

<file path=xl/ctrlProps/ctrlProp567.xml><?xml version="1.0" encoding="utf-8"?>
<formControlPr xmlns="http://schemas.microsoft.com/office/spreadsheetml/2009/9/main" objectType="CheckBox" fmlaLink="$R$105" lockText="1" noThreeD="1"/>
</file>

<file path=xl/ctrlProps/ctrlProp568.xml><?xml version="1.0" encoding="utf-8"?>
<formControlPr xmlns="http://schemas.microsoft.com/office/spreadsheetml/2009/9/main" objectType="CheckBox" fmlaLink="$R$106" lockText="1" noThreeD="1"/>
</file>

<file path=xl/ctrlProps/ctrlProp569.xml><?xml version="1.0" encoding="utf-8"?>
<formControlPr xmlns="http://schemas.microsoft.com/office/spreadsheetml/2009/9/main" objectType="CheckBox" fmlaLink="$R$107" lockText="1" noThreeD="1"/>
</file>

<file path=xl/ctrlProps/ctrlProp57.xml><?xml version="1.0" encoding="utf-8"?>
<formControlPr xmlns="http://schemas.microsoft.com/office/spreadsheetml/2009/9/main" objectType="CheckBox" fmlaLink="$Q$53" lockText="1" noThreeD="1"/>
</file>

<file path=xl/ctrlProps/ctrlProp570.xml><?xml version="1.0" encoding="utf-8"?>
<formControlPr xmlns="http://schemas.microsoft.com/office/spreadsheetml/2009/9/main" objectType="CheckBox" fmlaLink="$R$108" lockText="1" noThreeD="1"/>
</file>

<file path=xl/ctrlProps/ctrlProp571.xml><?xml version="1.0" encoding="utf-8"?>
<formControlPr xmlns="http://schemas.microsoft.com/office/spreadsheetml/2009/9/main" objectType="CheckBox" fmlaLink="$R$109" lockText="1" noThreeD="1"/>
</file>

<file path=xl/ctrlProps/ctrlProp572.xml><?xml version="1.0" encoding="utf-8"?>
<formControlPr xmlns="http://schemas.microsoft.com/office/spreadsheetml/2009/9/main" objectType="CheckBox" checked="Checked" fmlaLink="$R$110" lockText="1" noThreeD="1"/>
</file>

<file path=xl/ctrlProps/ctrlProp573.xml><?xml version="1.0" encoding="utf-8"?>
<formControlPr xmlns="http://schemas.microsoft.com/office/spreadsheetml/2009/9/main" objectType="CheckBox" checked="Checked" fmlaLink="$R$111" lockText="1" noThreeD="1"/>
</file>

<file path=xl/ctrlProps/ctrlProp574.xml><?xml version="1.0" encoding="utf-8"?>
<formControlPr xmlns="http://schemas.microsoft.com/office/spreadsheetml/2009/9/main" objectType="CheckBox" fmlaLink="$R$112" lockText="1" noThreeD="1"/>
</file>

<file path=xl/ctrlProps/ctrlProp575.xml><?xml version="1.0" encoding="utf-8"?>
<formControlPr xmlns="http://schemas.microsoft.com/office/spreadsheetml/2009/9/main" objectType="CheckBox" fmlaLink="$R$113" lockText="1" noThreeD="1"/>
</file>

<file path=xl/ctrlProps/ctrlProp576.xml><?xml version="1.0" encoding="utf-8"?>
<formControlPr xmlns="http://schemas.microsoft.com/office/spreadsheetml/2009/9/main" objectType="CheckBox" checked="Checked" fmlaLink="$S$98" lockText="1" noThreeD="1"/>
</file>

<file path=xl/ctrlProps/ctrlProp577.xml><?xml version="1.0" encoding="utf-8"?>
<formControlPr xmlns="http://schemas.microsoft.com/office/spreadsheetml/2009/9/main" objectType="CheckBox" fmlaLink="$S$99" lockText="1" noThreeD="1"/>
</file>

<file path=xl/ctrlProps/ctrlProp578.xml><?xml version="1.0" encoding="utf-8"?>
<formControlPr xmlns="http://schemas.microsoft.com/office/spreadsheetml/2009/9/main" objectType="CheckBox" fmlaLink="$S$100" lockText="1" noThreeD="1"/>
</file>

<file path=xl/ctrlProps/ctrlProp579.xml><?xml version="1.0" encoding="utf-8"?>
<formControlPr xmlns="http://schemas.microsoft.com/office/spreadsheetml/2009/9/main" objectType="CheckBox" checked="Checked" fmlaLink="$S$101" lockText="1" noThreeD="1"/>
</file>

<file path=xl/ctrlProps/ctrlProp58.xml><?xml version="1.0" encoding="utf-8"?>
<formControlPr xmlns="http://schemas.microsoft.com/office/spreadsheetml/2009/9/main" objectType="CheckBox" fmlaLink="$Q$54" lockText="1" noThreeD="1"/>
</file>

<file path=xl/ctrlProps/ctrlProp580.xml><?xml version="1.0" encoding="utf-8"?>
<formControlPr xmlns="http://schemas.microsoft.com/office/spreadsheetml/2009/9/main" objectType="CheckBox" fmlaLink="$S$102" lockText="1" noThreeD="1"/>
</file>

<file path=xl/ctrlProps/ctrlProp581.xml><?xml version="1.0" encoding="utf-8"?>
<formControlPr xmlns="http://schemas.microsoft.com/office/spreadsheetml/2009/9/main" objectType="CheckBox" fmlaLink="$S$103" lockText="1" noThreeD="1"/>
</file>

<file path=xl/ctrlProps/ctrlProp582.xml><?xml version="1.0" encoding="utf-8"?>
<formControlPr xmlns="http://schemas.microsoft.com/office/spreadsheetml/2009/9/main" objectType="CheckBox" fmlaLink="$S$104" lockText="1" noThreeD="1"/>
</file>

<file path=xl/ctrlProps/ctrlProp583.xml><?xml version="1.0" encoding="utf-8"?>
<formControlPr xmlns="http://schemas.microsoft.com/office/spreadsheetml/2009/9/main" objectType="CheckBox" fmlaLink="$S$105" lockText="1" noThreeD="1"/>
</file>

<file path=xl/ctrlProps/ctrlProp584.xml><?xml version="1.0" encoding="utf-8"?>
<formControlPr xmlns="http://schemas.microsoft.com/office/spreadsheetml/2009/9/main" objectType="CheckBox" fmlaLink="$S$106" lockText="1" noThreeD="1"/>
</file>

<file path=xl/ctrlProps/ctrlProp585.xml><?xml version="1.0" encoding="utf-8"?>
<formControlPr xmlns="http://schemas.microsoft.com/office/spreadsheetml/2009/9/main" objectType="CheckBox" fmlaLink="$S$107" lockText="1" noThreeD="1"/>
</file>

<file path=xl/ctrlProps/ctrlProp586.xml><?xml version="1.0" encoding="utf-8"?>
<formControlPr xmlns="http://schemas.microsoft.com/office/spreadsheetml/2009/9/main" objectType="CheckBox" fmlaLink="$S$108" lockText="1" noThreeD="1"/>
</file>

<file path=xl/ctrlProps/ctrlProp587.xml><?xml version="1.0" encoding="utf-8"?>
<formControlPr xmlns="http://schemas.microsoft.com/office/spreadsheetml/2009/9/main" objectType="CheckBox" fmlaLink="$S$109" lockText="1" noThreeD="1"/>
</file>

<file path=xl/ctrlProps/ctrlProp588.xml><?xml version="1.0" encoding="utf-8"?>
<formControlPr xmlns="http://schemas.microsoft.com/office/spreadsheetml/2009/9/main" objectType="CheckBox" fmlaLink="$S$110" lockText="1" noThreeD="1"/>
</file>

<file path=xl/ctrlProps/ctrlProp589.xml><?xml version="1.0" encoding="utf-8"?>
<formControlPr xmlns="http://schemas.microsoft.com/office/spreadsheetml/2009/9/main" objectType="CheckBox" fmlaLink="$S$111" lockText="1" noThreeD="1"/>
</file>

<file path=xl/ctrlProps/ctrlProp59.xml><?xml version="1.0" encoding="utf-8"?>
<formControlPr xmlns="http://schemas.microsoft.com/office/spreadsheetml/2009/9/main" objectType="CheckBox" fmlaLink="$Q$55" lockText="1" noThreeD="1"/>
</file>

<file path=xl/ctrlProps/ctrlProp590.xml><?xml version="1.0" encoding="utf-8"?>
<formControlPr xmlns="http://schemas.microsoft.com/office/spreadsheetml/2009/9/main" objectType="CheckBox" fmlaLink="$S$112" lockText="1" noThreeD="1"/>
</file>

<file path=xl/ctrlProps/ctrlProp591.xml><?xml version="1.0" encoding="utf-8"?>
<formControlPr xmlns="http://schemas.microsoft.com/office/spreadsheetml/2009/9/main" objectType="CheckBox" fmlaLink="$S$113" lockText="1" noThreeD="1"/>
</file>

<file path=xl/ctrlProps/ctrlProp592.xml><?xml version="1.0" encoding="utf-8"?>
<formControlPr xmlns="http://schemas.microsoft.com/office/spreadsheetml/2009/9/main" objectType="CheckBox" fmlaLink="$T$98" lockText="1" noThreeD="1"/>
</file>

<file path=xl/ctrlProps/ctrlProp593.xml><?xml version="1.0" encoding="utf-8"?>
<formControlPr xmlns="http://schemas.microsoft.com/office/spreadsheetml/2009/9/main" objectType="CheckBox" checked="Checked" fmlaLink="$T$99" lockText="1" noThreeD="1"/>
</file>

<file path=xl/ctrlProps/ctrlProp594.xml><?xml version="1.0" encoding="utf-8"?>
<formControlPr xmlns="http://schemas.microsoft.com/office/spreadsheetml/2009/9/main" objectType="CheckBox" fmlaLink="$T$100" lockText="1" noThreeD="1"/>
</file>

<file path=xl/ctrlProps/ctrlProp595.xml><?xml version="1.0" encoding="utf-8"?>
<formControlPr xmlns="http://schemas.microsoft.com/office/spreadsheetml/2009/9/main" objectType="CheckBox" fmlaLink="$T$101" lockText="1" noThreeD="1"/>
</file>

<file path=xl/ctrlProps/ctrlProp596.xml><?xml version="1.0" encoding="utf-8"?>
<formControlPr xmlns="http://schemas.microsoft.com/office/spreadsheetml/2009/9/main" objectType="CheckBox" fmlaLink="$T$102" lockText="1" noThreeD="1"/>
</file>

<file path=xl/ctrlProps/ctrlProp597.xml><?xml version="1.0" encoding="utf-8"?>
<formControlPr xmlns="http://schemas.microsoft.com/office/spreadsheetml/2009/9/main" objectType="CheckBox" fmlaLink="$T$103" lockText="1" noThreeD="1"/>
</file>

<file path=xl/ctrlProps/ctrlProp598.xml><?xml version="1.0" encoding="utf-8"?>
<formControlPr xmlns="http://schemas.microsoft.com/office/spreadsheetml/2009/9/main" objectType="CheckBox" fmlaLink="$T$104" lockText="1" noThreeD="1"/>
</file>

<file path=xl/ctrlProps/ctrlProp599.xml><?xml version="1.0" encoding="utf-8"?>
<formControlPr xmlns="http://schemas.microsoft.com/office/spreadsheetml/2009/9/main" objectType="CheckBox" checked="Checked" fmlaLink="$T$105" lockText="1" noThreeD="1"/>
</file>

<file path=xl/ctrlProps/ctrlProp6.xml><?xml version="1.0" encoding="utf-8"?>
<formControlPr xmlns="http://schemas.microsoft.com/office/spreadsheetml/2009/9/main" objectType="CheckBox" fmlaLink="$R$30" lockText="1" noThreeD="1"/>
</file>

<file path=xl/ctrlProps/ctrlProp60.xml><?xml version="1.0" encoding="utf-8"?>
<formControlPr xmlns="http://schemas.microsoft.com/office/spreadsheetml/2009/9/main" objectType="CheckBox" fmlaLink="$Q$56" lockText="1" noThreeD="1"/>
</file>

<file path=xl/ctrlProps/ctrlProp600.xml><?xml version="1.0" encoding="utf-8"?>
<formControlPr xmlns="http://schemas.microsoft.com/office/spreadsheetml/2009/9/main" objectType="CheckBox" checked="Checked" fmlaLink="$T$106" lockText="1" noThreeD="1"/>
</file>

<file path=xl/ctrlProps/ctrlProp601.xml><?xml version="1.0" encoding="utf-8"?>
<formControlPr xmlns="http://schemas.microsoft.com/office/spreadsheetml/2009/9/main" objectType="CheckBox" checked="Checked" fmlaLink="$T$107" lockText="1" noThreeD="1"/>
</file>

<file path=xl/ctrlProps/ctrlProp602.xml><?xml version="1.0" encoding="utf-8"?>
<formControlPr xmlns="http://schemas.microsoft.com/office/spreadsheetml/2009/9/main" objectType="CheckBox" fmlaLink="$T$108" lockText="1" noThreeD="1"/>
</file>

<file path=xl/ctrlProps/ctrlProp603.xml><?xml version="1.0" encoding="utf-8"?>
<formControlPr xmlns="http://schemas.microsoft.com/office/spreadsheetml/2009/9/main" objectType="CheckBox" fmlaLink="$T$109" lockText="1" noThreeD="1"/>
</file>

<file path=xl/ctrlProps/ctrlProp604.xml><?xml version="1.0" encoding="utf-8"?>
<formControlPr xmlns="http://schemas.microsoft.com/office/spreadsheetml/2009/9/main" objectType="CheckBox" fmlaLink="$T$110" lockText="1" noThreeD="1"/>
</file>

<file path=xl/ctrlProps/ctrlProp605.xml><?xml version="1.0" encoding="utf-8"?>
<formControlPr xmlns="http://schemas.microsoft.com/office/spreadsheetml/2009/9/main" objectType="CheckBox" fmlaLink="$T$111" lockText="1" noThreeD="1"/>
</file>

<file path=xl/ctrlProps/ctrlProp606.xml><?xml version="1.0" encoding="utf-8"?>
<formControlPr xmlns="http://schemas.microsoft.com/office/spreadsheetml/2009/9/main" objectType="CheckBox" fmlaLink="$T$112" lockText="1" noThreeD="1"/>
</file>

<file path=xl/ctrlProps/ctrlProp607.xml><?xml version="1.0" encoding="utf-8"?>
<formControlPr xmlns="http://schemas.microsoft.com/office/spreadsheetml/2009/9/main" objectType="CheckBox" checked="Checked" fmlaLink="$T$113" lockText="1" noThreeD="1"/>
</file>

<file path=xl/ctrlProps/ctrlProp608.xml><?xml version="1.0" encoding="utf-8"?>
<formControlPr xmlns="http://schemas.microsoft.com/office/spreadsheetml/2009/9/main" objectType="Radio" firstButton="1" fmlaLink="$Q$7" lockText="1" noThreeD="1"/>
</file>

<file path=xl/ctrlProps/ctrlProp609.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CheckBox" fmlaLink="$R$46" lockText="1" noThreeD="1"/>
</file>

<file path=xl/ctrlProps/ctrlProp610.xml><?xml version="1.0" encoding="utf-8"?>
<formControlPr xmlns="http://schemas.microsoft.com/office/spreadsheetml/2009/9/main" objectType="CheckBox" fmlaLink="$Q$13" lockText="1" noThreeD="1"/>
</file>

<file path=xl/ctrlProps/ctrlProp611.xml><?xml version="1.0" encoding="utf-8"?>
<formControlPr xmlns="http://schemas.microsoft.com/office/spreadsheetml/2009/9/main" objectType="CheckBox" fmlaLink="$Q$17" lockText="1" noThreeD="1"/>
</file>

<file path=xl/ctrlProps/ctrlProp612.xml><?xml version="1.0" encoding="utf-8"?>
<formControlPr xmlns="http://schemas.microsoft.com/office/spreadsheetml/2009/9/main" objectType="CheckBox" fmlaLink="$Q$18" lockText="1" noThreeD="1"/>
</file>

<file path=xl/ctrlProps/ctrlProp613.xml><?xml version="1.0" encoding="utf-8"?>
<formControlPr xmlns="http://schemas.microsoft.com/office/spreadsheetml/2009/9/main" objectType="CheckBox" fmlaLink="$Q$19" lockText="1" noThreeD="1"/>
</file>

<file path=xl/ctrlProps/ctrlProp614.xml><?xml version="1.0" encoding="utf-8"?>
<formControlPr xmlns="http://schemas.microsoft.com/office/spreadsheetml/2009/9/main" objectType="CheckBox" fmlaLink="$Q$20" lockText="1" noThreeD="1"/>
</file>

<file path=xl/ctrlProps/ctrlProp615.xml><?xml version="1.0" encoding="utf-8"?>
<formControlPr xmlns="http://schemas.microsoft.com/office/spreadsheetml/2009/9/main" objectType="CheckBox" fmlaLink="$Q$21" lockText="1" noThreeD="1"/>
</file>

<file path=xl/ctrlProps/ctrlProp616.xml><?xml version="1.0" encoding="utf-8"?>
<formControlPr xmlns="http://schemas.microsoft.com/office/spreadsheetml/2009/9/main" objectType="CheckBox" fmlaLink="$R$17" lockText="1" noThreeD="1"/>
</file>

<file path=xl/ctrlProps/ctrlProp617.xml><?xml version="1.0" encoding="utf-8"?>
<formControlPr xmlns="http://schemas.microsoft.com/office/spreadsheetml/2009/9/main" objectType="CheckBox" fmlaLink="$R$18" lockText="1" noThreeD="1"/>
</file>

<file path=xl/ctrlProps/ctrlProp618.xml><?xml version="1.0" encoding="utf-8"?>
<formControlPr xmlns="http://schemas.microsoft.com/office/spreadsheetml/2009/9/main" objectType="CheckBox" fmlaLink="$R$19" lockText="1" noThreeD="1"/>
</file>

<file path=xl/ctrlProps/ctrlProp619.xml><?xml version="1.0" encoding="utf-8"?>
<formControlPr xmlns="http://schemas.microsoft.com/office/spreadsheetml/2009/9/main" objectType="CheckBox" fmlaLink="$R$20" lockText="1" noThreeD="1"/>
</file>

<file path=xl/ctrlProps/ctrlProp62.xml><?xml version="1.0" encoding="utf-8"?>
<formControlPr xmlns="http://schemas.microsoft.com/office/spreadsheetml/2009/9/main" objectType="CheckBox" fmlaLink="$R$47" lockText="1" noThreeD="1"/>
</file>

<file path=xl/ctrlProps/ctrlProp620.xml><?xml version="1.0" encoding="utf-8"?>
<formControlPr xmlns="http://schemas.microsoft.com/office/spreadsheetml/2009/9/main" objectType="CheckBox" fmlaLink="$R$21" lockText="1" noThreeD="1"/>
</file>

<file path=xl/ctrlProps/ctrlProp621.xml><?xml version="1.0" encoding="utf-8"?>
<formControlPr xmlns="http://schemas.microsoft.com/office/spreadsheetml/2009/9/main" objectType="CheckBox" fmlaLink="$S$17" lockText="1" noThreeD="1"/>
</file>

<file path=xl/ctrlProps/ctrlProp622.xml><?xml version="1.0" encoding="utf-8"?>
<formControlPr xmlns="http://schemas.microsoft.com/office/spreadsheetml/2009/9/main" objectType="CheckBox" fmlaLink="$S$18" lockText="1" noThreeD="1"/>
</file>

<file path=xl/ctrlProps/ctrlProp623.xml><?xml version="1.0" encoding="utf-8"?>
<formControlPr xmlns="http://schemas.microsoft.com/office/spreadsheetml/2009/9/main" objectType="CheckBox" fmlaLink="$S$19" lockText="1" noThreeD="1"/>
</file>

<file path=xl/ctrlProps/ctrlProp624.xml><?xml version="1.0" encoding="utf-8"?>
<formControlPr xmlns="http://schemas.microsoft.com/office/spreadsheetml/2009/9/main" objectType="CheckBox" fmlaLink="$S$20" lockText="1" noThreeD="1"/>
</file>

<file path=xl/ctrlProps/ctrlProp625.xml><?xml version="1.0" encoding="utf-8"?>
<formControlPr xmlns="http://schemas.microsoft.com/office/spreadsheetml/2009/9/main" objectType="CheckBox" fmlaLink="$S$21" lockText="1" noThreeD="1"/>
</file>

<file path=xl/ctrlProps/ctrlProp626.xml><?xml version="1.0" encoding="utf-8"?>
<formControlPr xmlns="http://schemas.microsoft.com/office/spreadsheetml/2009/9/main" objectType="CheckBox" fmlaLink="$T$17" lockText="1" noThreeD="1"/>
</file>

<file path=xl/ctrlProps/ctrlProp627.xml><?xml version="1.0" encoding="utf-8"?>
<formControlPr xmlns="http://schemas.microsoft.com/office/spreadsheetml/2009/9/main" objectType="CheckBox" fmlaLink="$T$18" lockText="1" noThreeD="1"/>
</file>

<file path=xl/ctrlProps/ctrlProp628.xml><?xml version="1.0" encoding="utf-8"?>
<formControlPr xmlns="http://schemas.microsoft.com/office/spreadsheetml/2009/9/main" objectType="CheckBox" fmlaLink="$T$19" lockText="1" noThreeD="1"/>
</file>

<file path=xl/ctrlProps/ctrlProp629.xml><?xml version="1.0" encoding="utf-8"?>
<formControlPr xmlns="http://schemas.microsoft.com/office/spreadsheetml/2009/9/main" objectType="CheckBox" fmlaLink="$T$20" lockText="1" noThreeD="1"/>
</file>

<file path=xl/ctrlProps/ctrlProp63.xml><?xml version="1.0" encoding="utf-8"?>
<formControlPr xmlns="http://schemas.microsoft.com/office/spreadsheetml/2009/9/main" objectType="CheckBox" fmlaLink="$R$48" lockText="1" noThreeD="1"/>
</file>

<file path=xl/ctrlProps/ctrlProp630.xml><?xml version="1.0" encoding="utf-8"?>
<formControlPr xmlns="http://schemas.microsoft.com/office/spreadsheetml/2009/9/main" objectType="CheckBox" fmlaLink="$AG$4" lockText="1" noThreeD="1"/>
</file>

<file path=xl/ctrlProps/ctrlProp631.xml><?xml version="1.0" encoding="utf-8"?>
<formControlPr xmlns="http://schemas.microsoft.com/office/spreadsheetml/2009/9/main" objectType="CheckBox" checked="Checked" fmlaLink="$AG$5" lockText="1" noThreeD="1"/>
</file>

<file path=xl/ctrlProps/ctrlProp632.xml><?xml version="1.0" encoding="utf-8"?>
<formControlPr xmlns="http://schemas.microsoft.com/office/spreadsheetml/2009/9/main" objectType="CheckBox" fmlaLink="$AG$6" lockText="1" noThreeD="1"/>
</file>

<file path=xl/ctrlProps/ctrlProp633.xml><?xml version="1.0" encoding="utf-8"?>
<formControlPr xmlns="http://schemas.microsoft.com/office/spreadsheetml/2009/9/main" objectType="CheckBox" checked="Checked" fmlaLink="$AG$7" lockText="1" noThreeD="1"/>
</file>

<file path=xl/ctrlProps/ctrlProp634.xml><?xml version="1.0" encoding="utf-8"?>
<formControlPr xmlns="http://schemas.microsoft.com/office/spreadsheetml/2009/9/main" objectType="CheckBox" checked="Checked" fmlaLink="$AG$8" lockText="1" noThreeD="1"/>
</file>

<file path=xl/ctrlProps/ctrlProp635.xml><?xml version="1.0" encoding="utf-8"?>
<formControlPr xmlns="http://schemas.microsoft.com/office/spreadsheetml/2009/9/main" objectType="CheckBox" checked="Checked" fmlaLink="$AG$9" lockText="1" noThreeD="1"/>
</file>

<file path=xl/ctrlProps/ctrlProp636.xml><?xml version="1.0" encoding="utf-8"?>
<formControlPr xmlns="http://schemas.microsoft.com/office/spreadsheetml/2009/9/main" objectType="CheckBox" checked="Checked" fmlaLink="$AG$10" lockText="1" noThreeD="1"/>
</file>

<file path=xl/ctrlProps/ctrlProp637.xml><?xml version="1.0" encoding="utf-8"?>
<formControlPr xmlns="http://schemas.microsoft.com/office/spreadsheetml/2009/9/main" objectType="CheckBox" fmlaLink="$AG$11" lockText="1" noThreeD="1"/>
</file>

<file path=xl/ctrlProps/ctrlProp638.xml><?xml version="1.0" encoding="utf-8"?>
<formControlPr xmlns="http://schemas.microsoft.com/office/spreadsheetml/2009/9/main" objectType="CheckBox" fmlaLink="$AG$12" lockText="1" noThreeD="1"/>
</file>

<file path=xl/ctrlProps/ctrlProp639.xml><?xml version="1.0" encoding="utf-8"?>
<formControlPr xmlns="http://schemas.microsoft.com/office/spreadsheetml/2009/9/main" objectType="CheckBox" fmlaLink="$AN$4" lockText="1" noThreeD="1"/>
</file>

<file path=xl/ctrlProps/ctrlProp64.xml><?xml version="1.0" encoding="utf-8"?>
<formControlPr xmlns="http://schemas.microsoft.com/office/spreadsheetml/2009/9/main" objectType="CheckBox" fmlaLink="$R$49" lockText="1" noThreeD="1"/>
</file>

<file path=xl/ctrlProps/ctrlProp640.xml><?xml version="1.0" encoding="utf-8"?>
<formControlPr xmlns="http://schemas.microsoft.com/office/spreadsheetml/2009/9/main" objectType="CheckBox" checked="Checked" fmlaLink="$AN$5" lockText="1" noThreeD="1"/>
</file>

<file path=xl/ctrlProps/ctrlProp641.xml><?xml version="1.0" encoding="utf-8"?>
<formControlPr xmlns="http://schemas.microsoft.com/office/spreadsheetml/2009/9/main" objectType="CheckBox" fmlaLink="$AN$6" lockText="1" noThreeD="1"/>
</file>

<file path=xl/ctrlProps/ctrlProp642.xml><?xml version="1.0" encoding="utf-8"?>
<formControlPr xmlns="http://schemas.microsoft.com/office/spreadsheetml/2009/9/main" objectType="CheckBox" fmlaLink="$AN$7" lockText="1" noThreeD="1"/>
</file>

<file path=xl/ctrlProps/ctrlProp643.xml><?xml version="1.0" encoding="utf-8"?>
<formControlPr xmlns="http://schemas.microsoft.com/office/spreadsheetml/2009/9/main" objectType="CheckBox" fmlaLink="$AN$8" lockText="1" noThreeD="1"/>
</file>

<file path=xl/ctrlProps/ctrlProp644.xml><?xml version="1.0" encoding="utf-8"?>
<formControlPr xmlns="http://schemas.microsoft.com/office/spreadsheetml/2009/9/main" objectType="CheckBox" fmlaLink="$AN$9" lockText="1" noThreeD="1"/>
</file>

<file path=xl/ctrlProps/ctrlProp645.xml><?xml version="1.0" encoding="utf-8"?>
<formControlPr xmlns="http://schemas.microsoft.com/office/spreadsheetml/2009/9/main" objectType="CheckBox" fmlaLink="$AN$10" lockText="1" noThreeD="1"/>
</file>

<file path=xl/ctrlProps/ctrlProp646.xml><?xml version="1.0" encoding="utf-8"?>
<formControlPr xmlns="http://schemas.microsoft.com/office/spreadsheetml/2009/9/main" objectType="CheckBox" fmlaLink="$AN$11" lockText="1" noThreeD="1"/>
</file>

<file path=xl/ctrlProps/ctrlProp647.xml><?xml version="1.0" encoding="utf-8"?>
<formControlPr xmlns="http://schemas.microsoft.com/office/spreadsheetml/2009/9/main" objectType="CheckBox" fmlaLink="$AN$12" lockText="1" noThreeD="1"/>
</file>

<file path=xl/ctrlProps/ctrlProp648.xml><?xml version="1.0" encoding="utf-8"?>
<formControlPr xmlns="http://schemas.microsoft.com/office/spreadsheetml/2009/9/main" objectType="CheckBox" fmlaLink="$AG$13" lockText="1" noThreeD="1"/>
</file>

<file path=xl/ctrlProps/ctrlProp649.xml><?xml version="1.0" encoding="utf-8"?>
<formControlPr xmlns="http://schemas.microsoft.com/office/spreadsheetml/2009/9/main" objectType="CheckBox" fmlaLink="$AG$14" lockText="1" noThreeD="1"/>
</file>

<file path=xl/ctrlProps/ctrlProp65.xml><?xml version="1.0" encoding="utf-8"?>
<formControlPr xmlns="http://schemas.microsoft.com/office/spreadsheetml/2009/9/main" objectType="CheckBox" fmlaLink="$R$50" lockText="1" noThreeD="1"/>
</file>

<file path=xl/ctrlProps/ctrlProp650.xml><?xml version="1.0" encoding="utf-8"?>
<formControlPr xmlns="http://schemas.microsoft.com/office/spreadsheetml/2009/9/main" objectType="CheckBox" fmlaLink="$AG$15" lockText="1" noThreeD="1"/>
</file>

<file path=xl/ctrlProps/ctrlProp651.xml><?xml version="1.0" encoding="utf-8"?>
<formControlPr xmlns="http://schemas.microsoft.com/office/spreadsheetml/2009/9/main" objectType="CheckBox" fmlaLink="$AG$16" lockText="1" noThreeD="1"/>
</file>

<file path=xl/ctrlProps/ctrlProp652.xml><?xml version="1.0" encoding="utf-8"?>
<formControlPr xmlns="http://schemas.microsoft.com/office/spreadsheetml/2009/9/main" objectType="CheckBox" fmlaLink="$AG$17" lockText="1" noThreeD="1"/>
</file>

<file path=xl/ctrlProps/ctrlProp653.xml><?xml version="1.0" encoding="utf-8"?>
<formControlPr xmlns="http://schemas.microsoft.com/office/spreadsheetml/2009/9/main" objectType="CheckBox" fmlaLink="$AG$18" lockText="1" noThreeD="1"/>
</file>

<file path=xl/ctrlProps/ctrlProp654.xml><?xml version="1.0" encoding="utf-8"?>
<formControlPr xmlns="http://schemas.microsoft.com/office/spreadsheetml/2009/9/main" objectType="CheckBox" fmlaLink="$AG$19" lockText="1" noThreeD="1"/>
</file>

<file path=xl/ctrlProps/ctrlProp655.xml><?xml version="1.0" encoding="utf-8"?>
<formControlPr xmlns="http://schemas.microsoft.com/office/spreadsheetml/2009/9/main" objectType="CheckBox" fmlaLink="$AG$20" lockText="1" noThreeD="1"/>
</file>

<file path=xl/ctrlProps/ctrlProp656.xml><?xml version="1.0" encoding="utf-8"?>
<formControlPr xmlns="http://schemas.microsoft.com/office/spreadsheetml/2009/9/main" objectType="CheckBox" fmlaLink="$AG$21" lockText="1" noThreeD="1"/>
</file>

<file path=xl/ctrlProps/ctrlProp657.xml><?xml version="1.0" encoding="utf-8"?>
<formControlPr xmlns="http://schemas.microsoft.com/office/spreadsheetml/2009/9/main" objectType="CheckBox" fmlaLink="$AN$13" lockText="1" noThreeD="1"/>
</file>

<file path=xl/ctrlProps/ctrlProp658.xml><?xml version="1.0" encoding="utf-8"?>
<formControlPr xmlns="http://schemas.microsoft.com/office/spreadsheetml/2009/9/main" objectType="CheckBox" fmlaLink="$AN$14" lockText="1" noThreeD="1"/>
</file>

<file path=xl/ctrlProps/ctrlProp659.xml><?xml version="1.0" encoding="utf-8"?>
<formControlPr xmlns="http://schemas.microsoft.com/office/spreadsheetml/2009/9/main" objectType="CheckBox" fmlaLink="$AN$15" lockText="1" noThreeD="1"/>
</file>

<file path=xl/ctrlProps/ctrlProp66.xml><?xml version="1.0" encoding="utf-8"?>
<formControlPr xmlns="http://schemas.microsoft.com/office/spreadsheetml/2009/9/main" objectType="CheckBox" fmlaLink="$R$51" lockText="1" noThreeD="1"/>
</file>

<file path=xl/ctrlProps/ctrlProp660.xml><?xml version="1.0" encoding="utf-8"?>
<formControlPr xmlns="http://schemas.microsoft.com/office/spreadsheetml/2009/9/main" objectType="CheckBox" fmlaLink="$AN$16" lockText="1" noThreeD="1"/>
</file>

<file path=xl/ctrlProps/ctrlProp661.xml><?xml version="1.0" encoding="utf-8"?>
<formControlPr xmlns="http://schemas.microsoft.com/office/spreadsheetml/2009/9/main" objectType="CheckBox" fmlaLink="$AN$17" lockText="1" noThreeD="1"/>
</file>

<file path=xl/ctrlProps/ctrlProp662.xml><?xml version="1.0" encoding="utf-8"?>
<formControlPr xmlns="http://schemas.microsoft.com/office/spreadsheetml/2009/9/main" objectType="CheckBox" fmlaLink="$AN$18" lockText="1" noThreeD="1"/>
</file>

<file path=xl/ctrlProps/ctrlProp663.xml><?xml version="1.0" encoding="utf-8"?>
<formControlPr xmlns="http://schemas.microsoft.com/office/spreadsheetml/2009/9/main" objectType="CheckBox" fmlaLink="$AN$19" lockText="1" noThreeD="1"/>
</file>

<file path=xl/ctrlProps/ctrlProp664.xml><?xml version="1.0" encoding="utf-8"?>
<formControlPr xmlns="http://schemas.microsoft.com/office/spreadsheetml/2009/9/main" objectType="CheckBox" fmlaLink="$AN$20" lockText="1" noThreeD="1"/>
</file>

<file path=xl/ctrlProps/ctrlProp665.xml><?xml version="1.0" encoding="utf-8"?>
<formControlPr xmlns="http://schemas.microsoft.com/office/spreadsheetml/2009/9/main" objectType="CheckBox" fmlaLink="$AN$21" lockText="1" noThreeD="1"/>
</file>

<file path=xl/ctrlProps/ctrlProp666.xml><?xml version="1.0" encoding="utf-8"?>
<formControlPr xmlns="http://schemas.microsoft.com/office/spreadsheetml/2009/9/main" objectType="CheckBox" fmlaLink="$AG$22" lockText="1" noThreeD="1"/>
</file>

<file path=xl/ctrlProps/ctrlProp667.xml><?xml version="1.0" encoding="utf-8"?>
<formControlPr xmlns="http://schemas.microsoft.com/office/spreadsheetml/2009/9/main" objectType="CheckBox" checked="Checked" fmlaLink="$AG$23" lockText="1" noThreeD="1"/>
</file>

<file path=xl/ctrlProps/ctrlProp668.xml><?xml version="1.0" encoding="utf-8"?>
<formControlPr xmlns="http://schemas.microsoft.com/office/spreadsheetml/2009/9/main" objectType="CheckBox" fmlaLink="$AG$24" lockText="1" noThreeD="1"/>
</file>

<file path=xl/ctrlProps/ctrlProp669.xml><?xml version="1.0" encoding="utf-8"?>
<formControlPr xmlns="http://schemas.microsoft.com/office/spreadsheetml/2009/9/main" objectType="CheckBox" checked="Checked" fmlaLink="$AG$25" lockText="1" noThreeD="1"/>
</file>

<file path=xl/ctrlProps/ctrlProp67.xml><?xml version="1.0" encoding="utf-8"?>
<formControlPr xmlns="http://schemas.microsoft.com/office/spreadsheetml/2009/9/main" objectType="CheckBox" fmlaLink="$R$52" lockText="1" noThreeD="1"/>
</file>

<file path=xl/ctrlProps/ctrlProp670.xml><?xml version="1.0" encoding="utf-8"?>
<formControlPr xmlns="http://schemas.microsoft.com/office/spreadsheetml/2009/9/main" objectType="CheckBox" checked="Checked" fmlaLink="$AG$26" lockText="1" noThreeD="1"/>
</file>

<file path=xl/ctrlProps/ctrlProp671.xml><?xml version="1.0" encoding="utf-8"?>
<formControlPr xmlns="http://schemas.microsoft.com/office/spreadsheetml/2009/9/main" objectType="CheckBox" checked="Checked" fmlaLink="$AG$27" lockText="1" noThreeD="1"/>
</file>

<file path=xl/ctrlProps/ctrlProp672.xml><?xml version="1.0" encoding="utf-8"?>
<formControlPr xmlns="http://schemas.microsoft.com/office/spreadsheetml/2009/9/main" objectType="CheckBox" checked="Checked" fmlaLink="$AG$28" lockText="1" noThreeD="1"/>
</file>

<file path=xl/ctrlProps/ctrlProp673.xml><?xml version="1.0" encoding="utf-8"?>
<formControlPr xmlns="http://schemas.microsoft.com/office/spreadsheetml/2009/9/main" objectType="CheckBox" fmlaLink="$AG$29" lockText="1" noThreeD="1"/>
</file>

<file path=xl/ctrlProps/ctrlProp674.xml><?xml version="1.0" encoding="utf-8"?>
<formControlPr xmlns="http://schemas.microsoft.com/office/spreadsheetml/2009/9/main" objectType="CheckBox" fmlaLink="$AG$30" lockText="1" noThreeD="1"/>
</file>

<file path=xl/ctrlProps/ctrlProp675.xml><?xml version="1.0" encoding="utf-8"?>
<formControlPr xmlns="http://schemas.microsoft.com/office/spreadsheetml/2009/9/main" objectType="CheckBox" fmlaLink="$AN$22" lockText="1" noThreeD="1"/>
</file>

<file path=xl/ctrlProps/ctrlProp676.xml><?xml version="1.0" encoding="utf-8"?>
<formControlPr xmlns="http://schemas.microsoft.com/office/spreadsheetml/2009/9/main" objectType="CheckBox" checked="Checked" fmlaLink="$AN$23" lockText="1" noThreeD="1"/>
</file>

<file path=xl/ctrlProps/ctrlProp677.xml><?xml version="1.0" encoding="utf-8"?>
<formControlPr xmlns="http://schemas.microsoft.com/office/spreadsheetml/2009/9/main" objectType="CheckBox" fmlaLink="$AN$24" lockText="1" noThreeD="1"/>
</file>

<file path=xl/ctrlProps/ctrlProp678.xml><?xml version="1.0" encoding="utf-8"?>
<formControlPr xmlns="http://schemas.microsoft.com/office/spreadsheetml/2009/9/main" objectType="CheckBox" fmlaLink="$AN$25" lockText="1" noThreeD="1"/>
</file>

<file path=xl/ctrlProps/ctrlProp679.xml><?xml version="1.0" encoding="utf-8"?>
<formControlPr xmlns="http://schemas.microsoft.com/office/spreadsheetml/2009/9/main" objectType="CheckBox" fmlaLink="$AN$26" lockText="1" noThreeD="1"/>
</file>

<file path=xl/ctrlProps/ctrlProp68.xml><?xml version="1.0" encoding="utf-8"?>
<formControlPr xmlns="http://schemas.microsoft.com/office/spreadsheetml/2009/9/main" objectType="CheckBox" fmlaLink="$R$53" lockText="1" noThreeD="1"/>
</file>

<file path=xl/ctrlProps/ctrlProp680.xml><?xml version="1.0" encoding="utf-8"?>
<formControlPr xmlns="http://schemas.microsoft.com/office/spreadsheetml/2009/9/main" objectType="CheckBox" checked="Checked" fmlaLink="$AN$27" lockText="1" noThreeD="1"/>
</file>

<file path=xl/ctrlProps/ctrlProp681.xml><?xml version="1.0" encoding="utf-8"?>
<formControlPr xmlns="http://schemas.microsoft.com/office/spreadsheetml/2009/9/main" objectType="CheckBox" fmlaLink="$AN$28" lockText="1" noThreeD="1"/>
</file>

<file path=xl/ctrlProps/ctrlProp682.xml><?xml version="1.0" encoding="utf-8"?>
<formControlPr xmlns="http://schemas.microsoft.com/office/spreadsheetml/2009/9/main" objectType="CheckBox" checked="Checked" fmlaLink="$AN$29" lockText="1" noThreeD="1"/>
</file>

<file path=xl/ctrlProps/ctrlProp683.xml><?xml version="1.0" encoding="utf-8"?>
<formControlPr xmlns="http://schemas.microsoft.com/office/spreadsheetml/2009/9/main" objectType="CheckBox" fmlaLink="$AN$30" lockText="1" noThreeD="1"/>
</file>

<file path=xl/ctrlProps/ctrlProp684.xml><?xml version="1.0" encoding="utf-8"?>
<formControlPr xmlns="http://schemas.microsoft.com/office/spreadsheetml/2009/9/main" objectType="CheckBox" checked="Checked" fmlaLink="$AG$31" lockText="1" noThreeD="1"/>
</file>

<file path=xl/ctrlProps/ctrlProp685.xml><?xml version="1.0" encoding="utf-8"?>
<formControlPr xmlns="http://schemas.microsoft.com/office/spreadsheetml/2009/9/main" objectType="CheckBox" checked="Checked" fmlaLink="$AG$32" lockText="1" noThreeD="1"/>
</file>

<file path=xl/ctrlProps/ctrlProp686.xml><?xml version="1.0" encoding="utf-8"?>
<formControlPr xmlns="http://schemas.microsoft.com/office/spreadsheetml/2009/9/main" objectType="CheckBox" checked="Checked" fmlaLink="$AG$33" lockText="1" noThreeD="1"/>
</file>

<file path=xl/ctrlProps/ctrlProp687.xml><?xml version="1.0" encoding="utf-8"?>
<formControlPr xmlns="http://schemas.microsoft.com/office/spreadsheetml/2009/9/main" objectType="CheckBox" checked="Checked" fmlaLink="$AG$34" lockText="1" noThreeD="1"/>
</file>

<file path=xl/ctrlProps/ctrlProp688.xml><?xml version="1.0" encoding="utf-8"?>
<formControlPr xmlns="http://schemas.microsoft.com/office/spreadsheetml/2009/9/main" objectType="CheckBox" checked="Checked" fmlaLink="$AG$35" lockText="1" noThreeD="1"/>
</file>

<file path=xl/ctrlProps/ctrlProp689.xml><?xml version="1.0" encoding="utf-8"?>
<formControlPr xmlns="http://schemas.microsoft.com/office/spreadsheetml/2009/9/main" objectType="CheckBox" checked="Checked" fmlaLink="$AG$36" lockText="1" noThreeD="1"/>
</file>

<file path=xl/ctrlProps/ctrlProp69.xml><?xml version="1.0" encoding="utf-8"?>
<formControlPr xmlns="http://schemas.microsoft.com/office/spreadsheetml/2009/9/main" objectType="CheckBox" fmlaLink="$R$54" lockText="1" noThreeD="1"/>
</file>

<file path=xl/ctrlProps/ctrlProp690.xml><?xml version="1.0" encoding="utf-8"?>
<formControlPr xmlns="http://schemas.microsoft.com/office/spreadsheetml/2009/9/main" objectType="CheckBox" checked="Checked" fmlaLink="$AG$37" lockText="1" noThreeD="1"/>
</file>

<file path=xl/ctrlProps/ctrlProp691.xml><?xml version="1.0" encoding="utf-8"?>
<formControlPr xmlns="http://schemas.microsoft.com/office/spreadsheetml/2009/9/main" objectType="CheckBox" checked="Checked" fmlaLink="$AG$38" lockText="1" noThreeD="1"/>
</file>

<file path=xl/ctrlProps/ctrlProp692.xml><?xml version="1.0" encoding="utf-8"?>
<formControlPr xmlns="http://schemas.microsoft.com/office/spreadsheetml/2009/9/main" objectType="CheckBox" fmlaLink="$AG$39" lockText="1" noThreeD="1"/>
</file>

<file path=xl/ctrlProps/ctrlProp693.xml><?xml version="1.0" encoding="utf-8"?>
<formControlPr xmlns="http://schemas.microsoft.com/office/spreadsheetml/2009/9/main" objectType="CheckBox" checked="Checked" fmlaLink="$AN$31" lockText="1" noThreeD="1"/>
</file>

<file path=xl/ctrlProps/ctrlProp694.xml><?xml version="1.0" encoding="utf-8"?>
<formControlPr xmlns="http://schemas.microsoft.com/office/spreadsheetml/2009/9/main" objectType="CheckBox" checked="Checked" fmlaLink="$AN$32" lockText="1" noThreeD="1"/>
</file>

<file path=xl/ctrlProps/ctrlProp695.xml><?xml version="1.0" encoding="utf-8"?>
<formControlPr xmlns="http://schemas.microsoft.com/office/spreadsheetml/2009/9/main" objectType="CheckBox" checked="Checked" fmlaLink="$AN$33" lockText="1" noThreeD="1"/>
</file>

<file path=xl/ctrlProps/ctrlProp696.xml><?xml version="1.0" encoding="utf-8"?>
<formControlPr xmlns="http://schemas.microsoft.com/office/spreadsheetml/2009/9/main" objectType="CheckBox" checked="Checked" fmlaLink="$AN$34" lockText="1" noThreeD="1"/>
</file>

<file path=xl/ctrlProps/ctrlProp697.xml><?xml version="1.0" encoding="utf-8"?>
<formControlPr xmlns="http://schemas.microsoft.com/office/spreadsheetml/2009/9/main" objectType="CheckBox" fmlaLink="$AN$35" lockText="1" noThreeD="1"/>
</file>

<file path=xl/ctrlProps/ctrlProp698.xml><?xml version="1.0" encoding="utf-8"?>
<formControlPr xmlns="http://schemas.microsoft.com/office/spreadsheetml/2009/9/main" objectType="CheckBox" fmlaLink="$AN$36" lockText="1" noThreeD="1"/>
</file>

<file path=xl/ctrlProps/ctrlProp699.xml><?xml version="1.0" encoding="utf-8"?>
<formControlPr xmlns="http://schemas.microsoft.com/office/spreadsheetml/2009/9/main" objectType="CheckBox" fmlaLink="$AN$37" lockText="1" noThreeD="1"/>
</file>

<file path=xl/ctrlProps/ctrlProp7.xml><?xml version="1.0" encoding="utf-8"?>
<formControlPr xmlns="http://schemas.microsoft.com/office/spreadsheetml/2009/9/main" objectType="CheckBox" fmlaLink="$R$31" lockText="1" noThreeD="1"/>
</file>

<file path=xl/ctrlProps/ctrlProp70.xml><?xml version="1.0" encoding="utf-8"?>
<formControlPr xmlns="http://schemas.microsoft.com/office/spreadsheetml/2009/9/main" objectType="CheckBox" fmlaLink="$R$55" lockText="1" noThreeD="1"/>
</file>

<file path=xl/ctrlProps/ctrlProp700.xml><?xml version="1.0" encoding="utf-8"?>
<formControlPr xmlns="http://schemas.microsoft.com/office/spreadsheetml/2009/9/main" objectType="CheckBox" checked="Checked" fmlaLink="$AN$38" lockText="1" noThreeD="1"/>
</file>

<file path=xl/ctrlProps/ctrlProp701.xml><?xml version="1.0" encoding="utf-8"?>
<formControlPr xmlns="http://schemas.microsoft.com/office/spreadsheetml/2009/9/main" objectType="CheckBox" fmlaLink="$AN$39" lockText="1" noThreeD="1"/>
</file>

<file path=xl/ctrlProps/ctrlProp702.xml><?xml version="1.0" encoding="utf-8"?>
<formControlPr xmlns="http://schemas.microsoft.com/office/spreadsheetml/2009/9/main" objectType="CheckBox" fmlaLink="$AG$40" lockText="1" noThreeD="1"/>
</file>

<file path=xl/ctrlProps/ctrlProp703.xml><?xml version="1.0" encoding="utf-8"?>
<formControlPr xmlns="http://schemas.microsoft.com/office/spreadsheetml/2009/9/main" objectType="CheckBox" checked="Checked" fmlaLink="$AG$41" lockText="1" noThreeD="1"/>
</file>

<file path=xl/ctrlProps/ctrlProp704.xml><?xml version="1.0" encoding="utf-8"?>
<formControlPr xmlns="http://schemas.microsoft.com/office/spreadsheetml/2009/9/main" objectType="CheckBox" checked="Checked" fmlaLink="$AG$42" lockText="1" noThreeD="1"/>
</file>

<file path=xl/ctrlProps/ctrlProp705.xml><?xml version="1.0" encoding="utf-8"?>
<formControlPr xmlns="http://schemas.microsoft.com/office/spreadsheetml/2009/9/main" objectType="CheckBox" checked="Checked" fmlaLink="$AG$43" lockText="1" noThreeD="1"/>
</file>

<file path=xl/ctrlProps/ctrlProp706.xml><?xml version="1.0" encoding="utf-8"?>
<formControlPr xmlns="http://schemas.microsoft.com/office/spreadsheetml/2009/9/main" objectType="CheckBox" checked="Checked" fmlaLink="$AG$44" lockText="1" noThreeD="1"/>
</file>

<file path=xl/ctrlProps/ctrlProp707.xml><?xml version="1.0" encoding="utf-8"?>
<formControlPr xmlns="http://schemas.microsoft.com/office/spreadsheetml/2009/9/main" objectType="CheckBox" checked="Checked" fmlaLink="$AG$45" lockText="1" noThreeD="1"/>
</file>

<file path=xl/ctrlProps/ctrlProp708.xml><?xml version="1.0" encoding="utf-8"?>
<formControlPr xmlns="http://schemas.microsoft.com/office/spreadsheetml/2009/9/main" objectType="CheckBox" checked="Checked" fmlaLink="$AG$46" lockText="1" noThreeD="1"/>
</file>

<file path=xl/ctrlProps/ctrlProp709.xml><?xml version="1.0" encoding="utf-8"?>
<formControlPr xmlns="http://schemas.microsoft.com/office/spreadsheetml/2009/9/main" objectType="CheckBox" checked="Checked" fmlaLink="$AG$47" lockText="1" noThreeD="1"/>
</file>

<file path=xl/ctrlProps/ctrlProp71.xml><?xml version="1.0" encoding="utf-8"?>
<formControlPr xmlns="http://schemas.microsoft.com/office/spreadsheetml/2009/9/main" objectType="CheckBox" fmlaLink="$R$56" lockText="1" noThreeD="1"/>
</file>

<file path=xl/ctrlProps/ctrlProp710.xml><?xml version="1.0" encoding="utf-8"?>
<formControlPr xmlns="http://schemas.microsoft.com/office/spreadsheetml/2009/9/main" objectType="CheckBox" fmlaLink="$AG$48" lockText="1" noThreeD="1"/>
</file>

<file path=xl/ctrlProps/ctrlProp711.xml><?xml version="1.0" encoding="utf-8"?>
<formControlPr xmlns="http://schemas.microsoft.com/office/spreadsheetml/2009/9/main" objectType="CheckBox" fmlaLink="$AN$40" lockText="1" noThreeD="1"/>
</file>

<file path=xl/ctrlProps/ctrlProp712.xml><?xml version="1.0" encoding="utf-8"?>
<formControlPr xmlns="http://schemas.microsoft.com/office/spreadsheetml/2009/9/main" objectType="CheckBox" checked="Checked" fmlaLink="$AN$41" lockText="1" noThreeD="1"/>
</file>

<file path=xl/ctrlProps/ctrlProp713.xml><?xml version="1.0" encoding="utf-8"?>
<formControlPr xmlns="http://schemas.microsoft.com/office/spreadsheetml/2009/9/main" objectType="CheckBox" checked="Checked" fmlaLink="$AN$42" lockText="1" noThreeD="1"/>
</file>

<file path=xl/ctrlProps/ctrlProp714.xml><?xml version="1.0" encoding="utf-8"?>
<formControlPr xmlns="http://schemas.microsoft.com/office/spreadsheetml/2009/9/main" objectType="CheckBox" fmlaLink="$AN$43" lockText="1" noThreeD="1"/>
</file>

<file path=xl/ctrlProps/ctrlProp715.xml><?xml version="1.0" encoding="utf-8"?>
<formControlPr xmlns="http://schemas.microsoft.com/office/spreadsheetml/2009/9/main" objectType="CheckBox" fmlaLink="$AN$44" lockText="1" noThreeD="1"/>
</file>

<file path=xl/ctrlProps/ctrlProp716.xml><?xml version="1.0" encoding="utf-8"?>
<formControlPr xmlns="http://schemas.microsoft.com/office/spreadsheetml/2009/9/main" objectType="CheckBox" checked="Checked" fmlaLink="$AN$45" lockText="1" noThreeD="1"/>
</file>

<file path=xl/ctrlProps/ctrlProp717.xml><?xml version="1.0" encoding="utf-8"?>
<formControlPr xmlns="http://schemas.microsoft.com/office/spreadsheetml/2009/9/main" objectType="CheckBox" fmlaLink="$AN$46" lockText="1" noThreeD="1"/>
</file>

<file path=xl/ctrlProps/ctrlProp718.xml><?xml version="1.0" encoding="utf-8"?>
<formControlPr xmlns="http://schemas.microsoft.com/office/spreadsheetml/2009/9/main" objectType="CheckBox" checked="Checked" fmlaLink="$AN$47" lockText="1" noThreeD="1"/>
</file>

<file path=xl/ctrlProps/ctrlProp719.xml><?xml version="1.0" encoding="utf-8"?>
<formControlPr xmlns="http://schemas.microsoft.com/office/spreadsheetml/2009/9/main" objectType="CheckBox" fmlaLink="$AN$48" lockText="1" noThreeD="1"/>
</file>

<file path=xl/ctrlProps/ctrlProp72.xml><?xml version="1.0" encoding="utf-8"?>
<formControlPr xmlns="http://schemas.microsoft.com/office/spreadsheetml/2009/9/main" objectType="CheckBox" fmlaLink="$S$46" lockText="1" noThreeD="1"/>
</file>

<file path=xl/ctrlProps/ctrlProp720.xml><?xml version="1.0" encoding="utf-8"?>
<formControlPr xmlns="http://schemas.microsoft.com/office/spreadsheetml/2009/9/main" objectType="CheckBox" fmlaLink="$AG$49" lockText="1" noThreeD="1"/>
</file>

<file path=xl/ctrlProps/ctrlProp721.xml><?xml version="1.0" encoding="utf-8"?>
<formControlPr xmlns="http://schemas.microsoft.com/office/spreadsheetml/2009/9/main" objectType="CheckBox" checked="Checked" fmlaLink="$AG$50" lockText="1" noThreeD="1"/>
</file>

<file path=xl/ctrlProps/ctrlProp722.xml><?xml version="1.0" encoding="utf-8"?>
<formControlPr xmlns="http://schemas.microsoft.com/office/spreadsheetml/2009/9/main" objectType="CheckBox" checked="Checked" fmlaLink="$AG$51" lockText="1" noThreeD="1"/>
</file>

<file path=xl/ctrlProps/ctrlProp723.xml><?xml version="1.0" encoding="utf-8"?>
<formControlPr xmlns="http://schemas.microsoft.com/office/spreadsheetml/2009/9/main" objectType="CheckBox" checked="Checked" fmlaLink="$AG$52" lockText="1" noThreeD="1"/>
</file>

<file path=xl/ctrlProps/ctrlProp724.xml><?xml version="1.0" encoding="utf-8"?>
<formControlPr xmlns="http://schemas.microsoft.com/office/spreadsheetml/2009/9/main" objectType="CheckBox" checked="Checked" fmlaLink="$AG$53" lockText="1" noThreeD="1"/>
</file>

<file path=xl/ctrlProps/ctrlProp725.xml><?xml version="1.0" encoding="utf-8"?>
<formControlPr xmlns="http://schemas.microsoft.com/office/spreadsheetml/2009/9/main" objectType="CheckBox" checked="Checked" fmlaLink="$AG$54" lockText="1" noThreeD="1"/>
</file>

<file path=xl/ctrlProps/ctrlProp726.xml><?xml version="1.0" encoding="utf-8"?>
<formControlPr xmlns="http://schemas.microsoft.com/office/spreadsheetml/2009/9/main" objectType="CheckBox" checked="Checked" fmlaLink="$AG$55" lockText="1" noThreeD="1"/>
</file>

<file path=xl/ctrlProps/ctrlProp727.xml><?xml version="1.0" encoding="utf-8"?>
<formControlPr xmlns="http://schemas.microsoft.com/office/spreadsheetml/2009/9/main" objectType="CheckBox" checked="Checked" fmlaLink="$AG$56" lockText="1" noThreeD="1"/>
</file>

<file path=xl/ctrlProps/ctrlProp728.xml><?xml version="1.0" encoding="utf-8"?>
<formControlPr xmlns="http://schemas.microsoft.com/office/spreadsheetml/2009/9/main" objectType="CheckBox" fmlaLink="$AG$57" lockText="1" noThreeD="1"/>
</file>

<file path=xl/ctrlProps/ctrlProp729.xml><?xml version="1.0" encoding="utf-8"?>
<formControlPr xmlns="http://schemas.microsoft.com/office/spreadsheetml/2009/9/main" objectType="CheckBox" fmlaLink="$AN$49" lockText="1" noThreeD="1"/>
</file>

<file path=xl/ctrlProps/ctrlProp73.xml><?xml version="1.0" encoding="utf-8"?>
<formControlPr xmlns="http://schemas.microsoft.com/office/spreadsheetml/2009/9/main" objectType="CheckBox" fmlaLink="$S$47" lockText="1" noThreeD="1"/>
</file>

<file path=xl/ctrlProps/ctrlProp730.xml><?xml version="1.0" encoding="utf-8"?>
<formControlPr xmlns="http://schemas.microsoft.com/office/spreadsheetml/2009/9/main" objectType="CheckBox" checked="Checked" fmlaLink="$AN$50" lockText="1" noThreeD="1"/>
</file>

<file path=xl/ctrlProps/ctrlProp731.xml><?xml version="1.0" encoding="utf-8"?>
<formControlPr xmlns="http://schemas.microsoft.com/office/spreadsheetml/2009/9/main" objectType="CheckBox" checked="Checked" fmlaLink="$AN$51" lockText="1" noThreeD="1"/>
</file>

<file path=xl/ctrlProps/ctrlProp732.xml><?xml version="1.0" encoding="utf-8"?>
<formControlPr xmlns="http://schemas.microsoft.com/office/spreadsheetml/2009/9/main" objectType="CheckBox" checked="Checked" fmlaLink="$AN$52" lockText="1" noThreeD="1"/>
</file>

<file path=xl/ctrlProps/ctrlProp733.xml><?xml version="1.0" encoding="utf-8"?>
<formControlPr xmlns="http://schemas.microsoft.com/office/spreadsheetml/2009/9/main" objectType="CheckBox" fmlaLink="$AN$53" lockText="1" noThreeD="1"/>
</file>

<file path=xl/ctrlProps/ctrlProp734.xml><?xml version="1.0" encoding="utf-8"?>
<formControlPr xmlns="http://schemas.microsoft.com/office/spreadsheetml/2009/9/main" objectType="CheckBox" checked="Checked" fmlaLink="$AN$54" lockText="1" noThreeD="1"/>
</file>

<file path=xl/ctrlProps/ctrlProp735.xml><?xml version="1.0" encoding="utf-8"?>
<formControlPr xmlns="http://schemas.microsoft.com/office/spreadsheetml/2009/9/main" objectType="CheckBox" fmlaLink="$AN$55" lockText="1" noThreeD="1"/>
</file>

<file path=xl/ctrlProps/ctrlProp736.xml><?xml version="1.0" encoding="utf-8"?>
<formControlPr xmlns="http://schemas.microsoft.com/office/spreadsheetml/2009/9/main" objectType="CheckBox" checked="Checked" fmlaLink="$AN$56" lockText="1" noThreeD="1"/>
</file>

<file path=xl/ctrlProps/ctrlProp737.xml><?xml version="1.0" encoding="utf-8"?>
<formControlPr xmlns="http://schemas.microsoft.com/office/spreadsheetml/2009/9/main" objectType="CheckBox" fmlaLink="$AN$57" lockText="1" noThreeD="1"/>
</file>

<file path=xl/ctrlProps/ctrlProp738.xml><?xml version="1.0" encoding="utf-8"?>
<formControlPr xmlns="http://schemas.microsoft.com/office/spreadsheetml/2009/9/main" objectType="CheckBox" fmlaLink="$AG$58" lockText="1" noThreeD="1"/>
</file>

<file path=xl/ctrlProps/ctrlProp739.xml><?xml version="1.0" encoding="utf-8"?>
<formControlPr xmlns="http://schemas.microsoft.com/office/spreadsheetml/2009/9/main" objectType="CheckBox" fmlaLink="$AG$59" lockText="1" noThreeD="1"/>
</file>

<file path=xl/ctrlProps/ctrlProp74.xml><?xml version="1.0" encoding="utf-8"?>
<formControlPr xmlns="http://schemas.microsoft.com/office/spreadsheetml/2009/9/main" objectType="CheckBox" fmlaLink="$S$48" lockText="1" noThreeD="1"/>
</file>

<file path=xl/ctrlProps/ctrlProp740.xml><?xml version="1.0" encoding="utf-8"?>
<formControlPr xmlns="http://schemas.microsoft.com/office/spreadsheetml/2009/9/main" objectType="CheckBox" fmlaLink="$AG$60" lockText="1" noThreeD="1"/>
</file>

<file path=xl/ctrlProps/ctrlProp741.xml><?xml version="1.0" encoding="utf-8"?>
<formControlPr xmlns="http://schemas.microsoft.com/office/spreadsheetml/2009/9/main" objectType="CheckBox" fmlaLink="$AG$61" lockText="1" noThreeD="1"/>
</file>

<file path=xl/ctrlProps/ctrlProp742.xml><?xml version="1.0" encoding="utf-8"?>
<formControlPr xmlns="http://schemas.microsoft.com/office/spreadsheetml/2009/9/main" objectType="CheckBox" fmlaLink="$AG$62" lockText="1" noThreeD="1"/>
</file>

<file path=xl/ctrlProps/ctrlProp743.xml><?xml version="1.0" encoding="utf-8"?>
<formControlPr xmlns="http://schemas.microsoft.com/office/spreadsheetml/2009/9/main" objectType="CheckBox" checked="Checked" fmlaLink="$AG$63" lockText="1" noThreeD="1"/>
</file>

<file path=xl/ctrlProps/ctrlProp744.xml><?xml version="1.0" encoding="utf-8"?>
<formControlPr xmlns="http://schemas.microsoft.com/office/spreadsheetml/2009/9/main" objectType="CheckBox" fmlaLink="$AG$64" lockText="1" noThreeD="1"/>
</file>

<file path=xl/ctrlProps/ctrlProp745.xml><?xml version="1.0" encoding="utf-8"?>
<formControlPr xmlns="http://schemas.microsoft.com/office/spreadsheetml/2009/9/main" objectType="CheckBox" fmlaLink="$AG$65" lockText="1" noThreeD="1"/>
</file>

<file path=xl/ctrlProps/ctrlProp746.xml><?xml version="1.0" encoding="utf-8"?>
<formControlPr xmlns="http://schemas.microsoft.com/office/spreadsheetml/2009/9/main" objectType="CheckBox" fmlaLink="$AG$66" lockText="1" noThreeD="1"/>
</file>

<file path=xl/ctrlProps/ctrlProp747.xml><?xml version="1.0" encoding="utf-8"?>
<formControlPr xmlns="http://schemas.microsoft.com/office/spreadsheetml/2009/9/main" objectType="CheckBox" fmlaLink="$AN$58" lockText="1" noThreeD="1"/>
</file>

<file path=xl/ctrlProps/ctrlProp748.xml><?xml version="1.0" encoding="utf-8"?>
<formControlPr xmlns="http://schemas.microsoft.com/office/spreadsheetml/2009/9/main" objectType="CheckBox" checked="Checked" fmlaLink="$AN$59" lockText="1" noThreeD="1"/>
</file>

<file path=xl/ctrlProps/ctrlProp749.xml><?xml version="1.0" encoding="utf-8"?>
<formControlPr xmlns="http://schemas.microsoft.com/office/spreadsheetml/2009/9/main" objectType="CheckBox" checked="Checked" fmlaLink="$AN$60" lockText="1" noThreeD="1"/>
</file>

<file path=xl/ctrlProps/ctrlProp75.xml><?xml version="1.0" encoding="utf-8"?>
<formControlPr xmlns="http://schemas.microsoft.com/office/spreadsheetml/2009/9/main" objectType="CheckBox" fmlaLink="$S$49" lockText="1" noThreeD="1"/>
</file>

<file path=xl/ctrlProps/ctrlProp750.xml><?xml version="1.0" encoding="utf-8"?>
<formControlPr xmlns="http://schemas.microsoft.com/office/spreadsheetml/2009/9/main" objectType="CheckBox" fmlaLink="$AN$61" lockText="1" noThreeD="1"/>
</file>

<file path=xl/ctrlProps/ctrlProp751.xml><?xml version="1.0" encoding="utf-8"?>
<formControlPr xmlns="http://schemas.microsoft.com/office/spreadsheetml/2009/9/main" objectType="CheckBox" fmlaLink="$AN$62" lockText="1" noThreeD="1"/>
</file>

<file path=xl/ctrlProps/ctrlProp752.xml><?xml version="1.0" encoding="utf-8"?>
<formControlPr xmlns="http://schemas.microsoft.com/office/spreadsheetml/2009/9/main" objectType="CheckBox" checked="Checked" fmlaLink="$AN$63" lockText="1" noThreeD="1"/>
</file>

<file path=xl/ctrlProps/ctrlProp753.xml><?xml version="1.0" encoding="utf-8"?>
<formControlPr xmlns="http://schemas.microsoft.com/office/spreadsheetml/2009/9/main" objectType="CheckBox" checked="Checked" fmlaLink="$AN$64" lockText="1" noThreeD="1"/>
</file>

<file path=xl/ctrlProps/ctrlProp754.xml><?xml version="1.0" encoding="utf-8"?>
<formControlPr xmlns="http://schemas.microsoft.com/office/spreadsheetml/2009/9/main" objectType="CheckBox" checked="Checked" fmlaLink="$AN$65" lockText="1" noThreeD="1"/>
</file>

<file path=xl/ctrlProps/ctrlProp755.xml><?xml version="1.0" encoding="utf-8"?>
<formControlPr xmlns="http://schemas.microsoft.com/office/spreadsheetml/2009/9/main" objectType="CheckBox" fmlaLink="$AN$66" lockText="1" noThreeD="1"/>
</file>

<file path=xl/ctrlProps/ctrlProp756.xml><?xml version="1.0" encoding="utf-8"?>
<formControlPr xmlns="http://schemas.microsoft.com/office/spreadsheetml/2009/9/main" objectType="CheckBox" fmlaLink="$AG$67" lockText="1" noThreeD="1"/>
</file>

<file path=xl/ctrlProps/ctrlProp757.xml><?xml version="1.0" encoding="utf-8"?>
<formControlPr xmlns="http://schemas.microsoft.com/office/spreadsheetml/2009/9/main" objectType="CheckBox" checked="Checked" fmlaLink="$AG$68" lockText="1" noThreeD="1"/>
</file>

<file path=xl/ctrlProps/ctrlProp758.xml><?xml version="1.0" encoding="utf-8"?>
<formControlPr xmlns="http://schemas.microsoft.com/office/spreadsheetml/2009/9/main" objectType="CheckBox" fmlaLink="$AG$69" lockText="1" noThreeD="1"/>
</file>

<file path=xl/ctrlProps/ctrlProp759.xml><?xml version="1.0" encoding="utf-8"?>
<formControlPr xmlns="http://schemas.microsoft.com/office/spreadsheetml/2009/9/main" objectType="CheckBox" fmlaLink="$AG$70" lockText="1" noThreeD="1"/>
</file>

<file path=xl/ctrlProps/ctrlProp76.xml><?xml version="1.0" encoding="utf-8"?>
<formControlPr xmlns="http://schemas.microsoft.com/office/spreadsheetml/2009/9/main" objectType="CheckBox" fmlaLink="$S$50" lockText="1" noThreeD="1"/>
</file>

<file path=xl/ctrlProps/ctrlProp760.xml><?xml version="1.0" encoding="utf-8"?>
<formControlPr xmlns="http://schemas.microsoft.com/office/spreadsheetml/2009/9/main" objectType="CheckBox" fmlaLink="$AG$71" lockText="1" noThreeD="1"/>
</file>

<file path=xl/ctrlProps/ctrlProp761.xml><?xml version="1.0" encoding="utf-8"?>
<formControlPr xmlns="http://schemas.microsoft.com/office/spreadsheetml/2009/9/main" objectType="CheckBox" fmlaLink="$AG$72" lockText="1" noThreeD="1"/>
</file>

<file path=xl/ctrlProps/ctrlProp762.xml><?xml version="1.0" encoding="utf-8"?>
<formControlPr xmlns="http://schemas.microsoft.com/office/spreadsheetml/2009/9/main" objectType="CheckBox" fmlaLink="$AG$73" lockText="1" noThreeD="1"/>
</file>

<file path=xl/ctrlProps/ctrlProp763.xml><?xml version="1.0" encoding="utf-8"?>
<formControlPr xmlns="http://schemas.microsoft.com/office/spreadsheetml/2009/9/main" objectType="CheckBox" fmlaLink="$AG$74" lockText="1" noThreeD="1"/>
</file>

<file path=xl/ctrlProps/ctrlProp764.xml><?xml version="1.0" encoding="utf-8"?>
<formControlPr xmlns="http://schemas.microsoft.com/office/spreadsheetml/2009/9/main" objectType="CheckBox" fmlaLink="$AG$75" lockText="1" noThreeD="1"/>
</file>

<file path=xl/ctrlProps/ctrlProp765.xml><?xml version="1.0" encoding="utf-8"?>
<formControlPr xmlns="http://schemas.microsoft.com/office/spreadsheetml/2009/9/main" objectType="CheckBox" fmlaLink="$AN$67" lockText="1" noThreeD="1"/>
</file>

<file path=xl/ctrlProps/ctrlProp766.xml><?xml version="1.0" encoding="utf-8"?>
<formControlPr xmlns="http://schemas.microsoft.com/office/spreadsheetml/2009/9/main" objectType="CheckBox" checked="Checked" fmlaLink="$AN$68" lockText="1" noThreeD="1"/>
</file>

<file path=xl/ctrlProps/ctrlProp767.xml><?xml version="1.0" encoding="utf-8"?>
<formControlPr xmlns="http://schemas.microsoft.com/office/spreadsheetml/2009/9/main" objectType="CheckBox" checked="Checked" fmlaLink="$AN$69" lockText="1" noThreeD="1"/>
</file>

<file path=xl/ctrlProps/ctrlProp768.xml><?xml version="1.0" encoding="utf-8"?>
<formControlPr xmlns="http://schemas.microsoft.com/office/spreadsheetml/2009/9/main" objectType="CheckBox" fmlaLink="$AN$70" lockText="1" noThreeD="1"/>
</file>

<file path=xl/ctrlProps/ctrlProp769.xml><?xml version="1.0" encoding="utf-8"?>
<formControlPr xmlns="http://schemas.microsoft.com/office/spreadsheetml/2009/9/main" objectType="CheckBox" fmlaLink="$AN$71" lockText="1" noThreeD="1"/>
</file>

<file path=xl/ctrlProps/ctrlProp77.xml><?xml version="1.0" encoding="utf-8"?>
<formControlPr xmlns="http://schemas.microsoft.com/office/spreadsheetml/2009/9/main" objectType="CheckBox" fmlaLink="$S$51" lockText="1" noThreeD="1"/>
</file>

<file path=xl/ctrlProps/ctrlProp770.xml><?xml version="1.0" encoding="utf-8"?>
<formControlPr xmlns="http://schemas.microsoft.com/office/spreadsheetml/2009/9/main" objectType="CheckBox" fmlaLink="$AN$72" lockText="1" noThreeD="1"/>
</file>

<file path=xl/ctrlProps/ctrlProp771.xml><?xml version="1.0" encoding="utf-8"?>
<formControlPr xmlns="http://schemas.microsoft.com/office/spreadsheetml/2009/9/main" objectType="CheckBox" fmlaLink="$AN$73" lockText="1" noThreeD="1"/>
</file>

<file path=xl/ctrlProps/ctrlProp772.xml><?xml version="1.0" encoding="utf-8"?>
<formControlPr xmlns="http://schemas.microsoft.com/office/spreadsheetml/2009/9/main" objectType="CheckBox" fmlaLink="$AN$74" lockText="1" noThreeD="1"/>
</file>

<file path=xl/ctrlProps/ctrlProp773.xml><?xml version="1.0" encoding="utf-8"?>
<formControlPr xmlns="http://schemas.microsoft.com/office/spreadsheetml/2009/9/main" objectType="CheckBox" fmlaLink="$AN$75" lockText="1" noThreeD="1"/>
</file>

<file path=xl/ctrlProps/ctrlProp774.xml><?xml version="1.0" encoding="utf-8"?>
<formControlPr xmlns="http://schemas.microsoft.com/office/spreadsheetml/2009/9/main" objectType="CheckBox" fmlaLink="$AG$76" lockText="1" noThreeD="1"/>
</file>

<file path=xl/ctrlProps/ctrlProp775.xml><?xml version="1.0" encoding="utf-8"?>
<formControlPr xmlns="http://schemas.microsoft.com/office/spreadsheetml/2009/9/main" objectType="CheckBox" fmlaLink="$AG$77" lockText="1" noThreeD="1"/>
</file>

<file path=xl/ctrlProps/ctrlProp776.xml><?xml version="1.0" encoding="utf-8"?>
<formControlPr xmlns="http://schemas.microsoft.com/office/spreadsheetml/2009/9/main" objectType="CheckBox" fmlaLink="$AG$78" lockText="1" noThreeD="1"/>
</file>

<file path=xl/ctrlProps/ctrlProp777.xml><?xml version="1.0" encoding="utf-8"?>
<formControlPr xmlns="http://schemas.microsoft.com/office/spreadsheetml/2009/9/main" objectType="CheckBox" fmlaLink="$AG$79" lockText="1" noThreeD="1"/>
</file>

<file path=xl/ctrlProps/ctrlProp778.xml><?xml version="1.0" encoding="utf-8"?>
<formControlPr xmlns="http://schemas.microsoft.com/office/spreadsheetml/2009/9/main" objectType="CheckBox" fmlaLink="$AG$80" lockText="1" noThreeD="1"/>
</file>

<file path=xl/ctrlProps/ctrlProp779.xml><?xml version="1.0" encoding="utf-8"?>
<formControlPr xmlns="http://schemas.microsoft.com/office/spreadsheetml/2009/9/main" objectType="CheckBox" fmlaLink="$AG$81" lockText="1" noThreeD="1"/>
</file>

<file path=xl/ctrlProps/ctrlProp78.xml><?xml version="1.0" encoding="utf-8"?>
<formControlPr xmlns="http://schemas.microsoft.com/office/spreadsheetml/2009/9/main" objectType="CheckBox" fmlaLink="$S$52" lockText="1" noThreeD="1"/>
</file>

<file path=xl/ctrlProps/ctrlProp780.xml><?xml version="1.0" encoding="utf-8"?>
<formControlPr xmlns="http://schemas.microsoft.com/office/spreadsheetml/2009/9/main" objectType="CheckBox" fmlaLink="$AG$82" lockText="1" noThreeD="1"/>
</file>

<file path=xl/ctrlProps/ctrlProp781.xml><?xml version="1.0" encoding="utf-8"?>
<formControlPr xmlns="http://schemas.microsoft.com/office/spreadsheetml/2009/9/main" objectType="CheckBox" fmlaLink="$AG$83" lockText="1" noThreeD="1"/>
</file>

<file path=xl/ctrlProps/ctrlProp782.xml><?xml version="1.0" encoding="utf-8"?>
<formControlPr xmlns="http://schemas.microsoft.com/office/spreadsheetml/2009/9/main" objectType="CheckBox" fmlaLink="$AG$84" lockText="1" noThreeD="1"/>
</file>

<file path=xl/ctrlProps/ctrlProp783.xml><?xml version="1.0" encoding="utf-8"?>
<formControlPr xmlns="http://schemas.microsoft.com/office/spreadsheetml/2009/9/main" objectType="CheckBox" fmlaLink="$AN$76" lockText="1" noThreeD="1"/>
</file>

<file path=xl/ctrlProps/ctrlProp784.xml><?xml version="1.0" encoding="utf-8"?>
<formControlPr xmlns="http://schemas.microsoft.com/office/spreadsheetml/2009/9/main" objectType="CheckBox" fmlaLink="$AN$77" lockText="1" noThreeD="1"/>
</file>

<file path=xl/ctrlProps/ctrlProp785.xml><?xml version="1.0" encoding="utf-8"?>
<formControlPr xmlns="http://schemas.microsoft.com/office/spreadsheetml/2009/9/main" objectType="CheckBox" fmlaLink="$AN$78" lockText="1" noThreeD="1"/>
</file>

<file path=xl/ctrlProps/ctrlProp786.xml><?xml version="1.0" encoding="utf-8"?>
<formControlPr xmlns="http://schemas.microsoft.com/office/spreadsheetml/2009/9/main" objectType="CheckBox" fmlaLink="$AN$79" lockText="1" noThreeD="1"/>
</file>

<file path=xl/ctrlProps/ctrlProp787.xml><?xml version="1.0" encoding="utf-8"?>
<formControlPr xmlns="http://schemas.microsoft.com/office/spreadsheetml/2009/9/main" objectType="CheckBox" fmlaLink="$AN$80" lockText="1" noThreeD="1"/>
</file>

<file path=xl/ctrlProps/ctrlProp788.xml><?xml version="1.0" encoding="utf-8"?>
<formControlPr xmlns="http://schemas.microsoft.com/office/spreadsheetml/2009/9/main" objectType="CheckBox" fmlaLink="$AN$81" lockText="1" noThreeD="1"/>
</file>

<file path=xl/ctrlProps/ctrlProp789.xml><?xml version="1.0" encoding="utf-8"?>
<formControlPr xmlns="http://schemas.microsoft.com/office/spreadsheetml/2009/9/main" objectType="CheckBox" fmlaLink="$AN$82" lockText="1" noThreeD="1"/>
</file>

<file path=xl/ctrlProps/ctrlProp79.xml><?xml version="1.0" encoding="utf-8"?>
<formControlPr xmlns="http://schemas.microsoft.com/office/spreadsheetml/2009/9/main" objectType="CheckBox" fmlaLink="$S$53" lockText="1" noThreeD="1"/>
</file>

<file path=xl/ctrlProps/ctrlProp790.xml><?xml version="1.0" encoding="utf-8"?>
<formControlPr xmlns="http://schemas.microsoft.com/office/spreadsheetml/2009/9/main" objectType="CheckBox" fmlaLink="$AN$83" lockText="1" noThreeD="1"/>
</file>

<file path=xl/ctrlProps/ctrlProp791.xml><?xml version="1.0" encoding="utf-8"?>
<formControlPr xmlns="http://schemas.microsoft.com/office/spreadsheetml/2009/9/main" objectType="CheckBox" fmlaLink="$AN$84" lockText="1" noThreeD="1"/>
</file>

<file path=xl/ctrlProps/ctrlProp792.xml><?xml version="1.0" encoding="utf-8"?>
<formControlPr xmlns="http://schemas.microsoft.com/office/spreadsheetml/2009/9/main" objectType="CheckBox" fmlaLink="$AG$85" lockText="1" noThreeD="1"/>
</file>

<file path=xl/ctrlProps/ctrlProp793.xml><?xml version="1.0" encoding="utf-8"?>
<formControlPr xmlns="http://schemas.microsoft.com/office/spreadsheetml/2009/9/main" objectType="CheckBox" fmlaLink="$AG$86" lockText="1" noThreeD="1"/>
</file>

<file path=xl/ctrlProps/ctrlProp794.xml><?xml version="1.0" encoding="utf-8"?>
<formControlPr xmlns="http://schemas.microsoft.com/office/spreadsheetml/2009/9/main" objectType="CheckBox" fmlaLink="$AG$87" lockText="1" noThreeD="1"/>
</file>

<file path=xl/ctrlProps/ctrlProp795.xml><?xml version="1.0" encoding="utf-8"?>
<formControlPr xmlns="http://schemas.microsoft.com/office/spreadsheetml/2009/9/main" objectType="CheckBox" fmlaLink="$AG$88" lockText="1" noThreeD="1"/>
</file>

<file path=xl/ctrlProps/ctrlProp796.xml><?xml version="1.0" encoding="utf-8"?>
<formControlPr xmlns="http://schemas.microsoft.com/office/spreadsheetml/2009/9/main" objectType="CheckBox" fmlaLink="$AG$89" lockText="1" noThreeD="1"/>
</file>

<file path=xl/ctrlProps/ctrlProp797.xml><?xml version="1.0" encoding="utf-8"?>
<formControlPr xmlns="http://schemas.microsoft.com/office/spreadsheetml/2009/9/main" objectType="CheckBox" fmlaLink="$AG$90" lockText="1" noThreeD="1"/>
</file>

<file path=xl/ctrlProps/ctrlProp798.xml><?xml version="1.0" encoding="utf-8"?>
<formControlPr xmlns="http://schemas.microsoft.com/office/spreadsheetml/2009/9/main" objectType="CheckBox" fmlaLink="$AG$91" lockText="1" noThreeD="1"/>
</file>

<file path=xl/ctrlProps/ctrlProp799.xml><?xml version="1.0" encoding="utf-8"?>
<formControlPr xmlns="http://schemas.microsoft.com/office/spreadsheetml/2009/9/main" objectType="CheckBox" fmlaLink="$AG$92" lockText="1" noThreeD="1"/>
</file>

<file path=xl/ctrlProps/ctrlProp8.xml><?xml version="1.0" encoding="utf-8"?>
<formControlPr xmlns="http://schemas.microsoft.com/office/spreadsheetml/2009/9/main" objectType="CheckBox" fmlaLink="$R$32" lockText="1" noThreeD="1"/>
</file>

<file path=xl/ctrlProps/ctrlProp80.xml><?xml version="1.0" encoding="utf-8"?>
<formControlPr xmlns="http://schemas.microsoft.com/office/spreadsheetml/2009/9/main" objectType="CheckBox" fmlaLink="$S$54" lockText="1" noThreeD="1"/>
</file>

<file path=xl/ctrlProps/ctrlProp800.xml><?xml version="1.0" encoding="utf-8"?>
<formControlPr xmlns="http://schemas.microsoft.com/office/spreadsheetml/2009/9/main" objectType="CheckBox" fmlaLink="$AG$93" lockText="1" noThreeD="1"/>
</file>

<file path=xl/ctrlProps/ctrlProp801.xml><?xml version="1.0" encoding="utf-8"?>
<formControlPr xmlns="http://schemas.microsoft.com/office/spreadsheetml/2009/9/main" objectType="CheckBox" fmlaLink="$AN$85" lockText="1" noThreeD="1"/>
</file>

<file path=xl/ctrlProps/ctrlProp802.xml><?xml version="1.0" encoding="utf-8"?>
<formControlPr xmlns="http://schemas.microsoft.com/office/spreadsheetml/2009/9/main" objectType="CheckBox" fmlaLink="$AN$86" lockText="1" noThreeD="1"/>
</file>

<file path=xl/ctrlProps/ctrlProp803.xml><?xml version="1.0" encoding="utf-8"?>
<formControlPr xmlns="http://schemas.microsoft.com/office/spreadsheetml/2009/9/main" objectType="CheckBox" fmlaLink="$AN$87" lockText="1" noThreeD="1"/>
</file>

<file path=xl/ctrlProps/ctrlProp804.xml><?xml version="1.0" encoding="utf-8"?>
<formControlPr xmlns="http://schemas.microsoft.com/office/spreadsheetml/2009/9/main" objectType="CheckBox" fmlaLink="$AN$88" lockText="1" noThreeD="1"/>
</file>

<file path=xl/ctrlProps/ctrlProp805.xml><?xml version="1.0" encoding="utf-8"?>
<formControlPr xmlns="http://schemas.microsoft.com/office/spreadsheetml/2009/9/main" objectType="CheckBox" fmlaLink="$AN$89" lockText="1" noThreeD="1"/>
</file>

<file path=xl/ctrlProps/ctrlProp806.xml><?xml version="1.0" encoding="utf-8"?>
<formControlPr xmlns="http://schemas.microsoft.com/office/spreadsheetml/2009/9/main" objectType="CheckBox" fmlaLink="$AN$90" lockText="1" noThreeD="1"/>
</file>

<file path=xl/ctrlProps/ctrlProp807.xml><?xml version="1.0" encoding="utf-8"?>
<formControlPr xmlns="http://schemas.microsoft.com/office/spreadsheetml/2009/9/main" objectType="CheckBox" fmlaLink="$AN$91" lockText="1" noThreeD="1"/>
</file>

<file path=xl/ctrlProps/ctrlProp808.xml><?xml version="1.0" encoding="utf-8"?>
<formControlPr xmlns="http://schemas.microsoft.com/office/spreadsheetml/2009/9/main" objectType="CheckBox" fmlaLink="$AN$92" lockText="1" noThreeD="1"/>
</file>

<file path=xl/ctrlProps/ctrlProp809.xml><?xml version="1.0" encoding="utf-8"?>
<formControlPr xmlns="http://schemas.microsoft.com/office/spreadsheetml/2009/9/main" objectType="CheckBox" fmlaLink="$AN$93" lockText="1" noThreeD="1"/>
</file>

<file path=xl/ctrlProps/ctrlProp81.xml><?xml version="1.0" encoding="utf-8"?>
<formControlPr xmlns="http://schemas.microsoft.com/office/spreadsheetml/2009/9/main" objectType="CheckBox" fmlaLink="$S$55" lockText="1" noThreeD="1"/>
</file>

<file path=xl/ctrlProps/ctrlProp810.xml><?xml version="1.0" encoding="utf-8"?>
<formControlPr xmlns="http://schemas.microsoft.com/office/spreadsheetml/2009/9/main" objectType="CheckBox" fmlaLink="$AG$94" lockText="1" noThreeD="1"/>
</file>

<file path=xl/ctrlProps/ctrlProp811.xml><?xml version="1.0" encoding="utf-8"?>
<formControlPr xmlns="http://schemas.microsoft.com/office/spreadsheetml/2009/9/main" objectType="CheckBox" checked="Checked" fmlaLink="$AG$95" lockText="1" noThreeD="1"/>
</file>

<file path=xl/ctrlProps/ctrlProp812.xml><?xml version="1.0" encoding="utf-8"?>
<formControlPr xmlns="http://schemas.microsoft.com/office/spreadsheetml/2009/9/main" objectType="CheckBox" fmlaLink="$AG$96" lockText="1" noThreeD="1"/>
</file>

<file path=xl/ctrlProps/ctrlProp813.xml><?xml version="1.0" encoding="utf-8"?>
<formControlPr xmlns="http://schemas.microsoft.com/office/spreadsheetml/2009/9/main" objectType="CheckBox" fmlaLink="$AG$97" lockText="1" noThreeD="1"/>
</file>

<file path=xl/ctrlProps/ctrlProp814.xml><?xml version="1.0" encoding="utf-8"?>
<formControlPr xmlns="http://schemas.microsoft.com/office/spreadsheetml/2009/9/main" objectType="CheckBox" fmlaLink="$AG$98" lockText="1" noThreeD="1"/>
</file>

<file path=xl/ctrlProps/ctrlProp815.xml><?xml version="1.0" encoding="utf-8"?>
<formControlPr xmlns="http://schemas.microsoft.com/office/spreadsheetml/2009/9/main" objectType="CheckBox" checked="Checked" fmlaLink="$AG$99" lockText="1" noThreeD="1"/>
</file>

<file path=xl/ctrlProps/ctrlProp816.xml><?xml version="1.0" encoding="utf-8"?>
<formControlPr xmlns="http://schemas.microsoft.com/office/spreadsheetml/2009/9/main" objectType="CheckBox" fmlaLink="$AG$100" lockText="1" noThreeD="1"/>
</file>

<file path=xl/ctrlProps/ctrlProp817.xml><?xml version="1.0" encoding="utf-8"?>
<formControlPr xmlns="http://schemas.microsoft.com/office/spreadsheetml/2009/9/main" objectType="CheckBox" fmlaLink="$AG$101" lockText="1" noThreeD="1"/>
</file>

<file path=xl/ctrlProps/ctrlProp818.xml><?xml version="1.0" encoding="utf-8"?>
<formControlPr xmlns="http://schemas.microsoft.com/office/spreadsheetml/2009/9/main" objectType="CheckBox" fmlaLink="$AG$102" lockText="1" noThreeD="1"/>
</file>

<file path=xl/ctrlProps/ctrlProp819.xml><?xml version="1.0" encoding="utf-8"?>
<formControlPr xmlns="http://schemas.microsoft.com/office/spreadsheetml/2009/9/main" objectType="CheckBox" fmlaLink="$AN$94" lockText="1" noThreeD="1"/>
</file>

<file path=xl/ctrlProps/ctrlProp82.xml><?xml version="1.0" encoding="utf-8"?>
<formControlPr xmlns="http://schemas.microsoft.com/office/spreadsheetml/2009/9/main" objectType="CheckBox" fmlaLink="$S$56" lockText="1" noThreeD="1"/>
</file>

<file path=xl/ctrlProps/ctrlProp820.xml><?xml version="1.0" encoding="utf-8"?>
<formControlPr xmlns="http://schemas.microsoft.com/office/spreadsheetml/2009/9/main" objectType="CheckBox" checked="Checked" fmlaLink="$AN$95" lockText="1" noThreeD="1"/>
</file>

<file path=xl/ctrlProps/ctrlProp821.xml><?xml version="1.0" encoding="utf-8"?>
<formControlPr xmlns="http://schemas.microsoft.com/office/spreadsheetml/2009/9/main" objectType="CheckBox" fmlaLink="$AN$96" lockText="1" noThreeD="1"/>
</file>

<file path=xl/ctrlProps/ctrlProp822.xml><?xml version="1.0" encoding="utf-8"?>
<formControlPr xmlns="http://schemas.microsoft.com/office/spreadsheetml/2009/9/main" objectType="CheckBox" fmlaLink="$AN$97" lockText="1" noThreeD="1"/>
</file>

<file path=xl/ctrlProps/ctrlProp823.xml><?xml version="1.0" encoding="utf-8"?>
<formControlPr xmlns="http://schemas.microsoft.com/office/spreadsheetml/2009/9/main" objectType="CheckBox" fmlaLink="$AN$98" lockText="1" noThreeD="1"/>
</file>

<file path=xl/ctrlProps/ctrlProp824.xml><?xml version="1.0" encoding="utf-8"?>
<formControlPr xmlns="http://schemas.microsoft.com/office/spreadsheetml/2009/9/main" objectType="CheckBox" checked="Checked" fmlaLink="$AN$99" lockText="1" noThreeD="1"/>
</file>

<file path=xl/ctrlProps/ctrlProp825.xml><?xml version="1.0" encoding="utf-8"?>
<formControlPr xmlns="http://schemas.microsoft.com/office/spreadsheetml/2009/9/main" objectType="CheckBox" fmlaLink="$AN$100" lockText="1" noThreeD="1"/>
</file>

<file path=xl/ctrlProps/ctrlProp826.xml><?xml version="1.0" encoding="utf-8"?>
<formControlPr xmlns="http://schemas.microsoft.com/office/spreadsheetml/2009/9/main" objectType="CheckBox" checked="Checked" fmlaLink="$AN$101" lockText="1" noThreeD="1"/>
</file>

<file path=xl/ctrlProps/ctrlProp827.xml><?xml version="1.0" encoding="utf-8"?>
<formControlPr xmlns="http://schemas.microsoft.com/office/spreadsheetml/2009/9/main" objectType="CheckBox" fmlaLink="$AN$102" lockText="1" noThreeD="1"/>
</file>

<file path=xl/ctrlProps/ctrlProp828.xml><?xml version="1.0" encoding="utf-8"?>
<formControlPr xmlns="http://schemas.microsoft.com/office/spreadsheetml/2009/9/main" objectType="CheckBox" fmlaLink="$AG$103" lockText="1" noThreeD="1"/>
</file>

<file path=xl/ctrlProps/ctrlProp829.xml><?xml version="1.0" encoding="utf-8"?>
<formControlPr xmlns="http://schemas.microsoft.com/office/spreadsheetml/2009/9/main" objectType="CheckBox" fmlaLink="$AG$104" lockText="1" noThreeD="1"/>
</file>

<file path=xl/ctrlProps/ctrlProp83.xml><?xml version="1.0" encoding="utf-8"?>
<formControlPr xmlns="http://schemas.microsoft.com/office/spreadsheetml/2009/9/main" objectType="CheckBox" fmlaLink="$T$46" lockText="1" noThreeD="1"/>
</file>

<file path=xl/ctrlProps/ctrlProp830.xml><?xml version="1.0" encoding="utf-8"?>
<formControlPr xmlns="http://schemas.microsoft.com/office/spreadsheetml/2009/9/main" objectType="CheckBox" fmlaLink="$AG$105" lockText="1" noThreeD="1"/>
</file>

<file path=xl/ctrlProps/ctrlProp831.xml><?xml version="1.0" encoding="utf-8"?>
<formControlPr xmlns="http://schemas.microsoft.com/office/spreadsheetml/2009/9/main" objectType="CheckBox" fmlaLink="$AG$106" lockText="1" noThreeD="1"/>
</file>

<file path=xl/ctrlProps/ctrlProp832.xml><?xml version="1.0" encoding="utf-8"?>
<formControlPr xmlns="http://schemas.microsoft.com/office/spreadsheetml/2009/9/main" objectType="CheckBox" fmlaLink="$AG$107" lockText="1" noThreeD="1"/>
</file>

<file path=xl/ctrlProps/ctrlProp833.xml><?xml version="1.0" encoding="utf-8"?>
<formControlPr xmlns="http://schemas.microsoft.com/office/spreadsheetml/2009/9/main" objectType="CheckBox" fmlaLink="$AG$108" lockText="1" noThreeD="1"/>
</file>

<file path=xl/ctrlProps/ctrlProp834.xml><?xml version="1.0" encoding="utf-8"?>
<formControlPr xmlns="http://schemas.microsoft.com/office/spreadsheetml/2009/9/main" objectType="CheckBox" fmlaLink="$AG$109" lockText="1" noThreeD="1"/>
</file>

<file path=xl/ctrlProps/ctrlProp835.xml><?xml version="1.0" encoding="utf-8"?>
<formControlPr xmlns="http://schemas.microsoft.com/office/spreadsheetml/2009/9/main" objectType="CheckBox" fmlaLink="$AG$110" lockText="1" noThreeD="1"/>
</file>

<file path=xl/ctrlProps/ctrlProp836.xml><?xml version="1.0" encoding="utf-8"?>
<formControlPr xmlns="http://schemas.microsoft.com/office/spreadsheetml/2009/9/main" objectType="CheckBox" fmlaLink="$AG$111" lockText="1" noThreeD="1"/>
</file>

<file path=xl/ctrlProps/ctrlProp837.xml><?xml version="1.0" encoding="utf-8"?>
<formControlPr xmlns="http://schemas.microsoft.com/office/spreadsheetml/2009/9/main" objectType="CheckBox" fmlaLink="$AN$103" lockText="1" noThreeD="1"/>
</file>

<file path=xl/ctrlProps/ctrlProp838.xml><?xml version="1.0" encoding="utf-8"?>
<formControlPr xmlns="http://schemas.microsoft.com/office/spreadsheetml/2009/9/main" objectType="CheckBox" fmlaLink="$AN$104" lockText="1" noThreeD="1"/>
</file>

<file path=xl/ctrlProps/ctrlProp839.xml><?xml version="1.0" encoding="utf-8"?>
<formControlPr xmlns="http://schemas.microsoft.com/office/spreadsheetml/2009/9/main" objectType="CheckBox" fmlaLink="$AN$105" lockText="1" noThreeD="1"/>
</file>

<file path=xl/ctrlProps/ctrlProp84.xml><?xml version="1.0" encoding="utf-8"?>
<formControlPr xmlns="http://schemas.microsoft.com/office/spreadsheetml/2009/9/main" objectType="CheckBox" fmlaLink="$T$47" lockText="1" noThreeD="1"/>
</file>

<file path=xl/ctrlProps/ctrlProp840.xml><?xml version="1.0" encoding="utf-8"?>
<formControlPr xmlns="http://schemas.microsoft.com/office/spreadsheetml/2009/9/main" objectType="CheckBox" fmlaLink="$AN$106" lockText="1" noThreeD="1"/>
</file>

<file path=xl/ctrlProps/ctrlProp841.xml><?xml version="1.0" encoding="utf-8"?>
<formControlPr xmlns="http://schemas.microsoft.com/office/spreadsheetml/2009/9/main" objectType="CheckBox" fmlaLink="$AN$107" lockText="1" noThreeD="1"/>
</file>

<file path=xl/ctrlProps/ctrlProp842.xml><?xml version="1.0" encoding="utf-8"?>
<formControlPr xmlns="http://schemas.microsoft.com/office/spreadsheetml/2009/9/main" objectType="CheckBox" fmlaLink="$AN$108" lockText="1" noThreeD="1"/>
</file>

<file path=xl/ctrlProps/ctrlProp843.xml><?xml version="1.0" encoding="utf-8"?>
<formControlPr xmlns="http://schemas.microsoft.com/office/spreadsheetml/2009/9/main" objectType="CheckBox" fmlaLink="$AN$109" lockText="1" noThreeD="1"/>
</file>

<file path=xl/ctrlProps/ctrlProp844.xml><?xml version="1.0" encoding="utf-8"?>
<formControlPr xmlns="http://schemas.microsoft.com/office/spreadsheetml/2009/9/main" objectType="CheckBox" fmlaLink="$AN$110" lockText="1" noThreeD="1"/>
</file>

<file path=xl/ctrlProps/ctrlProp845.xml><?xml version="1.0" encoding="utf-8"?>
<formControlPr xmlns="http://schemas.microsoft.com/office/spreadsheetml/2009/9/main" objectType="CheckBox" fmlaLink="$AN$111" lockText="1" noThreeD="1"/>
</file>

<file path=xl/ctrlProps/ctrlProp846.xml><?xml version="1.0" encoding="utf-8"?>
<formControlPr xmlns="http://schemas.microsoft.com/office/spreadsheetml/2009/9/main" objectType="CheckBox" fmlaLink="$AG$112" lockText="1" noThreeD="1"/>
</file>

<file path=xl/ctrlProps/ctrlProp847.xml><?xml version="1.0" encoding="utf-8"?>
<formControlPr xmlns="http://schemas.microsoft.com/office/spreadsheetml/2009/9/main" objectType="CheckBox" checked="Checked" fmlaLink="$AG$113" lockText="1" noThreeD="1"/>
</file>

<file path=xl/ctrlProps/ctrlProp848.xml><?xml version="1.0" encoding="utf-8"?>
<formControlPr xmlns="http://schemas.microsoft.com/office/spreadsheetml/2009/9/main" objectType="CheckBox" checked="Checked" fmlaLink="$AG$114" lockText="1" noThreeD="1"/>
</file>

<file path=xl/ctrlProps/ctrlProp849.xml><?xml version="1.0" encoding="utf-8"?>
<formControlPr xmlns="http://schemas.microsoft.com/office/spreadsheetml/2009/9/main" objectType="CheckBox" fmlaLink="$AG$115" lockText="1" noThreeD="1"/>
</file>

<file path=xl/ctrlProps/ctrlProp85.xml><?xml version="1.0" encoding="utf-8"?>
<formControlPr xmlns="http://schemas.microsoft.com/office/spreadsheetml/2009/9/main" objectType="CheckBox" fmlaLink="$T$48" lockText="1" noThreeD="1"/>
</file>

<file path=xl/ctrlProps/ctrlProp850.xml><?xml version="1.0" encoding="utf-8"?>
<formControlPr xmlns="http://schemas.microsoft.com/office/spreadsheetml/2009/9/main" objectType="CheckBox" checked="Checked" fmlaLink="$AG$116" lockText="1" noThreeD="1"/>
</file>

<file path=xl/ctrlProps/ctrlProp851.xml><?xml version="1.0" encoding="utf-8"?>
<formControlPr xmlns="http://schemas.microsoft.com/office/spreadsheetml/2009/9/main" objectType="CheckBox" checked="Checked" fmlaLink="$AG$117" lockText="1" noThreeD="1"/>
</file>

<file path=xl/ctrlProps/ctrlProp852.xml><?xml version="1.0" encoding="utf-8"?>
<formControlPr xmlns="http://schemas.microsoft.com/office/spreadsheetml/2009/9/main" objectType="CheckBox" checked="Checked" fmlaLink="$AG$118" lockText="1" noThreeD="1"/>
</file>

<file path=xl/ctrlProps/ctrlProp853.xml><?xml version="1.0" encoding="utf-8"?>
<formControlPr xmlns="http://schemas.microsoft.com/office/spreadsheetml/2009/9/main" objectType="CheckBox" checked="Checked" fmlaLink="$AG$119" lockText="1" noThreeD="1"/>
</file>

<file path=xl/ctrlProps/ctrlProp854.xml><?xml version="1.0" encoding="utf-8"?>
<formControlPr xmlns="http://schemas.microsoft.com/office/spreadsheetml/2009/9/main" objectType="CheckBox" fmlaLink="$AG$120" lockText="1" noThreeD="1"/>
</file>

<file path=xl/ctrlProps/ctrlProp855.xml><?xml version="1.0" encoding="utf-8"?>
<formControlPr xmlns="http://schemas.microsoft.com/office/spreadsheetml/2009/9/main" objectType="CheckBox" fmlaLink="$AN$112" lockText="1" noThreeD="1"/>
</file>

<file path=xl/ctrlProps/ctrlProp856.xml><?xml version="1.0" encoding="utf-8"?>
<formControlPr xmlns="http://schemas.microsoft.com/office/spreadsheetml/2009/9/main" objectType="CheckBox" checked="Checked" fmlaLink="$AN$113" lockText="1" noThreeD="1"/>
</file>

<file path=xl/ctrlProps/ctrlProp857.xml><?xml version="1.0" encoding="utf-8"?>
<formControlPr xmlns="http://schemas.microsoft.com/office/spreadsheetml/2009/9/main" objectType="CheckBox" checked="Checked" fmlaLink="$AN$114" lockText="1" noThreeD="1"/>
</file>

<file path=xl/ctrlProps/ctrlProp858.xml><?xml version="1.0" encoding="utf-8"?>
<formControlPr xmlns="http://schemas.microsoft.com/office/spreadsheetml/2009/9/main" objectType="CheckBox" fmlaLink="$AN$115" lockText="1" noThreeD="1"/>
</file>

<file path=xl/ctrlProps/ctrlProp859.xml><?xml version="1.0" encoding="utf-8"?>
<formControlPr xmlns="http://schemas.microsoft.com/office/spreadsheetml/2009/9/main" objectType="CheckBox" fmlaLink="$AN$116" lockText="1" noThreeD="1"/>
</file>

<file path=xl/ctrlProps/ctrlProp86.xml><?xml version="1.0" encoding="utf-8"?>
<formControlPr xmlns="http://schemas.microsoft.com/office/spreadsheetml/2009/9/main" objectType="CheckBox" fmlaLink="$T$49" lockText="1" noThreeD="1"/>
</file>

<file path=xl/ctrlProps/ctrlProp860.xml><?xml version="1.0" encoding="utf-8"?>
<formControlPr xmlns="http://schemas.microsoft.com/office/spreadsheetml/2009/9/main" objectType="CheckBox" fmlaLink="$AN$117" lockText="1" noThreeD="1"/>
</file>

<file path=xl/ctrlProps/ctrlProp861.xml><?xml version="1.0" encoding="utf-8"?>
<formControlPr xmlns="http://schemas.microsoft.com/office/spreadsheetml/2009/9/main" objectType="CheckBox" fmlaLink="$AN$118" lockText="1" noThreeD="1"/>
</file>

<file path=xl/ctrlProps/ctrlProp862.xml><?xml version="1.0" encoding="utf-8"?>
<formControlPr xmlns="http://schemas.microsoft.com/office/spreadsheetml/2009/9/main" objectType="CheckBox" checked="Checked" fmlaLink="$AN$119" lockText="1" noThreeD="1"/>
</file>

<file path=xl/ctrlProps/ctrlProp863.xml><?xml version="1.0" encoding="utf-8"?>
<formControlPr xmlns="http://schemas.microsoft.com/office/spreadsheetml/2009/9/main" objectType="CheckBox" fmlaLink="$AN$120" lockText="1" noThreeD="1"/>
</file>

<file path=xl/ctrlProps/ctrlProp864.xml><?xml version="1.0" encoding="utf-8"?>
<formControlPr xmlns="http://schemas.microsoft.com/office/spreadsheetml/2009/9/main" objectType="CheckBox" fmlaLink="$AG$121" lockText="1" noThreeD="1"/>
</file>

<file path=xl/ctrlProps/ctrlProp865.xml><?xml version="1.0" encoding="utf-8"?>
<formControlPr xmlns="http://schemas.microsoft.com/office/spreadsheetml/2009/9/main" objectType="CheckBox" fmlaLink="$AG$122" lockText="1" noThreeD="1"/>
</file>

<file path=xl/ctrlProps/ctrlProp866.xml><?xml version="1.0" encoding="utf-8"?>
<formControlPr xmlns="http://schemas.microsoft.com/office/spreadsheetml/2009/9/main" objectType="CheckBox" fmlaLink="$AG$123" lockText="1" noThreeD="1"/>
</file>

<file path=xl/ctrlProps/ctrlProp867.xml><?xml version="1.0" encoding="utf-8"?>
<formControlPr xmlns="http://schemas.microsoft.com/office/spreadsheetml/2009/9/main" objectType="CheckBox" checked="Checked" fmlaLink="$AG$124" lockText="1" noThreeD="1"/>
</file>

<file path=xl/ctrlProps/ctrlProp868.xml><?xml version="1.0" encoding="utf-8"?>
<formControlPr xmlns="http://schemas.microsoft.com/office/spreadsheetml/2009/9/main" objectType="CheckBox" fmlaLink="$AG$125" lockText="1" noThreeD="1"/>
</file>

<file path=xl/ctrlProps/ctrlProp869.xml><?xml version="1.0" encoding="utf-8"?>
<formControlPr xmlns="http://schemas.microsoft.com/office/spreadsheetml/2009/9/main" objectType="CheckBox" fmlaLink="$AG$126" lockText="1" noThreeD="1"/>
</file>

<file path=xl/ctrlProps/ctrlProp87.xml><?xml version="1.0" encoding="utf-8"?>
<formControlPr xmlns="http://schemas.microsoft.com/office/spreadsheetml/2009/9/main" objectType="CheckBox" fmlaLink="$T$50" lockText="1" noThreeD="1"/>
</file>

<file path=xl/ctrlProps/ctrlProp870.xml><?xml version="1.0" encoding="utf-8"?>
<formControlPr xmlns="http://schemas.microsoft.com/office/spreadsheetml/2009/9/main" objectType="CheckBox" fmlaLink="$AG$127" lockText="1" noThreeD="1"/>
</file>

<file path=xl/ctrlProps/ctrlProp871.xml><?xml version="1.0" encoding="utf-8"?>
<formControlPr xmlns="http://schemas.microsoft.com/office/spreadsheetml/2009/9/main" objectType="CheckBox" fmlaLink="$AG$128" lockText="1" noThreeD="1"/>
</file>

<file path=xl/ctrlProps/ctrlProp872.xml><?xml version="1.0" encoding="utf-8"?>
<formControlPr xmlns="http://schemas.microsoft.com/office/spreadsheetml/2009/9/main" objectType="CheckBox" fmlaLink="$AG$129" lockText="1" noThreeD="1"/>
</file>

<file path=xl/ctrlProps/ctrlProp873.xml><?xml version="1.0" encoding="utf-8"?>
<formControlPr xmlns="http://schemas.microsoft.com/office/spreadsheetml/2009/9/main" objectType="CheckBox" fmlaLink="$AN$121" lockText="1" noThreeD="1"/>
</file>

<file path=xl/ctrlProps/ctrlProp874.xml><?xml version="1.0" encoding="utf-8"?>
<formControlPr xmlns="http://schemas.microsoft.com/office/spreadsheetml/2009/9/main" objectType="CheckBox" fmlaLink="$AN$122" lockText="1" noThreeD="1"/>
</file>

<file path=xl/ctrlProps/ctrlProp875.xml><?xml version="1.0" encoding="utf-8"?>
<formControlPr xmlns="http://schemas.microsoft.com/office/spreadsheetml/2009/9/main" objectType="CheckBox" fmlaLink="$AN$123" lockText="1" noThreeD="1"/>
</file>

<file path=xl/ctrlProps/ctrlProp876.xml><?xml version="1.0" encoding="utf-8"?>
<formControlPr xmlns="http://schemas.microsoft.com/office/spreadsheetml/2009/9/main" objectType="CheckBox" fmlaLink="$AN$124" lockText="1" noThreeD="1"/>
</file>

<file path=xl/ctrlProps/ctrlProp877.xml><?xml version="1.0" encoding="utf-8"?>
<formControlPr xmlns="http://schemas.microsoft.com/office/spreadsheetml/2009/9/main" objectType="CheckBox" fmlaLink="$AN$125" lockText="1" noThreeD="1"/>
</file>

<file path=xl/ctrlProps/ctrlProp878.xml><?xml version="1.0" encoding="utf-8"?>
<formControlPr xmlns="http://schemas.microsoft.com/office/spreadsheetml/2009/9/main" objectType="CheckBox" fmlaLink="$AN$126" lockText="1" noThreeD="1"/>
</file>

<file path=xl/ctrlProps/ctrlProp879.xml><?xml version="1.0" encoding="utf-8"?>
<formControlPr xmlns="http://schemas.microsoft.com/office/spreadsheetml/2009/9/main" objectType="CheckBox" fmlaLink="$AN$127" lockText="1" noThreeD="1"/>
</file>

<file path=xl/ctrlProps/ctrlProp88.xml><?xml version="1.0" encoding="utf-8"?>
<formControlPr xmlns="http://schemas.microsoft.com/office/spreadsheetml/2009/9/main" objectType="CheckBox" fmlaLink="$R$60" lockText="1" noThreeD="1"/>
</file>

<file path=xl/ctrlProps/ctrlProp880.xml><?xml version="1.0" encoding="utf-8"?>
<formControlPr xmlns="http://schemas.microsoft.com/office/spreadsheetml/2009/9/main" objectType="CheckBox" fmlaLink="$AN$128" lockText="1" noThreeD="1"/>
</file>

<file path=xl/ctrlProps/ctrlProp881.xml><?xml version="1.0" encoding="utf-8"?>
<formControlPr xmlns="http://schemas.microsoft.com/office/spreadsheetml/2009/9/main" objectType="CheckBox" fmlaLink="$AN$129" lockText="1" noThreeD="1"/>
</file>

<file path=xl/ctrlProps/ctrlProp882.xml><?xml version="1.0" encoding="utf-8"?>
<formControlPr xmlns="http://schemas.microsoft.com/office/spreadsheetml/2009/9/main" objectType="CheckBox" fmlaLink="$AG$130" lockText="1" noThreeD="1"/>
</file>

<file path=xl/ctrlProps/ctrlProp883.xml><?xml version="1.0" encoding="utf-8"?>
<formControlPr xmlns="http://schemas.microsoft.com/office/spreadsheetml/2009/9/main" objectType="CheckBox" fmlaLink="$AG$131" lockText="1" noThreeD="1"/>
</file>

<file path=xl/ctrlProps/ctrlProp884.xml><?xml version="1.0" encoding="utf-8"?>
<formControlPr xmlns="http://schemas.microsoft.com/office/spreadsheetml/2009/9/main" objectType="CheckBox" fmlaLink="$AG$132" lockText="1" noThreeD="1"/>
</file>

<file path=xl/ctrlProps/ctrlProp885.xml><?xml version="1.0" encoding="utf-8"?>
<formControlPr xmlns="http://schemas.microsoft.com/office/spreadsheetml/2009/9/main" objectType="CheckBox" fmlaLink="$AG$133" lockText="1" noThreeD="1"/>
</file>

<file path=xl/ctrlProps/ctrlProp886.xml><?xml version="1.0" encoding="utf-8"?>
<formControlPr xmlns="http://schemas.microsoft.com/office/spreadsheetml/2009/9/main" objectType="CheckBox" fmlaLink="$AG$134" lockText="1" noThreeD="1"/>
</file>

<file path=xl/ctrlProps/ctrlProp887.xml><?xml version="1.0" encoding="utf-8"?>
<formControlPr xmlns="http://schemas.microsoft.com/office/spreadsheetml/2009/9/main" objectType="CheckBox" fmlaLink="$AG$135" lockText="1" noThreeD="1"/>
</file>

<file path=xl/ctrlProps/ctrlProp888.xml><?xml version="1.0" encoding="utf-8"?>
<formControlPr xmlns="http://schemas.microsoft.com/office/spreadsheetml/2009/9/main" objectType="CheckBox" fmlaLink="$AG$136" lockText="1" noThreeD="1"/>
</file>

<file path=xl/ctrlProps/ctrlProp889.xml><?xml version="1.0" encoding="utf-8"?>
<formControlPr xmlns="http://schemas.microsoft.com/office/spreadsheetml/2009/9/main" objectType="CheckBox" fmlaLink="$AG$137" lockText="1" noThreeD="1"/>
</file>

<file path=xl/ctrlProps/ctrlProp89.xml><?xml version="1.0" encoding="utf-8"?>
<formControlPr xmlns="http://schemas.microsoft.com/office/spreadsheetml/2009/9/main" objectType="CheckBox" fmlaLink="$R$61" lockText="1" noThreeD="1"/>
</file>

<file path=xl/ctrlProps/ctrlProp890.xml><?xml version="1.0" encoding="utf-8"?>
<formControlPr xmlns="http://schemas.microsoft.com/office/spreadsheetml/2009/9/main" objectType="CheckBox" fmlaLink="$AG$138" lockText="1" noThreeD="1"/>
</file>

<file path=xl/ctrlProps/ctrlProp891.xml><?xml version="1.0" encoding="utf-8"?>
<formControlPr xmlns="http://schemas.microsoft.com/office/spreadsheetml/2009/9/main" objectType="CheckBox" fmlaLink="$AN$130" lockText="1" noThreeD="1"/>
</file>

<file path=xl/ctrlProps/ctrlProp892.xml><?xml version="1.0" encoding="utf-8"?>
<formControlPr xmlns="http://schemas.microsoft.com/office/spreadsheetml/2009/9/main" objectType="CheckBox" fmlaLink="$AN$131" lockText="1" noThreeD="1"/>
</file>

<file path=xl/ctrlProps/ctrlProp893.xml><?xml version="1.0" encoding="utf-8"?>
<formControlPr xmlns="http://schemas.microsoft.com/office/spreadsheetml/2009/9/main" objectType="CheckBox" fmlaLink="$AN$132" lockText="1" noThreeD="1"/>
</file>

<file path=xl/ctrlProps/ctrlProp894.xml><?xml version="1.0" encoding="utf-8"?>
<formControlPr xmlns="http://schemas.microsoft.com/office/spreadsheetml/2009/9/main" objectType="CheckBox" fmlaLink="$AN$133" lockText="1" noThreeD="1"/>
</file>

<file path=xl/ctrlProps/ctrlProp895.xml><?xml version="1.0" encoding="utf-8"?>
<formControlPr xmlns="http://schemas.microsoft.com/office/spreadsheetml/2009/9/main" objectType="CheckBox" fmlaLink="$AN$134" lockText="1" noThreeD="1"/>
</file>

<file path=xl/ctrlProps/ctrlProp896.xml><?xml version="1.0" encoding="utf-8"?>
<formControlPr xmlns="http://schemas.microsoft.com/office/spreadsheetml/2009/9/main" objectType="CheckBox" fmlaLink="$AN$135" lockText="1" noThreeD="1"/>
</file>

<file path=xl/ctrlProps/ctrlProp897.xml><?xml version="1.0" encoding="utf-8"?>
<formControlPr xmlns="http://schemas.microsoft.com/office/spreadsheetml/2009/9/main" objectType="CheckBox" fmlaLink="$AN$136" lockText="1" noThreeD="1"/>
</file>

<file path=xl/ctrlProps/ctrlProp898.xml><?xml version="1.0" encoding="utf-8"?>
<formControlPr xmlns="http://schemas.microsoft.com/office/spreadsheetml/2009/9/main" objectType="CheckBox" fmlaLink="$AN$137" lockText="1" noThreeD="1"/>
</file>

<file path=xl/ctrlProps/ctrlProp899.xml><?xml version="1.0" encoding="utf-8"?>
<formControlPr xmlns="http://schemas.microsoft.com/office/spreadsheetml/2009/9/main" objectType="CheckBox" fmlaLink="$AN$138" lockText="1" noThreeD="1"/>
</file>

<file path=xl/ctrlProps/ctrlProp9.xml><?xml version="1.0" encoding="utf-8"?>
<formControlPr xmlns="http://schemas.microsoft.com/office/spreadsheetml/2009/9/main" objectType="CheckBox" fmlaLink="$R$33" lockText="1" noThreeD="1"/>
</file>

<file path=xl/ctrlProps/ctrlProp90.xml><?xml version="1.0" encoding="utf-8"?>
<formControlPr xmlns="http://schemas.microsoft.com/office/spreadsheetml/2009/9/main" objectType="CheckBox" fmlaLink="$R$62" lockText="1" noThreeD="1"/>
</file>

<file path=xl/ctrlProps/ctrlProp900.xml><?xml version="1.0" encoding="utf-8"?>
<formControlPr xmlns="http://schemas.microsoft.com/office/spreadsheetml/2009/9/main" objectType="CheckBox" checked="Checked" fmlaLink="$AG$139" lockText="1" noThreeD="1"/>
</file>

<file path=xl/ctrlProps/ctrlProp901.xml><?xml version="1.0" encoding="utf-8"?>
<formControlPr xmlns="http://schemas.microsoft.com/office/spreadsheetml/2009/9/main" objectType="CheckBox" checked="Checked" fmlaLink="$AG$140" lockText="1" noThreeD="1"/>
</file>

<file path=xl/ctrlProps/ctrlProp902.xml><?xml version="1.0" encoding="utf-8"?>
<formControlPr xmlns="http://schemas.microsoft.com/office/spreadsheetml/2009/9/main" objectType="CheckBox" checked="Checked" fmlaLink="$AG$141" lockText="1" noThreeD="1"/>
</file>

<file path=xl/ctrlProps/ctrlProp903.xml><?xml version="1.0" encoding="utf-8"?>
<formControlPr xmlns="http://schemas.microsoft.com/office/spreadsheetml/2009/9/main" objectType="CheckBox" checked="Checked" fmlaLink="$AG$142" lockText="1" noThreeD="1"/>
</file>

<file path=xl/ctrlProps/ctrlProp904.xml><?xml version="1.0" encoding="utf-8"?>
<formControlPr xmlns="http://schemas.microsoft.com/office/spreadsheetml/2009/9/main" objectType="CheckBox" checked="Checked" fmlaLink="$AG$143" lockText="1" noThreeD="1"/>
</file>

<file path=xl/ctrlProps/ctrlProp905.xml><?xml version="1.0" encoding="utf-8"?>
<formControlPr xmlns="http://schemas.microsoft.com/office/spreadsheetml/2009/9/main" objectType="CheckBox" checked="Checked" fmlaLink="$AG$144" lockText="1" noThreeD="1"/>
</file>

<file path=xl/ctrlProps/ctrlProp906.xml><?xml version="1.0" encoding="utf-8"?>
<formControlPr xmlns="http://schemas.microsoft.com/office/spreadsheetml/2009/9/main" objectType="CheckBox" checked="Checked" fmlaLink="$AG$145" lockText="1" noThreeD="1"/>
</file>

<file path=xl/ctrlProps/ctrlProp907.xml><?xml version="1.0" encoding="utf-8"?>
<formControlPr xmlns="http://schemas.microsoft.com/office/spreadsheetml/2009/9/main" objectType="CheckBox" fmlaLink="$AG$146" lockText="1" noThreeD="1"/>
</file>

<file path=xl/ctrlProps/ctrlProp908.xml><?xml version="1.0" encoding="utf-8"?>
<formControlPr xmlns="http://schemas.microsoft.com/office/spreadsheetml/2009/9/main" objectType="CheckBox" fmlaLink="$AG$147" lockText="1" noThreeD="1"/>
</file>

<file path=xl/ctrlProps/ctrlProp909.xml><?xml version="1.0" encoding="utf-8"?>
<formControlPr xmlns="http://schemas.microsoft.com/office/spreadsheetml/2009/9/main" objectType="CheckBox" fmlaLink="$AN$139" lockText="1" noThreeD="1"/>
</file>

<file path=xl/ctrlProps/ctrlProp91.xml><?xml version="1.0" encoding="utf-8"?>
<formControlPr xmlns="http://schemas.microsoft.com/office/spreadsheetml/2009/9/main" objectType="CheckBox" fmlaLink="$R$63" lockText="1" noThreeD="1"/>
</file>

<file path=xl/ctrlProps/ctrlProp910.xml><?xml version="1.0" encoding="utf-8"?>
<formControlPr xmlns="http://schemas.microsoft.com/office/spreadsheetml/2009/9/main" objectType="CheckBox" checked="Checked" fmlaLink="$AN$140" lockText="1" noThreeD="1"/>
</file>

<file path=xl/ctrlProps/ctrlProp911.xml><?xml version="1.0" encoding="utf-8"?>
<formControlPr xmlns="http://schemas.microsoft.com/office/spreadsheetml/2009/9/main" objectType="CheckBox" checked="Checked" fmlaLink="$AN$141" lockText="1" noThreeD="1"/>
</file>

<file path=xl/ctrlProps/ctrlProp912.xml><?xml version="1.0" encoding="utf-8"?>
<formControlPr xmlns="http://schemas.microsoft.com/office/spreadsheetml/2009/9/main" objectType="CheckBox" fmlaLink="$AN$142" lockText="1" noThreeD="1"/>
</file>

<file path=xl/ctrlProps/ctrlProp913.xml><?xml version="1.0" encoding="utf-8"?>
<formControlPr xmlns="http://schemas.microsoft.com/office/spreadsheetml/2009/9/main" objectType="CheckBox" fmlaLink="$AN$143" lockText="1" noThreeD="1"/>
</file>

<file path=xl/ctrlProps/ctrlProp914.xml><?xml version="1.0" encoding="utf-8"?>
<formControlPr xmlns="http://schemas.microsoft.com/office/spreadsheetml/2009/9/main" objectType="CheckBox" fmlaLink="$AN$144" lockText="1" noThreeD="1"/>
</file>

<file path=xl/ctrlProps/ctrlProp915.xml><?xml version="1.0" encoding="utf-8"?>
<formControlPr xmlns="http://schemas.microsoft.com/office/spreadsheetml/2009/9/main" objectType="CheckBox" checked="Checked" fmlaLink="$AN$145" lockText="1" noThreeD="1"/>
</file>

<file path=xl/ctrlProps/ctrlProp916.xml><?xml version="1.0" encoding="utf-8"?>
<formControlPr xmlns="http://schemas.microsoft.com/office/spreadsheetml/2009/9/main" objectType="CheckBox" checked="Checked" fmlaLink="$AN$146" lockText="1" noThreeD="1"/>
</file>

<file path=xl/ctrlProps/ctrlProp917.xml><?xml version="1.0" encoding="utf-8"?>
<formControlPr xmlns="http://schemas.microsoft.com/office/spreadsheetml/2009/9/main" objectType="CheckBox" fmlaLink="$AN$147" lockText="1" noThreeD="1"/>
</file>

<file path=xl/ctrlProps/ctrlProp918.xml><?xml version="1.0" encoding="utf-8"?>
<formControlPr xmlns="http://schemas.microsoft.com/office/spreadsheetml/2009/9/main" objectType="CheckBox" fmlaLink="$AG$148" lockText="1" noThreeD="1"/>
</file>

<file path=xl/ctrlProps/ctrlProp919.xml><?xml version="1.0" encoding="utf-8"?>
<formControlPr xmlns="http://schemas.microsoft.com/office/spreadsheetml/2009/9/main" objectType="CheckBox" fmlaLink="$AG$149" lockText="1" noThreeD="1"/>
</file>

<file path=xl/ctrlProps/ctrlProp92.xml><?xml version="1.0" encoding="utf-8"?>
<formControlPr xmlns="http://schemas.microsoft.com/office/spreadsheetml/2009/9/main" objectType="CheckBox" fmlaLink="$R$64" lockText="1" noThreeD="1"/>
</file>

<file path=xl/ctrlProps/ctrlProp920.xml><?xml version="1.0" encoding="utf-8"?>
<formControlPr xmlns="http://schemas.microsoft.com/office/spreadsheetml/2009/9/main" objectType="CheckBox" fmlaLink="$AG$150" lockText="1" noThreeD="1"/>
</file>

<file path=xl/ctrlProps/ctrlProp921.xml><?xml version="1.0" encoding="utf-8"?>
<formControlPr xmlns="http://schemas.microsoft.com/office/spreadsheetml/2009/9/main" objectType="CheckBox" fmlaLink="$AG$151" lockText="1" noThreeD="1"/>
</file>

<file path=xl/ctrlProps/ctrlProp922.xml><?xml version="1.0" encoding="utf-8"?>
<formControlPr xmlns="http://schemas.microsoft.com/office/spreadsheetml/2009/9/main" objectType="CheckBox" fmlaLink="$AG$152" lockText="1" noThreeD="1"/>
</file>

<file path=xl/ctrlProps/ctrlProp923.xml><?xml version="1.0" encoding="utf-8"?>
<formControlPr xmlns="http://schemas.microsoft.com/office/spreadsheetml/2009/9/main" objectType="CheckBox" fmlaLink="$AG$153" lockText="1" noThreeD="1"/>
</file>

<file path=xl/ctrlProps/ctrlProp924.xml><?xml version="1.0" encoding="utf-8"?>
<formControlPr xmlns="http://schemas.microsoft.com/office/spreadsheetml/2009/9/main" objectType="CheckBox" fmlaLink="$AG$154" lockText="1" noThreeD="1"/>
</file>

<file path=xl/ctrlProps/ctrlProp925.xml><?xml version="1.0" encoding="utf-8"?>
<formControlPr xmlns="http://schemas.microsoft.com/office/spreadsheetml/2009/9/main" objectType="CheckBox" fmlaLink="$AG$155" lockText="1" noThreeD="1"/>
</file>

<file path=xl/ctrlProps/ctrlProp926.xml><?xml version="1.0" encoding="utf-8"?>
<formControlPr xmlns="http://schemas.microsoft.com/office/spreadsheetml/2009/9/main" objectType="CheckBox" fmlaLink="$AG$156" lockText="1" noThreeD="1"/>
</file>

<file path=xl/ctrlProps/ctrlProp927.xml><?xml version="1.0" encoding="utf-8"?>
<formControlPr xmlns="http://schemas.microsoft.com/office/spreadsheetml/2009/9/main" objectType="CheckBox" fmlaLink="$AN$148" lockText="1" noThreeD="1"/>
</file>

<file path=xl/ctrlProps/ctrlProp928.xml><?xml version="1.0" encoding="utf-8"?>
<formControlPr xmlns="http://schemas.microsoft.com/office/spreadsheetml/2009/9/main" objectType="CheckBox" fmlaLink="$AN$149" lockText="1" noThreeD="1"/>
</file>

<file path=xl/ctrlProps/ctrlProp929.xml><?xml version="1.0" encoding="utf-8"?>
<formControlPr xmlns="http://schemas.microsoft.com/office/spreadsheetml/2009/9/main" objectType="CheckBox" fmlaLink="$AN$150" lockText="1" noThreeD="1"/>
</file>

<file path=xl/ctrlProps/ctrlProp93.xml><?xml version="1.0" encoding="utf-8"?>
<formControlPr xmlns="http://schemas.microsoft.com/office/spreadsheetml/2009/9/main" objectType="CheckBox" fmlaLink="$R$65" lockText="1" noThreeD="1"/>
</file>

<file path=xl/ctrlProps/ctrlProp930.xml><?xml version="1.0" encoding="utf-8"?>
<formControlPr xmlns="http://schemas.microsoft.com/office/spreadsheetml/2009/9/main" objectType="CheckBox" fmlaLink="$AN$151" lockText="1" noThreeD="1"/>
</file>

<file path=xl/ctrlProps/ctrlProp931.xml><?xml version="1.0" encoding="utf-8"?>
<formControlPr xmlns="http://schemas.microsoft.com/office/spreadsheetml/2009/9/main" objectType="CheckBox" fmlaLink="$AN$152" lockText="1" noThreeD="1"/>
</file>

<file path=xl/ctrlProps/ctrlProp932.xml><?xml version="1.0" encoding="utf-8"?>
<formControlPr xmlns="http://schemas.microsoft.com/office/spreadsheetml/2009/9/main" objectType="CheckBox" fmlaLink="$AN$153" lockText="1" noThreeD="1"/>
</file>

<file path=xl/ctrlProps/ctrlProp933.xml><?xml version="1.0" encoding="utf-8"?>
<formControlPr xmlns="http://schemas.microsoft.com/office/spreadsheetml/2009/9/main" objectType="CheckBox" fmlaLink="$AN$154" lockText="1" noThreeD="1"/>
</file>

<file path=xl/ctrlProps/ctrlProp934.xml><?xml version="1.0" encoding="utf-8"?>
<formControlPr xmlns="http://schemas.microsoft.com/office/spreadsheetml/2009/9/main" objectType="CheckBox" fmlaLink="$AN$155" lockText="1" noThreeD="1"/>
</file>

<file path=xl/ctrlProps/ctrlProp935.xml><?xml version="1.0" encoding="utf-8"?>
<formControlPr xmlns="http://schemas.microsoft.com/office/spreadsheetml/2009/9/main" objectType="CheckBox" fmlaLink="$AN$156" lockText="1" noThreeD="1"/>
</file>

<file path=xl/ctrlProps/ctrlProp936.xml><?xml version="1.0" encoding="utf-8"?>
<formControlPr xmlns="http://schemas.microsoft.com/office/spreadsheetml/2009/9/main" objectType="CheckBox" fmlaLink="$AG$157" lockText="1" noThreeD="1"/>
</file>

<file path=xl/ctrlProps/ctrlProp937.xml><?xml version="1.0" encoding="utf-8"?>
<formControlPr xmlns="http://schemas.microsoft.com/office/spreadsheetml/2009/9/main" objectType="CheckBox" checked="Checked" fmlaLink="$AG$158" lockText="1" noThreeD="1"/>
</file>

<file path=xl/ctrlProps/ctrlProp938.xml><?xml version="1.0" encoding="utf-8"?>
<formControlPr xmlns="http://schemas.microsoft.com/office/spreadsheetml/2009/9/main" objectType="CheckBox" fmlaLink="$AG$159" lockText="1" noThreeD="1"/>
</file>

<file path=xl/ctrlProps/ctrlProp939.xml><?xml version="1.0" encoding="utf-8"?>
<formControlPr xmlns="http://schemas.microsoft.com/office/spreadsheetml/2009/9/main" objectType="CheckBox" fmlaLink="$AG$160" lockText="1" noThreeD="1"/>
</file>

<file path=xl/ctrlProps/ctrlProp94.xml><?xml version="1.0" encoding="utf-8"?>
<formControlPr xmlns="http://schemas.microsoft.com/office/spreadsheetml/2009/9/main" objectType="CheckBox" fmlaLink="$R$66" lockText="1" noThreeD="1"/>
</file>

<file path=xl/ctrlProps/ctrlProp940.xml><?xml version="1.0" encoding="utf-8"?>
<formControlPr xmlns="http://schemas.microsoft.com/office/spreadsheetml/2009/9/main" objectType="CheckBox" fmlaLink="$AG$161" lockText="1" noThreeD="1"/>
</file>

<file path=xl/ctrlProps/ctrlProp941.xml><?xml version="1.0" encoding="utf-8"?>
<formControlPr xmlns="http://schemas.microsoft.com/office/spreadsheetml/2009/9/main" objectType="CheckBox" checked="Checked" fmlaLink="$AG$162" lockText="1" noThreeD="1"/>
</file>

<file path=xl/ctrlProps/ctrlProp942.xml><?xml version="1.0" encoding="utf-8"?>
<formControlPr xmlns="http://schemas.microsoft.com/office/spreadsheetml/2009/9/main" objectType="CheckBox" fmlaLink="$AG$163" lockText="1" noThreeD="1"/>
</file>

<file path=xl/ctrlProps/ctrlProp943.xml><?xml version="1.0" encoding="utf-8"?>
<formControlPr xmlns="http://schemas.microsoft.com/office/spreadsheetml/2009/9/main" objectType="CheckBox" fmlaLink="$AG$164" lockText="1" noThreeD="1"/>
</file>

<file path=xl/ctrlProps/ctrlProp944.xml><?xml version="1.0" encoding="utf-8"?>
<formControlPr xmlns="http://schemas.microsoft.com/office/spreadsheetml/2009/9/main" objectType="CheckBox" fmlaLink="$AG$165" lockText="1" noThreeD="1"/>
</file>

<file path=xl/ctrlProps/ctrlProp945.xml><?xml version="1.0" encoding="utf-8"?>
<formControlPr xmlns="http://schemas.microsoft.com/office/spreadsheetml/2009/9/main" objectType="CheckBox" fmlaLink="$AN$157" lockText="1" noThreeD="1"/>
</file>

<file path=xl/ctrlProps/ctrlProp946.xml><?xml version="1.0" encoding="utf-8"?>
<formControlPr xmlns="http://schemas.microsoft.com/office/spreadsheetml/2009/9/main" objectType="CheckBox" fmlaLink="$AN$158" lockText="1" noThreeD="1"/>
</file>

<file path=xl/ctrlProps/ctrlProp947.xml><?xml version="1.0" encoding="utf-8"?>
<formControlPr xmlns="http://schemas.microsoft.com/office/spreadsheetml/2009/9/main" objectType="CheckBox" fmlaLink="$AN$159" lockText="1" noThreeD="1"/>
</file>

<file path=xl/ctrlProps/ctrlProp948.xml><?xml version="1.0" encoding="utf-8"?>
<formControlPr xmlns="http://schemas.microsoft.com/office/spreadsheetml/2009/9/main" objectType="CheckBox" fmlaLink="$AN$160" lockText="1" noThreeD="1"/>
</file>

<file path=xl/ctrlProps/ctrlProp949.xml><?xml version="1.0" encoding="utf-8"?>
<formControlPr xmlns="http://schemas.microsoft.com/office/spreadsheetml/2009/9/main" objectType="CheckBox" fmlaLink="$AN$161" lockText="1" noThreeD="1"/>
</file>

<file path=xl/ctrlProps/ctrlProp95.xml><?xml version="1.0" encoding="utf-8"?>
<formControlPr xmlns="http://schemas.microsoft.com/office/spreadsheetml/2009/9/main" objectType="CheckBox" fmlaLink="$R$67" lockText="1" noThreeD="1"/>
</file>

<file path=xl/ctrlProps/ctrlProp950.xml><?xml version="1.0" encoding="utf-8"?>
<formControlPr xmlns="http://schemas.microsoft.com/office/spreadsheetml/2009/9/main" objectType="CheckBox" fmlaLink="$AN$162" lockText="1" noThreeD="1"/>
</file>

<file path=xl/ctrlProps/ctrlProp951.xml><?xml version="1.0" encoding="utf-8"?>
<formControlPr xmlns="http://schemas.microsoft.com/office/spreadsheetml/2009/9/main" objectType="CheckBox" fmlaLink="$AN$163" lockText="1" noThreeD="1"/>
</file>

<file path=xl/ctrlProps/ctrlProp952.xml><?xml version="1.0" encoding="utf-8"?>
<formControlPr xmlns="http://schemas.microsoft.com/office/spreadsheetml/2009/9/main" objectType="CheckBox" fmlaLink="$AN$164" lockText="1" noThreeD="1"/>
</file>

<file path=xl/ctrlProps/ctrlProp953.xml><?xml version="1.0" encoding="utf-8"?>
<formControlPr xmlns="http://schemas.microsoft.com/office/spreadsheetml/2009/9/main" objectType="CheckBox" fmlaLink="$AN$165" lockText="1" noThreeD="1"/>
</file>

<file path=xl/ctrlProps/ctrlProp954.xml><?xml version="1.0" encoding="utf-8"?>
<formControlPr xmlns="http://schemas.microsoft.com/office/spreadsheetml/2009/9/main" objectType="CheckBox" checked="Checked" fmlaLink="$AG$166" lockText="1" noThreeD="1"/>
</file>

<file path=xl/ctrlProps/ctrlProp955.xml><?xml version="1.0" encoding="utf-8"?>
<formControlPr xmlns="http://schemas.microsoft.com/office/spreadsheetml/2009/9/main" objectType="CheckBox" fmlaLink="$AG$167" lockText="1" noThreeD="1"/>
</file>

<file path=xl/ctrlProps/ctrlProp956.xml><?xml version="1.0" encoding="utf-8"?>
<formControlPr xmlns="http://schemas.microsoft.com/office/spreadsheetml/2009/9/main" objectType="CheckBox" fmlaLink="$AG$168" lockText="1" noThreeD="1"/>
</file>

<file path=xl/ctrlProps/ctrlProp957.xml><?xml version="1.0" encoding="utf-8"?>
<formControlPr xmlns="http://schemas.microsoft.com/office/spreadsheetml/2009/9/main" objectType="CheckBox" fmlaLink="$AG$169" lockText="1" noThreeD="1"/>
</file>

<file path=xl/ctrlProps/ctrlProp958.xml><?xml version="1.0" encoding="utf-8"?>
<formControlPr xmlns="http://schemas.microsoft.com/office/spreadsheetml/2009/9/main" objectType="CheckBox" fmlaLink="$AG$170" lockText="1" noThreeD="1"/>
</file>

<file path=xl/ctrlProps/ctrlProp959.xml><?xml version="1.0" encoding="utf-8"?>
<formControlPr xmlns="http://schemas.microsoft.com/office/spreadsheetml/2009/9/main" objectType="CheckBox" fmlaLink="$AG$171" lockText="1" noThreeD="1"/>
</file>

<file path=xl/ctrlProps/ctrlProp96.xml><?xml version="1.0" encoding="utf-8"?>
<formControlPr xmlns="http://schemas.microsoft.com/office/spreadsheetml/2009/9/main" objectType="CheckBox" fmlaLink="$R$68" lockText="1" noThreeD="1"/>
</file>

<file path=xl/ctrlProps/ctrlProp960.xml><?xml version="1.0" encoding="utf-8"?>
<formControlPr xmlns="http://schemas.microsoft.com/office/spreadsheetml/2009/9/main" objectType="CheckBox" checked="Checked" fmlaLink="$AG$172" lockText="1" noThreeD="1"/>
</file>

<file path=xl/ctrlProps/ctrlProp961.xml><?xml version="1.0" encoding="utf-8"?>
<formControlPr xmlns="http://schemas.microsoft.com/office/spreadsheetml/2009/9/main" objectType="CheckBox" fmlaLink="$AG$173" lockText="1" noThreeD="1"/>
</file>

<file path=xl/ctrlProps/ctrlProp962.xml><?xml version="1.0" encoding="utf-8"?>
<formControlPr xmlns="http://schemas.microsoft.com/office/spreadsheetml/2009/9/main" objectType="CheckBox" checked="Checked" fmlaLink="$AG$174" lockText="1" noThreeD="1"/>
</file>

<file path=xl/ctrlProps/ctrlProp963.xml><?xml version="1.0" encoding="utf-8"?>
<formControlPr xmlns="http://schemas.microsoft.com/office/spreadsheetml/2009/9/main" objectType="CheckBox" fmlaLink="$AN$166" lockText="1" noThreeD="1"/>
</file>

<file path=xl/ctrlProps/ctrlProp964.xml><?xml version="1.0" encoding="utf-8"?>
<formControlPr xmlns="http://schemas.microsoft.com/office/spreadsheetml/2009/9/main" objectType="CheckBox" fmlaLink="$AN$167" lockText="1" noThreeD="1"/>
</file>

<file path=xl/ctrlProps/ctrlProp965.xml><?xml version="1.0" encoding="utf-8"?>
<formControlPr xmlns="http://schemas.microsoft.com/office/spreadsheetml/2009/9/main" objectType="CheckBox" fmlaLink="$AN$168" lockText="1" noThreeD="1"/>
</file>

<file path=xl/ctrlProps/ctrlProp966.xml><?xml version="1.0" encoding="utf-8"?>
<formControlPr xmlns="http://schemas.microsoft.com/office/spreadsheetml/2009/9/main" objectType="CheckBox" fmlaLink="$AN$169" lockText="1" noThreeD="1"/>
</file>

<file path=xl/ctrlProps/ctrlProp967.xml><?xml version="1.0" encoding="utf-8"?>
<formControlPr xmlns="http://schemas.microsoft.com/office/spreadsheetml/2009/9/main" objectType="CheckBox" fmlaLink="$AN$170" lockText="1" noThreeD="1"/>
</file>

<file path=xl/ctrlProps/ctrlProp968.xml><?xml version="1.0" encoding="utf-8"?>
<formControlPr xmlns="http://schemas.microsoft.com/office/spreadsheetml/2009/9/main" objectType="CheckBox" fmlaLink="$AN$171" lockText="1" noThreeD="1"/>
</file>

<file path=xl/ctrlProps/ctrlProp969.xml><?xml version="1.0" encoding="utf-8"?>
<formControlPr xmlns="http://schemas.microsoft.com/office/spreadsheetml/2009/9/main" objectType="CheckBox" fmlaLink="$AN$172" lockText="1" noThreeD="1"/>
</file>

<file path=xl/ctrlProps/ctrlProp97.xml><?xml version="1.0" encoding="utf-8"?>
<formControlPr xmlns="http://schemas.microsoft.com/office/spreadsheetml/2009/9/main" objectType="CheckBox" fmlaLink="$R$69" lockText="1" noThreeD="1"/>
</file>

<file path=xl/ctrlProps/ctrlProp970.xml><?xml version="1.0" encoding="utf-8"?>
<formControlPr xmlns="http://schemas.microsoft.com/office/spreadsheetml/2009/9/main" objectType="CheckBox" fmlaLink="$AN$173" lockText="1" noThreeD="1"/>
</file>

<file path=xl/ctrlProps/ctrlProp971.xml><?xml version="1.0" encoding="utf-8"?>
<formControlPr xmlns="http://schemas.microsoft.com/office/spreadsheetml/2009/9/main" objectType="CheckBox" fmlaLink="$AN$174" lockText="1" noThreeD="1"/>
</file>

<file path=xl/ctrlProps/ctrlProp972.xml><?xml version="1.0" encoding="utf-8"?>
<formControlPr xmlns="http://schemas.microsoft.com/office/spreadsheetml/2009/9/main" objectType="CheckBox" fmlaLink="$AG$175" lockText="1" noThreeD="1"/>
</file>

<file path=xl/ctrlProps/ctrlProp973.xml><?xml version="1.0" encoding="utf-8"?>
<formControlPr xmlns="http://schemas.microsoft.com/office/spreadsheetml/2009/9/main" objectType="CheckBox" checked="Checked" fmlaLink="$AG$176" lockText="1" noThreeD="1"/>
</file>

<file path=xl/ctrlProps/ctrlProp974.xml><?xml version="1.0" encoding="utf-8"?>
<formControlPr xmlns="http://schemas.microsoft.com/office/spreadsheetml/2009/9/main" objectType="CheckBox" fmlaLink="$AG$177" lockText="1" noThreeD="1"/>
</file>

<file path=xl/ctrlProps/ctrlProp975.xml><?xml version="1.0" encoding="utf-8"?>
<formControlPr xmlns="http://schemas.microsoft.com/office/spreadsheetml/2009/9/main" objectType="CheckBox" fmlaLink="$AG$178" lockText="1" noThreeD="1"/>
</file>

<file path=xl/ctrlProps/ctrlProp976.xml><?xml version="1.0" encoding="utf-8"?>
<formControlPr xmlns="http://schemas.microsoft.com/office/spreadsheetml/2009/9/main" objectType="CheckBox" checked="Checked" fmlaLink="$AG$179" lockText="1" noThreeD="1"/>
</file>

<file path=xl/ctrlProps/ctrlProp977.xml><?xml version="1.0" encoding="utf-8"?>
<formControlPr xmlns="http://schemas.microsoft.com/office/spreadsheetml/2009/9/main" objectType="CheckBox" fmlaLink="$AG$180" lockText="1" noThreeD="1"/>
</file>

<file path=xl/ctrlProps/ctrlProp978.xml><?xml version="1.0" encoding="utf-8"?>
<formControlPr xmlns="http://schemas.microsoft.com/office/spreadsheetml/2009/9/main" objectType="CheckBox" checked="Checked" fmlaLink="$AG$181" lockText="1" noThreeD="1"/>
</file>

<file path=xl/ctrlProps/ctrlProp979.xml><?xml version="1.0" encoding="utf-8"?>
<formControlPr xmlns="http://schemas.microsoft.com/office/spreadsheetml/2009/9/main" objectType="CheckBox" fmlaLink="$AG$182" lockText="1" noThreeD="1"/>
</file>

<file path=xl/ctrlProps/ctrlProp98.xml><?xml version="1.0" encoding="utf-8"?>
<formControlPr xmlns="http://schemas.microsoft.com/office/spreadsheetml/2009/9/main" objectType="CheckBox" fmlaLink="$R$70" lockText="1" noThreeD="1"/>
</file>

<file path=xl/ctrlProps/ctrlProp980.xml><?xml version="1.0" encoding="utf-8"?>
<formControlPr xmlns="http://schemas.microsoft.com/office/spreadsheetml/2009/9/main" objectType="CheckBox" fmlaLink="$AG$183" lockText="1" noThreeD="1"/>
</file>

<file path=xl/ctrlProps/ctrlProp981.xml><?xml version="1.0" encoding="utf-8"?>
<formControlPr xmlns="http://schemas.microsoft.com/office/spreadsheetml/2009/9/main" objectType="CheckBox" fmlaLink="$AN$175" lockText="1" noThreeD="1"/>
</file>

<file path=xl/ctrlProps/ctrlProp982.xml><?xml version="1.0" encoding="utf-8"?>
<formControlPr xmlns="http://schemas.microsoft.com/office/spreadsheetml/2009/9/main" objectType="CheckBox" fmlaLink="$AN$176" lockText="1" noThreeD="1"/>
</file>

<file path=xl/ctrlProps/ctrlProp983.xml><?xml version="1.0" encoding="utf-8"?>
<formControlPr xmlns="http://schemas.microsoft.com/office/spreadsheetml/2009/9/main" objectType="CheckBox" fmlaLink="$AN$177" lockText="1" noThreeD="1"/>
</file>

<file path=xl/ctrlProps/ctrlProp984.xml><?xml version="1.0" encoding="utf-8"?>
<formControlPr xmlns="http://schemas.microsoft.com/office/spreadsheetml/2009/9/main" objectType="CheckBox" fmlaLink="$AN$178" lockText="1" noThreeD="1"/>
</file>

<file path=xl/ctrlProps/ctrlProp985.xml><?xml version="1.0" encoding="utf-8"?>
<formControlPr xmlns="http://schemas.microsoft.com/office/spreadsheetml/2009/9/main" objectType="CheckBox" fmlaLink="$AN$179" lockText="1" noThreeD="1"/>
</file>

<file path=xl/ctrlProps/ctrlProp986.xml><?xml version="1.0" encoding="utf-8"?>
<formControlPr xmlns="http://schemas.microsoft.com/office/spreadsheetml/2009/9/main" objectType="CheckBox" fmlaLink="$AN$180" lockText="1" noThreeD="1"/>
</file>

<file path=xl/ctrlProps/ctrlProp987.xml><?xml version="1.0" encoding="utf-8"?>
<formControlPr xmlns="http://schemas.microsoft.com/office/spreadsheetml/2009/9/main" objectType="CheckBox" fmlaLink="$AN$181" lockText="1" noThreeD="1"/>
</file>

<file path=xl/ctrlProps/ctrlProp988.xml><?xml version="1.0" encoding="utf-8"?>
<formControlPr xmlns="http://schemas.microsoft.com/office/spreadsheetml/2009/9/main" objectType="CheckBox" fmlaLink="$AN$182" lockText="1" noThreeD="1"/>
</file>

<file path=xl/ctrlProps/ctrlProp989.xml><?xml version="1.0" encoding="utf-8"?>
<formControlPr xmlns="http://schemas.microsoft.com/office/spreadsheetml/2009/9/main" objectType="CheckBox" fmlaLink="$AN$183" lockText="1" noThreeD="1"/>
</file>

<file path=xl/ctrlProps/ctrlProp99.xml><?xml version="1.0" encoding="utf-8"?>
<formControlPr xmlns="http://schemas.microsoft.com/office/spreadsheetml/2009/9/main" objectType="CheckBox" fmlaLink="$R$71" lockText="1" noThreeD="1"/>
</file>

<file path=xl/ctrlProps/ctrlProp990.xml><?xml version="1.0" encoding="utf-8"?>
<formControlPr xmlns="http://schemas.microsoft.com/office/spreadsheetml/2009/9/main" objectType="CheckBox" fmlaLink="$AG$184" lockText="1" noThreeD="1"/>
</file>

<file path=xl/ctrlProps/ctrlProp991.xml><?xml version="1.0" encoding="utf-8"?>
<formControlPr xmlns="http://schemas.microsoft.com/office/spreadsheetml/2009/9/main" objectType="CheckBox" fmlaLink="$AG$185" lockText="1" noThreeD="1"/>
</file>

<file path=xl/ctrlProps/ctrlProp992.xml><?xml version="1.0" encoding="utf-8"?>
<formControlPr xmlns="http://schemas.microsoft.com/office/spreadsheetml/2009/9/main" objectType="CheckBox" fmlaLink="$AG$186" lockText="1" noThreeD="1"/>
</file>

<file path=xl/ctrlProps/ctrlProp993.xml><?xml version="1.0" encoding="utf-8"?>
<formControlPr xmlns="http://schemas.microsoft.com/office/spreadsheetml/2009/9/main" objectType="CheckBox" fmlaLink="$AG$187" lockText="1" noThreeD="1"/>
</file>

<file path=xl/ctrlProps/ctrlProp994.xml><?xml version="1.0" encoding="utf-8"?>
<formControlPr xmlns="http://schemas.microsoft.com/office/spreadsheetml/2009/9/main" objectType="CheckBox" fmlaLink="$AG$188" lockText="1" noThreeD="1"/>
</file>

<file path=xl/ctrlProps/ctrlProp995.xml><?xml version="1.0" encoding="utf-8"?>
<formControlPr xmlns="http://schemas.microsoft.com/office/spreadsheetml/2009/9/main" objectType="CheckBox" fmlaLink="$AG$189" lockText="1" noThreeD="1"/>
</file>

<file path=xl/ctrlProps/ctrlProp996.xml><?xml version="1.0" encoding="utf-8"?>
<formControlPr xmlns="http://schemas.microsoft.com/office/spreadsheetml/2009/9/main" objectType="CheckBox" fmlaLink="$AG$190" lockText="1" noThreeD="1"/>
</file>

<file path=xl/ctrlProps/ctrlProp997.xml><?xml version="1.0" encoding="utf-8"?>
<formControlPr xmlns="http://schemas.microsoft.com/office/spreadsheetml/2009/9/main" objectType="CheckBox" fmlaLink="$AG$191" lockText="1" noThreeD="1"/>
</file>

<file path=xl/ctrlProps/ctrlProp998.xml><?xml version="1.0" encoding="utf-8"?>
<formControlPr xmlns="http://schemas.microsoft.com/office/spreadsheetml/2009/9/main" objectType="CheckBox" fmlaLink="$AG$192" lockText="1" noThreeD="1"/>
</file>

<file path=xl/ctrlProps/ctrlProp999.xml><?xml version="1.0" encoding="utf-8"?>
<formControlPr xmlns="http://schemas.microsoft.com/office/spreadsheetml/2009/9/main" objectType="CheckBox" fmlaLink="$AN$184"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microsoft.com/nl-be/microsoft-365/free-office-online-for-the-web"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https://www.vlaanderen.be/cjm/nl/cultuur/bovenlokale-cultuur/subsidies/werkingssubsidie-voor-intergemeentelijke-samenwerkingsverbanden"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Personeelsgegevens'!A1"/><Relationship Id="rId1" Type="http://schemas.openxmlformats.org/officeDocument/2006/relationships/hyperlink" Target="#'Vooraf'!A1"/></Relationships>
</file>

<file path=xl/drawings/_rels/drawing3.xml.rels><?xml version="1.0" encoding="UTF-8" standalone="yes"?>
<Relationships xmlns="http://schemas.openxmlformats.org/package/2006/relationships"><Relationship Id="rId2" Type="http://schemas.openxmlformats.org/officeDocument/2006/relationships/hyperlink" Target="#'Personeelsgegevens'!A1"/><Relationship Id="rId1" Type="http://schemas.openxmlformats.org/officeDocument/2006/relationships/hyperlink" Target="#'Vooraf'!A1"/></Relationships>
</file>

<file path=xl/drawings/_rels/drawing4.xml.rels><?xml version="1.0" encoding="UTF-8" standalone="yes"?>
<Relationships xmlns="http://schemas.openxmlformats.org/package/2006/relationships"><Relationship Id="rId2" Type="http://schemas.openxmlformats.org/officeDocument/2006/relationships/hyperlink" Target="#'Realisatie acties 2025'!A1"/><Relationship Id="rId1" Type="http://schemas.openxmlformats.org/officeDocument/2006/relationships/hyperlink" Target="#'Samenstelling van IGS'!A1"/></Relationships>
</file>

<file path=xl/drawings/_rels/drawing5.xml.rels><?xml version="1.0" encoding="UTF-8" standalone="yes"?>
<Relationships xmlns="http://schemas.openxmlformats.org/package/2006/relationships"><Relationship Id="rId2" Type="http://schemas.openxmlformats.org/officeDocument/2006/relationships/hyperlink" Target="#'Jaaractieplan 2026'!A1"/><Relationship Id="rId1" Type="http://schemas.openxmlformats.org/officeDocument/2006/relationships/hyperlink" Target="#'Personeelsgegevens'!A1"/></Relationships>
</file>

<file path=xl/drawings/_rels/drawing6.xml.rels><?xml version="1.0" encoding="UTF-8" standalone="yes"?>
<Relationships xmlns="http://schemas.openxmlformats.org/package/2006/relationships"><Relationship Id="rId2" Type="http://schemas.openxmlformats.org/officeDocument/2006/relationships/hyperlink" Target="#'Samenvatting'!A1"/><Relationship Id="rId1" Type="http://schemas.openxmlformats.org/officeDocument/2006/relationships/hyperlink" Target="#'Realisatie acties 2025'!A1"/></Relationships>
</file>

<file path=xl/drawings/_rels/drawing7.xml.rels><?xml version="1.0" encoding="UTF-8" standalone="yes"?>
<Relationships xmlns="http://schemas.openxmlformats.org/package/2006/relationships"><Relationship Id="rId1" Type="http://schemas.openxmlformats.org/officeDocument/2006/relationships/hyperlink" Target="#'Jaaractieplan 2026'!A1"/></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4</xdr:col>
      <xdr:colOff>139664</xdr:colOff>
      <xdr:row>1</xdr:row>
      <xdr:rowOff>458725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 y="228600"/>
          <a:ext cx="2855347" cy="420625"/>
        </a:xfrm>
        <a:prstGeom prst="rect">
          <a:avLst/>
        </a:prstGeom>
      </xdr:spPr>
    </xdr:pic>
    <xdr:clientData/>
  </xdr:twoCellAnchor>
  <xdr:twoCellAnchor editAs="oneCell">
    <xdr:from>
      <xdr:col>9</xdr:col>
      <xdr:colOff>1382980</xdr:colOff>
      <xdr:row>0</xdr:row>
      <xdr:rowOff>132855</xdr:rowOff>
    </xdr:from>
    <xdr:to>
      <xdr:col>11</xdr:col>
      <xdr:colOff>152400</xdr:colOff>
      <xdr:row>2</xdr:row>
      <xdr:rowOff>137160</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21980" y="132855"/>
          <a:ext cx="1588820" cy="657720"/>
        </a:xfrm>
        <a:prstGeom prst="rect">
          <a:avLst/>
        </a:prstGeom>
      </xdr:spPr>
    </xdr:pic>
    <xdr:clientData/>
  </xdr:twoCellAnchor>
  <xdr:twoCellAnchor>
    <xdr:from>
      <xdr:col>2</xdr:col>
      <xdr:colOff>7620</xdr:colOff>
      <xdr:row>8</xdr:row>
      <xdr:rowOff>7620</xdr:rowOff>
    </xdr:from>
    <xdr:to>
      <xdr:col>5</xdr:col>
      <xdr:colOff>1149350</xdr:colOff>
      <xdr:row>27</xdr:row>
      <xdr:rowOff>7620</xdr:rowOff>
    </xdr:to>
    <xdr:sp macro="" textlink="">
      <xdr:nvSpPr>
        <xdr:cNvPr id="5" name="Tekstvak 4">
          <a:extLst>
            <a:ext uri="{FF2B5EF4-FFF2-40B4-BE49-F238E27FC236}">
              <a16:creationId xmlns:a16="http://schemas.microsoft.com/office/drawing/2014/main" id="{00000000-0008-0000-0000-000005000000}"/>
            </a:ext>
          </a:extLst>
        </xdr:cNvPr>
        <xdr:cNvSpPr txBox="1"/>
      </xdr:nvSpPr>
      <xdr:spPr>
        <a:xfrm>
          <a:off x="337820" y="1906270"/>
          <a:ext cx="5104130" cy="3384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nl-BE" sz="1050">
              <a:solidFill>
                <a:schemeClr val="dk1"/>
              </a:solidFill>
              <a:effectLst/>
              <a:latin typeface="+mn-lt"/>
              <a:ea typeface="+mn-ea"/>
              <a:cs typeface="+mn-cs"/>
            </a:rPr>
            <a:t>Het Bovenlokaal Cultuurdecreet bepaalt dat er in het kader van de toegekende middelen voor intergemeentelijke samenwerkingsverbanden een jaarlijkse verantwoording gebeurt. Deze verantwoording bestaat uit enerzijds een beknopt inhoudelijk verslag, waarin gerapporteerd wordt over de lopende werking en eventuele afwijkingen t.o.v. de aanvraag, en anderzijds een financiële verantwoording. </a:t>
          </a:r>
          <a:br>
            <a:rPr lang="nl-BE" sz="1050">
              <a:solidFill>
                <a:schemeClr val="dk1"/>
              </a:solidFill>
              <a:effectLst/>
              <a:latin typeface="+mn-lt"/>
              <a:ea typeface="+mn-ea"/>
              <a:cs typeface="+mn-cs"/>
            </a:rPr>
          </a:br>
          <a:endParaRPr lang="nl-BE" sz="1050">
            <a:effectLst/>
          </a:endParaRPr>
        </a:p>
        <a:p>
          <a:r>
            <a:rPr lang="nl-BE" sz="1050">
              <a:solidFill>
                <a:schemeClr val="dk1"/>
              </a:solidFill>
              <a:effectLst/>
              <a:latin typeface="+mn-lt"/>
              <a:ea typeface="+mn-ea"/>
              <a:cs typeface="+mn-cs"/>
            </a:rPr>
            <a:t>De verantwoording gebeurt via KIOSK en via dit Excel-formulier, waarin we de gegevens vanuit de aanvraag hebben verwerkt. Voor de financiële rapportage wordt een apart sjabloon gebruikt. </a:t>
          </a:r>
          <a:br>
            <a:rPr lang="nl-BE" sz="1050">
              <a:solidFill>
                <a:schemeClr val="dk1"/>
              </a:solidFill>
              <a:effectLst/>
              <a:latin typeface="+mn-lt"/>
              <a:ea typeface="+mn-ea"/>
              <a:cs typeface="+mn-cs"/>
            </a:rPr>
          </a:br>
          <a:r>
            <a:rPr lang="nl-BE" sz="1050">
              <a:solidFill>
                <a:schemeClr val="dk1"/>
              </a:solidFill>
              <a:effectLst/>
              <a:latin typeface="+mn-lt"/>
              <a:ea typeface="+mn-ea"/>
              <a:cs typeface="+mn-cs"/>
            </a:rPr>
            <a:t>In dit document peilen we naar wat er in 2025 gebeurde, naar waar de oorspronkelijke plannen zijn gewijzigd en naar wat 2026 brengt.  </a:t>
          </a:r>
          <a:endParaRPr lang="nl-BE" sz="1050">
            <a:effectLst/>
          </a:endParaRPr>
        </a:p>
        <a:p>
          <a:r>
            <a:rPr lang="nl-BE" sz="1050">
              <a:solidFill>
                <a:schemeClr val="dk1"/>
              </a:solidFill>
              <a:effectLst/>
              <a:latin typeface="+mn-lt"/>
              <a:ea typeface="+mn-ea"/>
              <a:cs typeface="+mn-cs"/>
            </a:rPr>
            <a:t>Elk tabblad focust op een ander onderdeel van de verantwoording. Onderaan</a:t>
          </a:r>
          <a:r>
            <a:rPr lang="nl-BE" sz="1050" baseline="0">
              <a:solidFill>
                <a:schemeClr val="dk1"/>
              </a:solidFill>
              <a:effectLst/>
              <a:latin typeface="+mn-lt"/>
              <a:ea typeface="+mn-ea"/>
              <a:cs typeface="+mn-cs"/>
            </a:rPr>
            <a:t> dit werkblad </a:t>
          </a:r>
          <a:r>
            <a:rPr lang="nl-BE" sz="1050">
              <a:solidFill>
                <a:schemeClr val="dk1"/>
              </a:solidFill>
              <a:effectLst/>
              <a:latin typeface="+mn-lt"/>
              <a:ea typeface="+mn-ea"/>
              <a:cs typeface="+mn-cs"/>
            </a:rPr>
            <a:t>zijn beknopte instructies terug te vinden over de manier waarop je tabbladen invult. Extra duiding vind je in de handleiding op</a:t>
          </a:r>
        </a:p>
        <a:p>
          <a:endParaRPr lang="nl-BE" sz="1050">
            <a:solidFill>
              <a:schemeClr val="dk1"/>
            </a:solidFill>
            <a:effectLst/>
            <a:latin typeface="+mn-lt"/>
            <a:ea typeface="+mn-ea"/>
            <a:cs typeface="+mn-cs"/>
          </a:endParaRPr>
        </a:p>
        <a:p>
          <a:endParaRPr lang="nl-BE" sz="1050">
            <a:solidFill>
              <a:schemeClr val="dk1"/>
            </a:solidFill>
            <a:effectLst/>
            <a:latin typeface="+mn-lt"/>
            <a:ea typeface="+mn-ea"/>
            <a:cs typeface="+mn-cs"/>
          </a:endParaRPr>
        </a:p>
        <a:p>
          <a:br>
            <a:rPr lang="nl-BE" sz="1050">
              <a:solidFill>
                <a:schemeClr val="dk1"/>
              </a:solidFill>
              <a:effectLst/>
              <a:latin typeface="+mn-lt"/>
              <a:ea typeface="+mn-ea"/>
              <a:cs typeface="+mn-cs"/>
            </a:rPr>
          </a:br>
          <a:r>
            <a:rPr lang="nl-BE" sz="1050" b="1">
              <a:solidFill>
                <a:schemeClr val="dk1"/>
              </a:solidFill>
              <a:effectLst/>
              <a:latin typeface="+mn-lt"/>
              <a:ea typeface="+mn-ea"/>
              <a:cs typeface="+mn-cs"/>
            </a:rPr>
            <a:t>Belangrijk: download dit formulier voor je het invult en laad de ingevulde versie op in het daarvoor voorziene veld in KIOSK.</a:t>
          </a:r>
          <a:endParaRPr lang="nl-BE" sz="1050" b="1">
            <a:effectLst/>
          </a:endParaRPr>
        </a:p>
      </xdr:txBody>
    </xdr:sp>
    <xdr:clientData/>
  </xdr:twoCellAnchor>
  <xdr:twoCellAnchor>
    <xdr:from>
      <xdr:col>2</xdr:col>
      <xdr:colOff>22860</xdr:colOff>
      <xdr:row>45</xdr:row>
      <xdr:rowOff>0</xdr:rowOff>
    </xdr:from>
    <xdr:to>
      <xdr:col>11</xdr:col>
      <xdr:colOff>0</xdr:colOff>
      <xdr:row>90</xdr:row>
      <xdr:rowOff>45720</xdr:rowOff>
    </xdr:to>
    <xdr:sp macro="" textlink="">
      <xdr:nvSpPr>
        <xdr:cNvPr id="6" name="Tekstvak 5">
          <a:extLst>
            <a:ext uri="{FF2B5EF4-FFF2-40B4-BE49-F238E27FC236}">
              <a16:creationId xmlns:a16="http://schemas.microsoft.com/office/drawing/2014/main" id="{00000000-0008-0000-0000-000006000000}"/>
            </a:ext>
          </a:extLst>
        </xdr:cNvPr>
        <xdr:cNvSpPr txBox="1"/>
      </xdr:nvSpPr>
      <xdr:spPr>
        <a:xfrm>
          <a:off x="342900" y="8382000"/>
          <a:ext cx="9441180" cy="8427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nl-BE" sz="1100" b="1" i="0" u="none" strike="noStrike" kern="0" cap="none" spc="0" normalizeH="0" baseline="0" noProof="0">
              <a:ln>
                <a:noFill/>
              </a:ln>
              <a:solidFill>
                <a:srgbClr val="2B979D"/>
              </a:solidFill>
              <a:effectLst/>
              <a:uLnTx/>
              <a:uFillTx/>
              <a:latin typeface="+mn-lt"/>
              <a:ea typeface="+mn-ea"/>
              <a:cs typeface="+mn-cs"/>
            </a:rPr>
            <a:t>Werkblad</a:t>
          </a:r>
          <a:r>
            <a:rPr kumimoji="0" lang="nl-BE" sz="1100" b="0" i="0" u="none" strike="noStrike" kern="0" cap="none" spc="0" normalizeH="0" baseline="0" noProof="0">
              <a:ln>
                <a:noFill/>
              </a:ln>
              <a:solidFill>
                <a:prstClr val="black"/>
              </a:solidFill>
              <a:effectLst/>
              <a:uLnTx/>
              <a:uFillTx/>
              <a:latin typeface="+mn-lt"/>
              <a:ea typeface="+mn-ea"/>
              <a:cs typeface="+mn-cs"/>
            </a:rPr>
            <a:t> </a:t>
          </a:r>
          <a:r>
            <a:rPr kumimoji="0" lang="nl-BE" sz="1100" b="1" i="0" u="none" strike="noStrike" kern="0" cap="none" spc="0" normalizeH="0" baseline="0" noProof="0">
              <a:ln>
                <a:noFill/>
              </a:ln>
              <a:solidFill>
                <a:srgbClr val="2B979D"/>
              </a:solidFill>
              <a:effectLst/>
              <a:uLnTx/>
              <a:uFillTx/>
              <a:latin typeface="+mn-lt"/>
              <a:ea typeface="+mn-ea"/>
              <a:cs typeface="+mn-cs"/>
            </a:rPr>
            <a:t>'Samenstelling van IGS'</a:t>
          </a:r>
        </a:p>
        <a:p>
          <a:r>
            <a:rPr lang="nl-BE" sz="1050">
              <a:solidFill>
                <a:schemeClr val="dk1"/>
              </a:solidFill>
              <a:effectLst/>
              <a:latin typeface="+mn-lt"/>
              <a:ea typeface="+mn-ea"/>
              <a:cs typeface="+mn-cs"/>
            </a:rPr>
            <a:t>De deelnemende gemeenten aanvinken </a:t>
          </a:r>
          <a:r>
            <a:rPr lang="nl-BE" sz="1050" baseline="0">
              <a:solidFill>
                <a:schemeClr val="dk1"/>
              </a:solidFill>
              <a:effectLst/>
              <a:latin typeface="+mn-lt"/>
              <a:ea typeface="+mn-ea"/>
              <a:cs typeface="+mn-cs"/>
            </a:rPr>
            <a:t>is enkel nodig wanneer de samenstelling is gewijzigd in 2025. Als er geen wijzing in de samenstelling is, volstaat het om 'De samenstelling van mijn IGS is niet gewijzigd in de loop van het werkingsjaar 2025' aan te vinken. Ga bij de opgave van een nieuwe samenstelling uit van de situatie op 31/12/2025. </a:t>
          </a:r>
          <a:endParaRPr lang="nl-BE" sz="1050">
            <a:effectLst/>
          </a:endParaRPr>
        </a:p>
        <a:p>
          <a:endParaRPr lang="nl-BE" sz="1050" b="1">
            <a:solidFill>
              <a:schemeClr val="accen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1" i="0" u="none" strike="noStrike" kern="0" cap="none" spc="0" normalizeH="0" baseline="0" noProof="0">
              <a:ln>
                <a:noFill/>
              </a:ln>
              <a:solidFill>
                <a:srgbClr val="2B979D"/>
              </a:solidFill>
              <a:effectLst/>
              <a:uLnTx/>
              <a:uFillTx/>
              <a:latin typeface="+mn-lt"/>
              <a:ea typeface="+mn-ea"/>
              <a:cs typeface="+mn-cs"/>
            </a:rPr>
            <a:t>Werkblad</a:t>
          </a:r>
          <a:r>
            <a:rPr kumimoji="0" lang="nl-BE" sz="1100" b="0" i="0" u="none" strike="noStrike" kern="0" cap="none" spc="0" normalizeH="0" baseline="0" noProof="0">
              <a:ln>
                <a:noFill/>
              </a:ln>
              <a:solidFill>
                <a:prstClr val="black"/>
              </a:solidFill>
              <a:effectLst/>
              <a:uLnTx/>
              <a:uFillTx/>
              <a:latin typeface="+mn-lt"/>
              <a:ea typeface="+mn-ea"/>
              <a:cs typeface="+mn-cs"/>
            </a:rPr>
            <a:t> </a:t>
          </a:r>
          <a:r>
            <a:rPr kumimoji="0" lang="nl-BE" sz="1100" b="1" i="0" u="none" strike="noStrike" kern="0" cap="none" spc="0" normalizeH="0" baseline="0" noProof="0">
              <a:ln>
                <a:noFill/>
              </a:ln>
              <a:solidFill>
                <a:srgbClr val="2B979D"/>
              </a:solidFill>
              <a:effectLst/>
              <a:uLnTx/>
              <a:uFillTx/>
              <a:latin typeface="+mn-lt"/>
              <a:ea typeface="+mn-ea"/>
              <a:cs typeface="+mn-cs"/>
            </a:rPr>
            <a:t>'Personeelsgegevens'</a:t>
          </a:r>
        </a:p>
        <a:p>
          <a:r>
            <a:rPr lang="nl-BE" sz="1050">
              <a:solidFill>
                <a:schemeClr val="dk1"/>
              </a:solidFill>
              <a:effectLst/>
              <a:latin typeface="+mn-lt"/>
              <a:ea typeface="+mn-ea"/>
              <a:cs typeface="+mn-cs"/>
            </a:rPr>
            <a:t>In de bovenste tabel geef je aan hoeveel personeel tewerkgesteld wordt speficiek voor het intergemeentelijk samenwerkingsverband Cultuur. Indien er binnen de organisatie personeel in dienst is dat ook voor andere deelwerkingen actief is, geef je hier aan hoeveel uur dat personeelslid effectief voor cultuur tewerkgesteld is. Je gaat uit van de situatie op 31/12/2025. Indien voor een bepaald niveau of taak geen personeel in dienst is, vul dan een 0 in.</a:t>
          </a:r>
        </a:p>
        <a:p>
          <a:endParaRPr lang="nl-BE" sz="1050" b="1">
            <a:solidFill>
              <a:schemeClr val="accent1"/>
            </a:solidFill>
            <a:effectLst/>
            <a:latin typeface="+mn-lt"/>
            <a:ea typeface="+mn-ea"/>
            <a:cs typeface="+mn-cs"/>
          </a:endParaRPr>
        </a:p>
        <a:p>
          <a:r>
            <a:rPr lang="nl-BE" sz="1100" b="1">
              <a:solidFill>
                <a:schemeClr val="accent1"/>
              </a:solidFill>
              <a:effectLst/>
              <a:latin typeface="+mn-lt"/>
              <a:ea typeface="+mn-ea"/>
              <a:cs typeface="+mn-cs"/>
            </a:rPr>
            <a:t>Werkblad</a:t>
          </a:r>
          <a:r>
            <a:rPr lang="nl-BE" sz="1100">
              <a:solidFill>
                <a:schemeClr val="dk1"/>
              </a:solidFill>
              <a:effectLst/>
              <a:latin typeface="+mn-lt"/>
              <a:ea typeface="+mn-ea"/>
              <a:cs typeface="+mn-cs"/>
            </a:rPr>
            <a:t> </a:t>
          </a:r>
          <a:r>
            <a:rPr lang="nl-BE" sz="1100" b="1">
              <a:solidFill>
                <a:schemeClr val="accent1"/>
              </a:solidFill>
              <a:effectLst/>
              <a:latin typeface="+mn-lt"/>
              <a:ea typeface="+mn-ea"/>
              <a:cs typeface="+mn-cs"/>
            </a:rPr>
            <a:t>'Realisatie acties 2025'</a:t>
          </a:r>
        </a:p>
        <a:p>
          <a:r>
            <a:rPr lang="nl-BE" sz="1050">
              <a:solidFill>
                <a:schemeClr val="dk1"/>
              </a:solidFill>
              <a:effectLst/>
              <a:latin typeface="+mn-lt"/>
              <a:ea typeface="+mn-ea"/>
              <a:cs typeface="+mn-cs"/>
            </a:rPr>
            <a:t>Hier vind je de strategische en operationele doelstellingen en acties terug zoals die in de aanvraag werden meegegeven. We willen graag weten welke acties al dan niet werden gerealiseerd, welke acties op een later moment verdergezet of hervat zullen worden en voor welke acties er met culturele en/of beleidsdomeinoverschrijdende actoren werd samengewerkt. </a:t>
          </a:r>
          <a:endParaRPr kumimoji="0" lang="nl-BE" sz="105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lang="nl-BE" sz="1050" b="0" i="0" baseline="0">
              <a:solidFill>
                <a:schemeClr val="dk1"/>
              </a:solidFill>
              <a:effectLst/>
              <a:latin typeface="+mn-lt"/>
              <a:ea typeface="+mn-ea"/>
              <a:cs typeface="+mn-cs"/>
            </a:rPr>
            <a:t>‘</a:t>
          </a:r>
          <a:r>
            <a:rPr kumimoji="0" lang="nl-BE" sz="1050" b="1" i="0" u="none" strike="noStrike" kern="0" cap="none" spc="0" normalizeH="0" baseline="0" noProof="0">
              <a:ln>
                <a:noFill/>
              </a:ln>
              <a:solidFill>
                <a:prstClr val="black"/>
              </a:solidFill>
              <a:effectLst/>
              <a:uLnTx/>
              <a:uFillTx/>
              <a:latin typeface="+mn-lt"/>
              <a:ea typeface="+mn-ea"/>
              <a:cs typeface="+mn-cs"/>
            </a:rPr>
            <a:t>Soort</a:t>
          </a:r>
          <a:r>
            <a:rPr lang="nl-BE" sz="1050" b="0" i="0" baseline="0">
              <a:solidFill>
                <a:schemeClr val="dk1"/>
              </a:solidFill>
              <a:effectLst/>
              <a:latin typeface="+mn-lt"/>
              <a:ea typeface="+mn-ea"/>
              <a:cs typeface="+mn-cs"/>
            </a:rPr>
            <a:t>’</a:t>
          </a:r>
          <a:r>
            <a:rPr kumimoji="0" lang="nl-BE" sz="1050" b="0" i="0" u="none" strike="noStrike" kern="0" cap="none" spc="0" normalizeH="0" baseline="0" noProof="0">
              <a:ln>
                <a:noFill/>
              </a:ln>
              <a:solidFill>
                <a:prstClr val="black"/>
              </a:solidFill>
              <a:effectLst/>
              <a:uLnTx/>
              <a:uFillTx/>
              <a:latin typeface="+mn-lt"/>
              <a:ea typeface="+mn-ea"/>
              <a:cs typeface="+mn-cs"/>
            </a:rPr>
            <a:t>: deze kolom wordt automatisch ingevuld en mag dus niet manueel gewijzigd worden. Daarbij worden onderstaande criteria gehanteerd:</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Bestaande actie</a:t>
          </a:r>
          <a:r>
            <a:rPr kumimoji="0" lang="nl-BE" sz="1050" b="0" i="0" u="none" strike="noStrike" kern="0" cap="none" spc="0" normalizeH="0" baseline="0" noProof="0">
              <a:ln>
                <a:noFill/>
              </a:ln>
              <a:solidFill>
                <a:prstClr val="black"/>
              </a:solidFill>
              <a:effectLst/>
              <a:uLnTx/>
              <a:uFillTx/>
              <a:latin typeface="+mn-lt"/>
              <a:ea typeface="+mn-ea"/>
              <a:cs typeface="+mn-cs"/>
            </a:rPr>
            <a:t>: een actie waarvan de scope (strategische- en operationele doelstelling, actieplan, actie, toelichting en rol) niet gewijzigd is ten opzichte van de aanvraag. </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Gewijzigde actie</a:t>
          </a:r>
          <a:r>
            <a:rPr kumimoji="0" lang="nl-BE" sz="1050" b="0" i="0" u="none" strike="noStrike" kern="0" cap="none" spc="0" normalizeH="0" baseline="0" noProof="0">
              <a:ln>
                <a:noFill/>
              </a:ln>
              <a:solidFill>
                <a:prstClr val="black"/>
              </a:solidFill>
              <a:effectLst/>
              <a:uLnTx/>
              <a:uFillTx/>
              <a:latin typeface="+mn-lt"/>
              <a:ea typeface="+mn-ea"/>
              <a:cs typeface="+mn-cs"/>
            </a:rPr>
            <a:t>: een actie die bij aanvraag werd ingediend maar waarvan deze scope wel wijzigde. </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Nieuwe actie</a:t>
          </a:r>
          <a:r>
            <a:rPr kumimoji="0" lang="nl-BE" sz="1050" b="0" i="0" u="none" strike="noStrike" kern="0" cap="none" spc="0" normalizeH="0" baseline="0" noProof="0">
              <a:ln>
                <a:noFill/>
              </a:ln>
              <a:solidFill>
                <a:prstClr val="black"/>
              </a:solidFill>
              <a:effectLst/>
              <a:uLnTx/>
              <a:uFillTx/>
              <a:latin typeface="+mn-lt"/>
              <a:ea typeface="+mn-ea"/>
              <a:cs typeface="+mn-cs"/>
            </a:rPr>
            <a:t>: elke actie die je onderaan in een nieuwe rij toevoegt. Een nieuwe actie is dus een actie die nog niet voorkwam in de aanvraag, maar wel werd gerealiseerd of opgestart tijdens het werkjaar. Vul voor elke nieuwe actie de volledige scope aan.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lang="nl-BE" sz="1050" b="0" i="0" baseline="0">
              <a:solidFill>
                <a:schemeClr val="dk1"/>
              </a:solidFill>
              <a:effectLst/>
              <a:latin typeface="+mn-lt"/>
              <a:ea typeface="+mn-ea"/>
              <a:cs typeface="+mn-cs"/>
            </a:rPr>
            <a:t>‘</a:t>
          </a:r>
          <a:r>
            <a:rPr kumimoji="0" lang="nl-BE" sz="1050" b="1" i="0" u="none" strike="noStrike" kern="0" cap="none" spc="0" normalizeH="0" baseline="0" noProof="0">
              <a:ln>
                <a:noFill/>
              </a:ln>
              <a:solidFill>
                <a:prstClr val="black"/>
              </a:solidFill>
              <a:effectLst/>
              <a:uLnTx/>
              <a:uFillTx/>
              <a:latin typeface="+mn-lt"/>
              <a:ea typeface="+mn-ea"/>
              <a:cs typeface="+mn-cs"/>
            </a:rPr>
            <a:t>Rol</a:t>
          </a:r>
          <a:r>
            <a:rPr lang="nl-BE" sz="1050" b="0" i="0" baseline="0">
              <a:solidFill>
                <a:schemeClr val="dk1"/>
              </a:solidFill>
              <a:effectLst/>
              <a:latin typeface="+mn-lt"/>
              <a:ea typeface="+mn-ea"/>
              <a:cs typeface="+mn-cs"/>
            </a:rPr>
            <a:t>’</a:t>
          </a:r>
          <a:r>
            <a:rPr kumimoji="0" lang="nl-BE" sz="1050" b="0" i="0" u="none" strike="noStrike" kern="0" cap="none" spc="0" normalizeH="0" baseline="0" noProof="0">
              <a:ln>
                <a:noFill/>
              </a:ln>
              <a:solidFill>
                <a:prstClr val="black"/>
              </a:solidFill>
              <a:effectLst/>
              <a:uLnTx/>
              <a:uFillTx/>
              <a:latin typeface="+mn-lt"/>
              <a:ea typeface="+mn-ea"/>
              <a:cs typeface="+mn-cs"/>
            </a:rPr>
            <a:t>: in deze kolom is al meegegeven of een actie in de aanvraag onder de regie- of actorrol werd ondergebracht. Is deze rol in de loop van het jaar gewijzigd, dan kan je dat hier aangeven.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lang="nl-BE" sz="1050" b="0" i="0" baseline="0">
              <a:solidFill>
                <a:schemeClr val="dk1"/>
              </a:solidFill>
              <a:effectLst/>
              <a:latin typeface="+mn-lt"/>
              <a:ea typeface="+mn-ea"/>
              <a:cs typeface="+mn-cs"/>
            </a:rPr>
            <a:t>‘</a:t>
          </a:r>
          <a:r>
            <a:rPr kumimoji="0" lang="nl-BE" sz="1050" b="1" i="0" u="none" strike="noStrike" kern="0" cap="none" spc="0" normalizeH="0" baseline="0" noProof="0">
              <a:ln>
                <a:noFill/>
              </a:ln>
              <a:solidFill>
                <a:prstClr val="black"/>
              </a:solidFill>
              <a:effectLst/>
              <a:uLnTx/>
              <a:uFillTx/>
              <a:latin typeface="+mn-lt"/>
              <a:ea typeface="+mn-ea"/>
              <a:cs typeface="+mn-cs"/>
            </a:rPr>
            <a:t>Status</a:t>
          </a:r>
          <a:r>
            <a:rPr lang="nl-BE" sz="1050" b="0" i="0" baseline="0">
              <a:solidFill>
                <a:schemeClr val="dk1"/>
              </a:solidFill>
              <a:effectLst/>
              <a:latin typeface="+mn-lt"/>
              <a:ea typeface="+mn-ea"/>
              <a:cs typeface="+mn-cs"/>
            </a:rPr>
            <a:t>’</a:t>
          </a:r>
          <a:r>
            <a:rPr kumimoji="0" lang="nl-BE" sz="1050" b="0" i="0" u="none" strike="noStrike" kern="0" cap="none" spc="0" normalizeH="0" baseline="0" noProof="0">
              <a:ln>
                <a:noFill/>
              </a:ln>
              <a:solidFill>
                <a:prstClr val="black"/>
              </a:solidFill>
              <a:effectLst/>
              <a:uLnTx/>
              <a:uFillTx/>
              <a:latin typeface="+mn-lt"/>
              <a:ea typeface="+mn-ea"/>
              <a:cs typeface="+mn-cs"/>
            </a:rPr>
            <a:t>: hier geef je aan in welke fase van uitvoering een actie zich bevindt aan het einde van het werkjaar. We onderscheiden hierbij vier statussen:</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Gerealiseerd</a:t>
          </a:r>
          <a:r>
            <a:rPr kumimoji="0" lang="nl-BE" sz="1050" b="0" i="0" u="none" strike="noStrike" kern="0" cap="none" spc="0" normalizeH="0" baseline="0" noProof="0">
              <a:ln>
                <a:noFill/>
              </a:ln>
              <a:solidFill>
                <a:prstClr val="black"/>
              </a:solidFill>
              <a:effectLst/>
              <a:uLnTx/>
              <a:uFillTx/>
              <a:latin typeface="+mn-lt"/>
              <a:ea typeface="+mn-ea"/>
              <a:cs typeface="+mn-cs"/>
            </a:rPr>
            <a:t>: een actie die werd afgerond tijdens het werkjaar. Ook acties die herhaald worden in de volgende jaren kunnen deze status krijgen (voorbeeld: sectoraal overleg tussen bibliotheken).</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In uitvoering</a:t>
          </a:r>
          <a:r>
            <a:rPr kumimoji="0" lang="nl-BE" sz="1050" b="0" i="0" u="none" strike="noStrike" kern="0" cap="none" spc="0" normalizeH="0" baseline="0" noProof="0">
              <a:ln>
                <a:noFill/>
              </a:ln>
              <a:solidFill>
                <a:prstClr val="black"/>
              </a:solidFill>
              <a:effectLst/>
              <a:uLnTx/>
              <a:uFillTx/>
              <a:latin typeface="+mn-lt"/>
              <a:ea typeface="+mn-ea"/>
              <a:cs typeface="+mn-cs"/>
            </a:rPr>
            <a:t>: een actie die niet werd afgerond tijdens het werkjaar en daarom doorloopt in het volgende werkjaar.</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Niet in uitvoering</a:t>
          </a:r>
          <a:r>
            <a:rPr kumimoji="0" lang="nl-BE" sz="1050" b="0" i="0" u="none" strike="noStrike" kern="0" cap="none" spc="0" normalizeH="0" baseline="0" noProof="0">
              <a:ln>
                <a:noFill/>
              </a:ln>
              <a:solidFill>
                <a:prstClr val="black"/>
              </a:solidFill>
              <a:effectLst/>
              <a:uLnTx/>
              <a:uFillTx/>
              <a:latin typeface="+mn-lt"/>
              <a:ea typeface="+mn-ea"/>
              <a:cs typeface="+mn-cs"/>
            </a:rPr>
            <a:t>: een actie die tijdens het werkjaar niet werd opgenomen, maar die niet werd geschrapt en dus in een volgend werkjaar nog opgenomen zal worden.</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Geschrapt</a:t>
          </a:r>
          <a:r>
            <a:rPr kumimoji="0" lang="nl-BE" sz="1050" b="0" i="0" u="none" strike="noStrike" kern="0" cap="none" spc="0" normalizeH="0" baseline="0" noProof="0">
              <a:ln>
                <a:noFill/>
              </a:ln>
              <a:solidFill>
                <a:prstClr val="black"/>
              </a:solidFill>
              <a:effectLst/>
              <a:uLnTx/>
              <a:uFillTx/>
              <a:latin typeface="+mn-lt"/>
              <a:ea typeface="+mn-ea"/>
              <a:cs typeface="+mn-cs"/>
            </a:rPr>
            <a:t>: een actie die niet werd opgenomen of niet werd afgerond tijdens het werkjaar en die ook niet meer zal worden opgenomen in één van de volgende werkjaren.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kumimoji="0" lang="nl-BE" sz="1050" b="1" i="0" u="none" strike="noStrike" kern="0" cap="none" spc="0" normalizeH="0" baseline="0" noProof="0">
              <a:ln>
                <a:noFill/>
              </a:ln>
              <a:solidFill>
                <a:prstClr val="black"/>
              </a:solidFill>
              <a:effectLst/>
              <a:uLnTx/>
              <a:uFillTx/>
              <a:latin typeface="+mn-lt"/>
              <a:ea typeface="+mn-ea"/>
              <a:cs typeface="+mn-cs"/>
            </a:rPr>
            <a:t>Wordt herhaald?</a:t>
          </a:r>
          <a:r>
            <a:rPr kumimoji="0" lang="nl-BE" sz="1050" b="0" i="0" u="none" strike="noStrike" kern="0" cap="none" spc="0" normalizeH="0" baseline="0" noProof="0">
              <a:ln>
                <a:noFill/>
              </a:ln>
              <a:solidFill>
                <a:prstClr val="black"/>
              </a:solidFill>
              <a:effectLst/>
              <a:uLnTx/>
              <a:uFillTx/>
              <a:latin typeface="+mn-lt"/>
              <a:ea typeface="+mn-ea"/>
              <a:cs typeface="+mn-cs"/>
            </a:rPr>
            <a:t>’: geef in deze kolom aan welke gerealiseerde acties al dan niet herhaald worden. Acties “in uitvoering” of “niet in uitvoering” komen sowieso terug aan bod in toekomstige actieplannen. Hiervoor kan je dus niet aangeven of ze herhaald worden.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kumimoji="0" lang="nl-BE" sz="1050" b="1" i="0" u="none" strike="noStrike" kern="0" cap="none" spc="0" normalizeH="0" baseline="0" noProof="0">
              <a:ln>
                <a:noFill/>
              </a:ln>
              <a:solidFill>
                <a:prstClr val="black"/>
              </a:solidFill>
              <a:effectLst/>
              <a:uLnTx/>
              <a:uFillTx/>
              <a:latin typeface="+mn-lt"/>
              <a:ea typeface="+mn-ea"/>
              <a:cs typeface="+mn-cs"/>
            </a:rPr>
            <a:t>Jaar herhaling/nieuwe start</a:t>
          </a:r>
          <a:r>
            <a:rPr kumimoji="0" lang="nl-BE" sz="1050" b="0" i="0" u="none" strike="noStrike" kern="0" cap="none" spc="0" normalizeH="0" baseline="0" noProof="0">
              <a:ln>
                <a:noFill/>
              </a:ln>
              <a:solidFill>
                <a:prstClr val="black"/>
              </a:solidFill>
              <a:effectLst/>
              <a:uLnTx/>
              <a:uFillTx/>
              <a:latin typeface="+mn-lt"/>
              <a:ea typeface="+mn-ea"/>
              <a:cs typeface="+mn-cs"/>
            </a:rPr>
            <a:t>’: geef in deze kolom aan in welk jaar:</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gerealiseerde acties die herhaald worden, zullen plaatsvinden;</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acties die “niet in uitvoering” zijn alsnog zullen worden aangevat. </a:t>
          </a:r>
        </a:p>
        <a:p>
          <a:pPr lvl="1"/>
          <a:r>
            <a:rPr lang="nl-BE" sz="1050" b="0" i="0" baseline="0">
              <a:solidFill>
                <a:schemeClr val="dk1"/>
              </a:solidFill>
              <a:effectLst/>
              <a:latin typeface="+mn-lt"/>
              <a:ea typeface="+mn-ea"/>
              <a:cs typeface="+mn-cs"/>
            </a:rPr>
            <a:t>Op basis van het door jou aangeduide jaar moet deze actie in het gepaste, toekomstige actieplan worden opgenomen</a:t>
          </a:r>
          <a:r>
            <a:rPr lang="nl-BE" sz="1050">
              <a:solidFill>
                <a:schemeClr val="dk1"/>
              </a:solidFill>
              <a:effectLst/>
              <a:latin typeface="+mn-lt"/>
              <a:ea typeface="+mn-ea"/>
              <a:cs typeface="+mn-cs"/>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lang="nl-BE" sz="1050" b="0" i="0" baseline="0">
              <a:solidFill>
                <a:schemeClr val="dk1"/>
              </a:solidFill>
              <a:effectLst/>
              <a:latin typeface="+mn-lt"/>
              <a:ea typeface="+mn-ea"/>
              <a:cs typeface="+mn-cs"/>
            </a:rPr>
            <a:t>‘</a:t>
          </a:r>
          <a:r>
            <a:rPr kumimoji="0" lang="nl-BE" sz="1050" b="1" i="0" u="none" strike="noStrike" kern="0" cap="none" spc="0" normalizeH="0" baseline="0" noProof="0">
              <a:ln>
                <a:noFill/>
              </a:ln>
              <a:solidFill>
                <a:prstClr val="black"/>
              </a:solidFill>
              <a:effectLst/>
              <a:uLnTx/>
              <a:uFillTx/>
              <a:latin typeface="+mn-lt"/>
              <a:ea typeface="+mn-ea"/>
              <a:cs typeface="+mn-cs"/>
            </a:rPr>
            <a:t>Toelichting bij gerealiseerde actie</a:t>
          </a:r>
          <a:r>
            <a:rPr lang="nl-BE" sz="1050" b="0" i="0" baseline="0">
              <a:solidFill>
                <a:schemeClr val="dk1"/>
              </a:solidFill>
              <a:effectLst/>
              <a:latin typeface="+mn-lt"/>
              <a:ea typeface="+mn-ea"/>
              <a:cs typeface="+mn-cs"/>
            </a:rPr>
            <a:t>’</a:t>
          </a:r>
          <a:r>
            <a:rPr kumimoji="0" lang="nl-BE" sz="1050" b="0" i="0" u="none" strike="noStrike" kern="0" cap="none" spc="0" normalizeH="0" baseline="0" noProof="0">
              <a:ln>
                <a:noFill/>
              </a:ln>
              <a:solidFill>
                <a:prstClr val="black"/>
              </a:solidFill>
              <a:effectLst/>
              <a:uLnTx/>
              <a:uFillTx/>
              <a:latin typeface="+mn-lt"/>
              <a:ea typeface="+mn-ea"/>
              <a:cs typeface="+mn-cs"/>
            </a:rPr>
            <a:t>: Indien relevant, geef je hier kort wat duiding over de keuzes in de voorgaande kolommen.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lang="nl-BE" sz="1050" b="0" i="0" baseline="0">
              <a:solidFill>
                <a:schemeClr val="dk1"/>
              </a:solidFill>
              <a:effectLst/>
              <a:latin typeface="+mn-lt"/>
              <a:ea typeface="+mn-ea"/>
              <a:cs typeface="+mn-cs"/>
            </a:rPr>
            <a:t>‘</a:t>
          </a:r>
          <a:r>
            <a:rPr kumimoji="0" lang="nl-BE" sz="1050" b="1" i="0" u="none" strike="noStrike" kern="0" cap="none" spc="0" normalizeH="0" baseline="0" noProof="0">
              <a:ln>
                <a:noFill/>
              </a:ln>
              <a:solidFill>
                <a:prstClr val="black"/>
              </a:solidFill>
              <a:effectLst/>
              <a:uLnTx/>
              <a:uFillTx/>
              <a:latin typeface="+mn-lt"/>
              <a:ea typeface="+mn-ea"/>
              <a:cs typeface="+mn-cs"/>
            </a:rPr>
            <a:t>Samenwerkingsdomeinen</a:t>
          </a:r>
          <a:r>
            <a:rPr kumimoji="0" lang="nl-BE" sz="1050" b="0" i="0" u="none" strike="noStrike" kern="0" cap="none" spc="0" normalizeH="0" baseline="0" noProof="0">
              <a:ln>
                <a:noFill/>
              </a:ln>
              <a:solidFill>
                <a:prstClr val="black"/>
              </a:solidFill>
              <a:effectLst/>
              <a:uLnTx/>
              <a:uFillTx/>
              <a:latin typeface="+mn-lt"/>
              <a:ea typeface="+mn-ea"/>
              <a:cs typeface="+mn-cs"/>
            </a:rPr>
            <a:t>': geef voor elke actie aan of er bij de realisatie ervan al dan niet samengewerkt werd/wordt. De daaropvolgende kolommen worden op basis daarvan ingevuld.</a:t>
          </a:r>
        </a:p>
        <a:p>
          <a:pPr marL="0" marR="0" lvl="0" indent="0" defTabSz="914400" eaLnBrk="1" fontAlgn="auto" latinLnBrk="0" hangingPunct="1">
            <a:lnSpc>
              <a:spcPct val="100000"/>
            </a:lnSpc>
            <a:spcBef>
              <a:spcPts val="0"/>
            </a:spcBef>
            <a:spcAft>
              <a:spcPts val="0"/>
            </a:spcAft>
            <a:buClrTx/>
            <a:buSzTx/>
            <a:buFontTx/>
            <a:buNone/>
            <a:tabLst/>
            <a:defRPr/>
          </a:pPr>
          <a:endParaRPr kumimoji="0" lang="nl-BE"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1" i="0" u="none" strike="noStrike" kern="0" cap="none" spc="0" normalizeH="0" baseline="0" noProof="0">
              <a:ln>
                <a:noFill/>
              </a:ln>
              <a:solidFill>
                <a:srgbClr val="2B979D"/>
              </a:solidFill>
              <a:effectLst/>
              <a:uLnTx/>
              <a:uFillTx/>
              <a:latin typeface="+mn-lt"/>
              <a:ea typeface="+mn-ea"/>
              <a:cs typeface="+mn-cs"/>
            </a:rPr>
            <a:t>Werkblad</a:t>
          </a:r>
          <a:r>
            <a:rPr kumimoji="0" lang="nl-BE" sz="1100" b="0" i="0" u="none" strike="noStrike" kern="0" cap="none" spc="0" normalizeH="0" baseline="0" noProof="0">
              <a:ln>
                <a:noFill/>
              </a:ln>
              <a:solidFill>
                <a:prstClr val="black"/>
              </a:solidFill>
              <a:effectLst/>
              <a:uLnTx/>
              <a:uFillTx/>
              <a:latin typeface="+mn-lt"/>
              <a:ea typeface="+mn-ea"/>
              <a:cs typeface="+mn-cs"/>
            </a:rPr>
            <a:t> </a:t>
          </a:r>
          <a:r>
            <a:rPr kumimoji="0" lang="nl-BE" sz="1100" b="1" i="0" u="none" strike="noStrike" kern="0" cap="none" spc="0" normalizeH="0" baseline="0" noProof="0">
              <a:ln>
                <a:noFill/>
              </a:ln>
              <a:solidFill>
                <a:srgbClr val="2B979D"/>
              </a:solidFill>
              <a:effectLst/>
              <a:uLnTx/>
              <a:uFillTx/>
              <a:latin typeface="+mn-lt"/>
              <a:ea typeface="+mn-ea"/>
              <a:cs typeface="+mn-cs"/>
            </a:rPr>
            <a:t>'Jaaractieplan 2026'</a:t>
          </a:r>
        </a:p>
        <a:p>
          <a:pPr marL="0" marR="0" lvl="0" indent="0" defTabSz="914400" eaLnBrk="1" fontAlgn="auto" latinLnBrk="0" hangingPunct="1">
            <a:lnSpc>
              <a:spcPct val="100000"/>
            </a:lnSpc>
            <a:spcBef>
              <a:spcPts val="0"/>
            </a:spcBef>
            <a:spcAft>
              <a:spcPts val="0"/>
            </a:spcAft>
            <a:buClrTx/>
            <a:buSzTx/>
            <a:buFontTx/>
            <a:buNone/>
            <a:tabLst/>
            <a:defRPr/>
          </a:pPr>
          <a:r>
            <a:rPr kumimoji="0" lang="nl-BE" sz="1050" b="0" i="0" u="none" strike="noStrike" kern="0" cap="none" spc="0" normalizeH="0" baseline="0" noProof="0">
              <a:ln>
                <a:noFill/>
              </a:ln>
              <a:solidFill>
                <a:prstClr val="black"/>
              </a:solidFill>
              <a:effectLst/>
              <a:uLnTx/>
              <a:uFillTx/>
              <a:latin typeface="+mn-lt"/>
              <a:ea typeface="+mn-ea"/>
              <a:cs typeface="+mn-cs"/>
            </a:rPr>
            <a:t>Geef in dit werkblad alle acties op die voor het werkjaar 2026 gepland zijn. Dit overzicht zal in 2027 de basis vormen voor de verantwoording van het werkjaar 2026. We onderscheiden hierbij twee soorten die je aangeeft in de kolom ‘Soort’.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Bestaande acties</a:t>
          </a:r>
          <a:r>
            <a:rPr kumimoji="0" lang="nl-BE" sz="1050" b="0" i="0" u="none" strike="noStrike" kern="0" cap="none" spc="0" normalizeH="0" baseline="0" noProof="0">
              <a:ln>
                <a:noFill/>
              </a:ln>
              <a:solidFill>
                <a:prstClr val="black"/>
              </a:solidFill>
              <a:effectLst/>
              <a:uLnTx/>
              <a:uFillTx/>
              <a:latin typeface="+mn-lt"/>
              <a:ea typeface="+mn-ea"/>
              <a:cs typeface="+mn-cs"/>
            </a:rPr>
            <a:t>: een actie die gelinkt is aan een voorgaand actieplan. Bij een bestaande actie volstaat het om in de kolom ‘Link bestaande actie’ het juiste identificatienummer te selecteren.</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Kolom ‘</a:t>
          </a:r>
          <a:r>
            <a:rPr kumimoji="0" lang="nl-BE" sz="1050" b="1" i="0" u="none" strike="noStrike" kern="0" cap="none" spc="0" normalizeH="0" baseline="0" noProof="0">
              <a:ln>
                <a:noFill/>
              </a:ln>
              <a:solidFill>
                <a:prstClr val="black"/>
              </a:solidFill>
              <a:effectLst/>
              <a:uLnTx/>
              <a:uFillTx/>
              <a:latin typeface="+mn-lt"/>
              <a:ea typeface="+mn-ea"/>
              <a:cs typeface="+mn-cs"/>
            </a:rPr>
            <a:t>Link bestaande actie</a:t>
          </a:r>
          <a:r>
            <a:rPr kumimoji="0" lang="nl-BE" sz="1050" b="0" i="0" u="none" strike="noStrike" kern="0" cap="none" spc="0" normalizeH="0" baseline="0" noProof="0">
              <a:ln>
                <a:noFill/>
              </a:ln>
              <a:solidFill>
                <a:prstClr val="black"/>
              </a:solidFill>
              <a:effectLst/>
              <a:uLnTx/>
              <a:uFillTx/>
              <a:latin typeface="+mn-lt"/>
              <a:ea typeface="+mn-ea"/>
              <a:cs typeface="+mn-cs"/>
            </a:rPr>
            <a:t>’: Selecteer voor elke bestaande actie het identificatienummer van de overeenkomstige actie uit het werkblad ‘Realisatie acties 2025’.</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0" i="0" u="none" strike="noStrike" kern="0" cap="none" spc="0" normalizeH="0" baseline="0" noProof="0">
              <a:ln>
                <a:noFill/>
              </a:ln>
              <a:solidFill>
                <a:prstClr val="black"/>
              </a:solidFill>
              <a:effectLst/>
              <a:uLnTx/>
              <a:uFillTx/>
              <a:latin typeface="+mn-lt"/>
              <a:ea typeface="+mn-ea"/>
              <a:cs typeface="+mn-cs"/>
            </a:rPr>
            <a:t>Alle andere kolommen zullen door de administratie overgenomen worden uit het bestaande actieplan waarnaar de actie verwijst en kunnen dus niet worden ingevuld.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BE" sz="1050" b="1" i="0" u="none" strike="noStrike" kern="0" cap="none" spc="0" normalizeH="0" baseline="0" noProof="0">
              <a:ln>
                <a:noFill/>
              </a:ln>
              <a:solidFill>
                <a:prstClr val="black"/>
              </a:solidFill>
              <a:effectLst/>
              <a:uLnTx/>
              <a:uFillTx/>
              <a:latin typeface="+mn-lt"/>
              <a:ea typeface="+mn-ea"/>
              <a:cs typeface="+mn-cs"/>
            </a:rPr>
            <a:t>Nieuwe acties</a:t>
          </a:r>
          <a:r>
            <a:rPr kumimoji="0" lang="nl-BE" sz="1050" b="0" i="0" u="none" strike="noStrike" kern="0" cap="none" spc="0" normalizeH="0" baseline="0" noProof="0">
              <a:ln>
                <a:noFill/>
              </a:ln>
              <a:solidFill>
                <a:prstClr val="black"/>
              </a:solidFill>
              <a:effectLst/>
              <a:uLnTx/>
              <a:uFillTx/>
              <a:latin typeface="+mn-lt"/>
              <a:ea typeface="+mn-ea"/>
              <a:cs typeface="+mn-cs"/>
            </a:rPr>
            <a:t>: een actie die nog niet voorkwam in een voorgaand actieplan. Vul voor elke nieuwe actie de volledige scope (strategische- en operationele doelstelling, actie, toelichting en rol) aan. De kolom </a:t>
          </a:r>
          <a:r>
            <a:rPr lang="nl-BE" sz="1050" b="0" i="0" baseline="0">
              <a:solidFill>
                <a:schemeClr val="dk1"/>
              </a:solidFill>
              <a:effectLst/>
              <a:latin typeface="+mn-lt"/>
              <a:ea typeface="+mn-ea"/>
              <a:cs typeface="+mn-cs"/>
            </a:rPr>
            <a:t>‘</a:t>
          </a:r>
          <a:r>
            <a:rPr kumimoji="0" lang="nl-BE" sz="1050" b="1" i="0" u="none" strike="noStrike" kern="0" cap="none" spc="0" normalizeH="0" baseline="0" noProof="0">
              <a:ln>
                <a:noFill/>
              </a:ln>
              <a:solidFill>
                <a:prstClr val="black"/>
              </a:solidFill>
              <a:effectLst/>
              <a:uLnTx/>
              <a:uFillTx/>
              <a:latin typeface="+mn-lt"/>
              <a:ea typeface="+mn-ea"/>
              <a:cs typeface="+mn-cs"/>
            </a:rPr>
            <a:t>Actieplan</a:t>
          </a:r>
          <a:r>
            <a:rPr lang="nl-BE" sz="1050" b="0" i="0" baseline="0">
              <a:solidFill>
                <a:schemeClr val="dk1"/>
              </a:solidFill>
              <a:effectLst/>
              <a:latin typeface="+mn-lt"/>
              <a:ea typeface="+mn-ea"/>
              <a:cs typeface="+mn-cs"/>
            </a:rPr>
            <a:t>’</a:t>
          </a:r>
          <a:r>
            <a:rPr kumimoji="0" lang="nl-BE" sz="1050" b="0" i="0" u="none" strike="noStrike" kern="0" cap="none" spc="0" normalizeH="0" baseline="0" noProof="0">
              <a:ln>
                <a:noFill/>
              </a:ln>
              <a:solidFill>
                <a:prstClr val="black"/>
              </a:solidFill>
              <a:effectLst/>
              <a:uLnTx/>
              <a:uFillTx/>
              <a:latin typeface="+mn-lt"/>
              <a:ea typeface="+mn-ea"/>
              <a:cs typeface="+mn-cs"/>
            </a:rPr>
            <a:t> is niet verplicht.</a:t>
          </a:r>
        </a:p>
        <a:p>
          <a:pPr marL="0" marR="0" lvl="0" indent="0" defTabSz="914400" eaLnBrk="1" fontAlgn="auto" latinLnBrk="0" hangingPunct="1">
            <a:lnSpc>
              <a:spcPct val="100000"/>
            </a:lnSpc>
            <a:spcBef>
              <a:spcPts val="0"/>
            </a:spcBef>
            <a:spcAft>
              <a:spcPts val="0"/>
            </a:spcAft>
            <a:buClrTx/>
            <a:buSzTx/>
            <a:buFontTx/>
            <a:buNone/>
            <a:tabLst/>
            <a:defRPr/>
          </a:pPr>
          <a:endParaRPr kumimoji="0" lang="nl-BE" sz="105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8</xdr:col>
      <xdr:colOff>9525</xdr:colOff>
      <xdr:row>8</xdr:row>
      <xdr:rowOff>8893</xdr:rowOff>
    </xdr:from>
    <xdr:to>
      <xdr:col>11</xdr:col>
      <xdr:colOff>9525</xdr:colOff>
      <xdr:row>13</xdr:row>
      <xdr:rowOff>47625</xdr:rowOff>
    </xdr:to>
    <xdr:sp macro="" textlink="">
      <xdr:nvSpPr>
        <xdr:cNvPr id="8" name="Tekstvak 7">
          <a:extLst>
            <a:ext uri="{FF2B5EF4-FFF2-40B4-BE49-F238E27FC236}">
              <a16:creationId xmlns:a16="http://schemas.microsoft.com/office/drawing/2014/main" id="{00000000-0008-0000-0000-000008000000}"/>
            </a:ext>
          </a:extLst>
        </xdr:cNvPr>
        <xdr:cNvSpPr txBox="1"/>
      </xdr:nvSpPr>
      <xdr:spPr>
        <a:xfrm>
          <a:off x="5838825" y="1923418"/>
          <a:ext cx="4286250" cy="943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nl-BE" sz="1050" b="0">
              <a:solidFill>
                <a:schemeClr val="dk1"/>
              </a:solidFill>
              <a:effectLst/>
              <a:latin typeface="+mn-lt"/>
              <a:ea typeface="+mn-ea"/>
              <a:cs typeface="+mn-cs"/>
            </a:rPr>
            <a:t>Het sjabloon begeleidt het invulproces door </a:t>
          </a:r>
          <a:r>
            <a:rPr lang="nl-BE" sz="1050" b="1">
              <a:solidFill>
                <a:schemeClr val="accent5">
                  <a:lumMod val="75000"/>
                </a:schemeClr>
              </a:solidFill>
              <a:effectLst/>
              <a:latin typeface="+mn-lt"/>
              <a:ea typeface="+mn-ea"/>
              <a:cs typeface="+mn-cs"/>
            </a:rPr>
            <a:t>foutmeldingen weer te geven die telkens als donkerrode tekst worden weergegeven</a:t>
          </a:r>
          <a:r>
            <a:rPr lang="nl-BE" sz="1050" b="0" baseline="0">
              <a:solidFill>
                <a:schemeClr val="dk1"/>
              </a:solidFill>
              <a:effectLst/>
              <a:latin typeface="+mn-lt"/>
              <a:ea typeface="+mn-ea"/>
              <a:cs typeface="+mn-cs"/>
            </a:rPr>
            <a:t>. </a:t>
          </a:r>
        </a:p>
        <a:p>
          <a:r>
            <a:rPr lang="nl-BE" sz="1050" b="0" baseline="0">
              <a:solidFill>
                <a:schemeClr val="dk1"/>
              </a:solidFill>
              <a:effectLst/>
              <a:latin typeface="+mn-lt"/>
              <a:ea typeface="+mn-ea"/>
              <a:cs typeface="+mn-cs"/>
            </a:rPr>
            <a:t>Elke foutmelding wordt vergezeld door een </a:t>
          </a:r>
          <a:r>
            <a:rPr lang="nl-BE" sz="1050" b="1" baseline="0">
              <a:solidFill>
                <a:schemeClr val="accent5">
                  <a:lumMod val="75000"/>
                </a:schemeClr>
              </a:solidFill>
              <a:effectLst/>
              <a:latin typeface="+mn-lt"/>
              <a:ea typeface="+mn-ea"/>
              <a:cs typeface="+mn-cs"/>
            </a:rPr>
            <a:t>✘</a:t>
          </a:r>
          <a:r>
            <a:rPr lang="nl-BE" sz="1050" b="0" baseline="0">
              <a:solidFill>
                <a:schemeClr val="dk1"/>
              </a:solidFill>
              <a:effectLst/>
              <a:latin typeface="+mn-lt"/>
              <a:ea typeface="+mn-ea"/>
              <a:cs typeface="+mn-cs"/>
            </a:rPr>
            <a:t>-teken in kolom A, wat het gemakkelijker maakt om fouten op te sporen, vooral in grotere tabellen.</a:t>
          </a:r>
        </a:p>
      </xdr:txBody>
    </xdr:sp>
    <xdr:clientData/>
  </xdr:twoCellAnchor>
  <xdr:twoCellAnchor>
    <xdr:from>
      <xdr:col>8</xdr:col>
      <xdr:colOff>7620</xdr:colOff>
      <xdr:row>29</xdr:row>
      <xdr:rowOff>76200</xdr:rowOff>
    </xdr:from>
    <xdr:to>
      <xdr:col>11</xdr:col>
      <xdr:colOff>7620</xdr:colOff>
      <xdr:row>41</xdr:row>
      <xdr:rowOff>12700</xdr:rowOff>
    </xdr:to>
    <xdr:sp macro="" textlink="">
      <xdr:nvSpPr>
        <xdr:cNvPr id="11" name="Tekstvak 10">
          <a:extLst>
            <a:ext uri="{FF2B5EF4-FFF2-40B4-BE49-F238E27FC236}">
              <a16:creationId xmlns:a16="http://schemas.microsoft.com/office/drawing/2014/main" id="{00000000-0008-0000-0000-00000B000000}"/>
            </a:ext>
          </a:extLst>
        </xdr:cNvPr>
        <xdr:cNvSpPr txBox="1"/>
      </xdr:nvSpPr>
      <xdr:spPr>
        <a:xfrm>
          <a:off x="5951220" y="5632450"/>
          <a:ext cx="4305300" cy="2044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nl-BE" sz="1050" b="0" baseline="0">
              <a:solidFill>
                <a:schemeClr val="dk1"/>
              </a:solidFill>
              <a:effectLst/>
              <a:latin typeface="+mn-lt"/>
              <a:ea typeface="+mn-ea"/>
              <a:cs typeface="+mn-cs"/>
            </a:rPr>
            <a:t>Dit bestand is geoptimaliseerd voor </a:t>
          </a:r>
          <a:r>
            <a:rPr lang="nl-BE" sz="1050" b="1" baseline="0">
              <a:solidFill>
                <a:schemeClr val="dk1"/>
              </a:solidFill>
              <a:effectLst/>
              <a:latin typeface="+mn-lt"/>
              <a:ea typeface="+mn-ea"/>
              <a:cs typeface="+mn-cs"/>
            </a:rPr>
            <a:t>Microsoft Excel 365</a:t>
          </a:r>
          <a:r>
            <a:rPr lang="nl-BE" sz="1050" b="0" baseline="0">
              <a:solidFill>
                <a:schemeClr val="dk1"/>
              </a:solidFill>
              <a:effectLst/>
              <a:latin typeface="+mn-lt"/>
              <a:ea typeface="+mn-ea"/>
              <a:cs typeface="+mn-cs"/>
            </a:rPr>
            <a:t>, maar werd ontworpen met het oog op maximale compatibiliteit met oudere versies van Excel alsook met alternatieve software.</a:t>
          </a:r>
        </a:p>
        <a:p>
          <a:endParaRPr lang="nl-BE" sz="1050">
            <a:effectLst/>
          </a:endParaRPr>
        </a:p>
        <a:p>
          <a:r>
            <a:rPr lang="nl-BE" sz="1050" b="0" baseline="0">
              <a:solidFill>
                <a:schemeClr val="dk1"/>
              </a:solidFill>
              <a:effectLst/>
              <a:latin typeface="+mn-lt"/>
              <a:ea typeface="+mn-ea"/>
              <a:cs typeface="+mn-cs"/>
            </a:rPr>
            <a:t>Als u technische problemen ervaart bij het invullen van de cijferbijlage, of u heeft geen toegang tot een recente desktopversie van Microsoft Excel, dan kunt u een gratis online alternatief gebruiken op:</a:t>
          </a:r>
          <a:endParaRPr lang="nl-BE" sz="1050">
            <a:effectLst/>
          </a:endParaRPr>
        </a:p>
      </xdr:txBody>
    </xdr:sp>
    <xdr:clientData/>
  </xdr:twoCellAnchor>
  <xdr:twoCellAnchor>
    <xdr:from>
      <xdr:col>8</xdr:col>
      <xdr:colOff>5715</xdr:colOff>
      <xdr:row>13</xdr:row>
      <xdr:rowOff>15239</xdr:rowOff>
    </xdr:from>
    <xdr:to>
      <xdr:col>11</xdr:col>
      <xdr:colOff>5715</xdr:colOff>
      <xdr:row>16</xdr:row>
      <xdr:rowOff>165734</xdr:rowOff>
    </xdr:to>
    <xdr:sp macro="" textlink="">
      <xdr:nvSpPr>
        <xdr:cNvPr id="9" name="Tekstvak 8">
          <a:extLst>
            <a:ext uri="{FF2B5EF4-FFF2-40B4-BE49-F238E27FC236}">
              <a16:creationId xmlns:a16="http://schemas.microsoft.com/office/drawing/2014/main" id="{00000000-0008-0000-0000-000009000000}"/>
            </a:ext>
          </a:extLst>
        </xdr:cNvPr>
        <xdr:cNvSpPr txBox="1"/>
      </xdr:nvSpPr>
      <xdr:spPr>
        <a:xfrm>
          <a:off x="5827395" y="2842259"/>
          <a:ext cx="4229100" cy="699135"/>
        </a:xfrm>
        <a:prstGeom prst="rect">
          <a:avLst/>
        </a:prstGeom>
        <a:pattFill prst="pct1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lang="nl-BE" sz="1050" b="0" baseline="0">
              <a:solidFill>
                <a:schemeClr val="dk1"/>
              </a:solidFill>
              <a:effectLst/>
              <a:latin typeface="+mn-lt"/>
              <a:ea typeface="+mn-ea"/>
              <a:cs typeface="+mn-cs"/>
            </a:rPr>
            <a:t>Vragen of opties die niet van toepassing zijn, worden met een gestippeld patroon gemarkeerd en/of </a:t>
          </a:r>
          <a:r>
            <a:rPr lang="nl-BE" sz="1050" b="0" strike="sngStrike" baseline="0">
              <a:solidFill>
                <a:schemeClr val="bg1">
                  <a:lumMod val="50000"/>
                </a:schemeClr>
              </a:solidFill>
              <a:effectLst/>
              <a:latin typeface="+mn-lt"/>
              <a:ea typeface="+mn-ea"/>
              <a:cs typeface="+mn-cs"/>
            </a:rPr>
            <a:t>grijs gemaakt en doorgestreept</a:t>
          </a:r>
          <a:r>
            <a:rPr lang="nl-BE" sz="1050" b="0" baseline="0">
              <a:solidFill>
                <a:schemeClr val="dk1"/>
              </a:solidFill>
              <a:effectLst/>
              <a:latin typeface="+mn-lt"/>
              <a:ea typeface="+mn-ea"/>
              <a:cs typeface="+mn-cs"/>
            </a:rPr>
            <a:t>.</a:t>
          </a:r>
        </a:p>
        <a:p>
          <a:r>
            <a:rPr lang="nl-BE" sz="1050" b="0" baseline="0">
              <a:solidFill>
                <a:schemeClr val="dk1"/>
              </a:solidFill>
              <a:effectLst/>
              <a:latin typeface="+mn-lt"/>
              <a:ea typeface="+mn-ea"/>
              <a:cs typeface="+mn-cs"/>
            </a:rPr>
            <a:t>Invulvelden die op deze manier worden weergegeven, </a:t>
          </a:r>
          <a:r>
            <a:rPr lang="nl-BE" sz="1050" b="1" baseline="0">
              <a:solidFill>
                <a:schemeClr val="dk1"/>
              </a:solidFill>
              <a:effectLst/>
              <a:latin typeface="+mn-lt"/>
              <a:ea typeface="+mn-ea"/>
              <a:cs typeface="+mn-cs"/>
            </a:rPr>
            <a:t>laat je leeg.</a:t>
          </a:r>
          <a:endParaRPr lang="nl-BE" sz="1050">
            <a:effectLst/>
          </a:endParaRPr>
        </a:p>
      </xdr:txBody>
    </xdr:sp>
    <xdr:clientData/>
  </xdr:twoCellAnchor>
  <xdr:twoCellAnchor>
    <xdr:from>
      <xdr:col>8</xdr:col>
      <xdr:colOff>5715</xdr:colOff>
      <xdr:row>22</xdr:row>
      <xdr:rowOff>38100</xdr:rowOff>
    </xdr:from>
    <xdr:to>
      <xdr:col>11</xdr:col>
      <xdr:colOff>5715</xdr:colOff>
      <xdr:row>26</xdr:row>
      <xdr:rowOff>45720</xdr:rowOff>
    </xdr:to>
    <xdr:sp macro="" textlink="">
      <xdr:nvSpPr>
        <xdr:cNvPr id="10" name="Tekstvak 9">
          <a:extLst>
            <a:ext uri="{FF2B5EF4-FFF2-40B4-BE49-F238E27FC236}">
              <a16:creationId xmlns:a16="http://schemas.microsoft.com/office/drawing/2014/main" id="{00000000-0008-0000-0000-00000A000000}"/>
            </a:ext>
          </a:extLst>
        </xdr:cNvPr>
        <xdr:cNvSpPr txBox="1"/>
      </xdr:nvSpPr>
      <xdr:spPr>
        <a:xfrm>
          <a:off x="5949315" y="4425950"/>
          <a:ext cx="4305300" cy="718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nl-BE" sz="1050" b="0" baseline="0">
              <a:solidFill>
                <a:schemeClr val="dk1"/>
              </a:solidFill>
              <a:effectLst/>
              <a:latin typeface="+mn-lt"/>
              <a:ea typeface="+mn-ea"/>
              <a:cs typeface="+mn-cs"/>
            </a:rPr>
            <a:t>Het blad '</a:t>
          </a:r>
          <a:r>
            <a:rPr lang="nl-BE" sz="1050" b="1" baseline="0">
              <a:solidFill>
                <a:schemeClr val="dk1"/>
              </a:solidFill>
              <a:effectLst/>
              <a:latin typeface="+mn-lt"/>
              <a:ea typeface="+mn-ea"/>
              <a:cs typeface="+mn-cs"/>
            </a:rPr>
            <a:t>Samenvatting</a:t>
          </a:r>
          <a:r>
            <a:rPr lang="nl-BE" sz="1050" b="0" baseline="0">
              <a:solidFill>
                <a:schemeClr val="dk1"/>
              </a:solidFill>
              <a:effectLst/>
              <a:latin typeface="+mn-lt"/>
              <a:ea typeface="+mn-ea"/>
              <a:cs typeface="+mn-cs"/>
            </a:rPr>
            <a:t>' toont een overzicht van de status van elk werkblad. </a:t>
          </a:r>
          <a:r>
            <a:rPr lang="nl-BE" sz="1050" b="1" baseline="0">
              <a:solidFill>
                <a:schemeClr val="dk1"/>
              </a:solidFill>
              <a:effectLst/>
              <a:latin typeface="+mn-lt"/>
              <a:ea typeface="+mn-ea"/>
              <a:cs typeface="+mn-cs"/>
            </a:rPr>
            <a:t>Je mag het document pas indienen als dit blad geen fouten meer signaleert</a:t>
          </a:r>
          <a:r>
            <a:rPr lang="nl-BE" sz="1050" b="0" baseline="0">
              <a:solidFill>
                <a:schemeClr val="dk1"/>
              </a:solidFill>
              <a:effectLst/>
              <a:latin typeface="+mn-lt"/>
              <a:ea typeface="+mn-ea"/>
              <a:cs typeface="+mn-cs"/>
            </a:rPr>
            <a:t>.</a:t>
          </a:r>
        </a:p>
      </xdr:txBody>
    </xdr:sp>
    <xdr:clientData/>
  </xdr:twoCellAnchor>
  <xdr:twoCellAnchor>
    <xdr:from>
      <xdr:col>8</xdr:col>
      <xdr:colOff>5715</xdr:colOff>
      <xdr:row>17</xdr:row>
      <xdr:rowOff>121920</xdr:rowOff>
    </xdr:from>
    <xdr:to>
      <xdr:col>11</xdr:col>
      <xdr:colOff>5715</xdr:colOff>
      <xdr:row>21</xdr:row>
      <xdr:rowOff>94720</xdr:rowOff>
    </xdr:to>
    <xdr:sp macro="" textlink="">
      <xdr:nvSpPr>
        <xdr:cNvPr id="12" name="Tekstvak 11">
          <a:extLst>
            <a:ext uri="{FF2B5EF4-FFF2-40B4-BE49-F238E27FC236}">
              <a16:creationId xmlns:a16="http://schemas.microsoft.com/office/drawing/2014/main" id="{00000000-0008-0000-0000-00000C000000}"/>
            </a:ext>
          </a:extLst>
        </xdr:cNvPr>
        <xdr:cNvSpPr txBox="1"/>
      </xdr:nvSpPr>
      <xdr:spPr>
        <a:xfrm>
          <a:off x="5949315" y="3620770"/>
          <a:ext cx="4305300" cy="684000"/>
        </a:xfrm>
        <a:prstGeom prst="rect">
          <a:avLst/>
        </a:prstGeom>
        <a:noFill/>
        <a:ln w="9525" cmpd="sng">
          <a:solidFill>
            <a:schemeClr val="accent6"/>
          </a:solidFill>
          <a:prstDash val="lgDashDot"/>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lang="nl-BE" sz="1050" b="0" i="1" baseline="0">
              <a:solidFill>
                <a:schemeClr val="accent6"/>
              </a:solidFill>
              <a:effectLst/>
              <a:latin typeface="+mn-lt"/>
              <a:ea typeface="+mn-ea"/>
              <a:cs typeface="+mn-cs"/>
            </a:rPr>
            <a:t>Velden die betrekking hebben op geactualiseerde gegevens (of op nieuwe acties op blad ‘Realisatie acties 2025’) worden met schuine, lichtgroene letters weergegeven en omkaderd door een afbreeklijn.</a:t>
          </a:r>
        </a:p>
      </xdr:txBody>
    </xdr:sp>
    <xdr:clientData/>
  </xdr:twoCellAnchor>
  <xdr:twoCellAnchor>
    <xdr:from>
      <xdr:col>8</xdr:col>
      <xdr:colOff>45720</xdr:colOff>
      <xdr:row>36</xdr:row>
      <xdr:rowOff>38100</xdr:rowOff>
    </xdr:from>
    <xdr:to>
      <xdr:col>12</xdr:col>
      <xdr:colOff>152400</xdr:colOff>
      <xdr:row>37</xdr:row>
      <xdr:rowOff>152400</xdr:rowOff>
    </xdr:to>
    <xdr:sp macro="" textlink="">
      <xdr:nvSpPr>
        <xdr:cNvPr id="4" name="Tekstvak 3">
          <a:hlinkClick xmlns:r="http://schemas.openxmlformats.org/officeDocument/2006/relationships" r:id="rId3"/>
          <a:extLst>
            <a:ext uri="{FF2B5EF4-FFF2-40B4-BE49-F238E27FC236}">
              <a16:creationId xmlns:a16="http://schemas.microsoft.com/office/drawing/2014/main" id="{00000000-0008-0000-0000-000004000000}"/>
            </a:ext>
          </a:extLst>
        </xdr:cNvPr>
        <xdr:cNvSpPr txBox="1"/>
      </xdr:nvSpPr>
      <xdr:spPr>
        <a:xfrm>
          <a:off x="5989320" y="6728460"/>
          <a:ext cx="4572000" cy="297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nl-BE" sz="1050" b="0" u="sng" baseline="0">
              <a:solidFill>
                <a:schemeClr val="dk1"/>
              </a:solidFill>
              <a:effectLst/>
              <a:latin typeface="+mn-lt"/>
              <a:ea typeface="+mn-ea"/>
              <a:cs typeface="+mn-cs"/>
            </a:rPr>
            <a:t>https://www.microsoft.com/nl-be/microsoft-365/free-office-online-for-the-web</a:t>
          </a:r>
          <a:endParaRPr lang="nl-BE" sz="1050" u="sng"/>
        </a:p>
      </xdr:txBody>
    </xdr:sp>
    <xdr:clientData/>
  </xdr:twoCellAnchor>
  <xdr:twoCellAnchor>
    <xdr:from>
      <xdr:col>2</xdr:col>
      <xdr:colOff>55880</xdr:colOff>
      <xdr:row>20</xdr:row>
      <xdr:rowOff>168910</xdr:rowOff>
    </xdr:from>
    <xdr:to>
      <xdr:col>5</xdr:col>
      <xdr:colOff>1107440</xdr:colOff>
      <xdr:row>23</xdr:row>
      <xdr:rowOff>85090</xdr:rowOff>
    </xdr:to>
    <xdr:sp macro="" textlink="">
      <xdr:nvSpPr>
        <xdr:cNvPr id="7" name="Tekstvak 6">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406400" y="4276090"/>
          <a:ext cx="500634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nl-BE" sz="1050" u="sng">
              <a:solidFill>
                <a:schemeClr val="dk1"/>
              </a:solidFill>
              <a:effectLst/>
              <a:latin typeface="+mn-lt"/>
              <a:ea typeface="+mn-ea"/>
              <a:cs typeface="+mn-cs"/>
            </a:rPr>
            <a:t>https://www.vlaanderen.be/cjm/nl/cultuur/bovenlokale-cultuur/</a:t>
          </a:r>
          <a:br>
            <a:rPr lang="nl-BE" sz="1050" u="sng">
              <a:solidFill>
                <a:schemeClr val="dk1"/>
              </a:solidFill>
              <a:effectLst/>
              <a:latin typeface="+mn-lt"/>
              <a:ea typeface="+mn-ea"/>
              <a:cs typeface="+mn-cs"/>
            </a:rPr>
          </a:br>
          <a:r>
            <a:rPr lang="nl-BE" sz="1050" u="sng">
              <a:solidFill>
                <a:schemeClr val="dk1"/>
              </a:solidFill>
              <a:effectLst/>
              <a:latin typeface="+mn-lt"/>
              <a:ea typeface="+mn-ea"/>
              <a:cs typeface="+mn-cs"/>
            </a:rPr>
            <a:t>subsidies/werkingssubsidie-voor-intergemeentelijke-samenwerkingsverbanden</a:t>
          </a:r>
          <a:endParaRPr lang="nl-BE" sz="1050" u="sng"/>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24</xdr:row>
          <xdr:rowOff>0</xdr:rowOff>
        </xdr:from>
        <xdr:to>
          <xdr:col>3</xdr:col>
          <xdr:colOff>215900</xdr:colOff>
          <xdr:row>24</xdr:row>
          <xdr:rowOff>177800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25</xdr:row>
          <xdr:rowOff>0</xdr:rowOff>
        </xdr:from>
        <xdr:to>
          <xdr:col>3</xdr:col>
          <xdr:colOff>215900</xdr:colOff>
          <xdr:row>25</xdr:row>
          <xdr:rowOff>177800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26</xdr:row>
          <xdr:rowOff>0</xdr:rowOff>
        </xdr:from>
        <xdr:to>
          <xdr:col>3</xdr:col>
          <xdr:colOff>215900</xdr:colOff>
          <xdr:row>26</xdr:row>
          <xdr:rowOff>177800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27</xdr:row>
          <xdr:rowOff>0</xdr:rowOff>
        </xdr:from>
        <xdr:to>
          <xdr:col>3</xdr:col>
          <xdr:colOff>215900</xdr:colOff>
          <xdr:row>27</xdr:row>
          <xdr:rowOff>177800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28</xdr:row>
          <xdr:rowOff>0</xdr:rowOff>
        </xdr:from>
        <xdr:to>
          <xdr:col>3</xdr:col>
          <xdr:colOff>215900</xdr:colOff>
          <xdr:row>28</xdr:row>
          <xdr:rowOff>177800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29</xdr:row>
          <xdr:rowOff>0</xdr:rowOff>
        </xdr:from>
        <xdr:to>
          <xdr:col>3</xdr:col>
          <xdr:colOff>215900</xdr:colOff>
          <xdr:row>29</xdr:row>
          <xdr:rowOff>177800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30</xdr:row>
          <xdr:rowOff>0</xdr:rowOff>
        </xdr:from>
        <xdr:to>
          <xdr:col>3</xdr:col>
          <xdr:colOff>215900</xdr:colOff>
          <xdr:row>30</xdr:row>
          <xdr:rowOff>177800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31</xdr:row>
          <xdr:rowOff>0</xdr:rowOff>
        </xdr:from>
        <xdr:to>
          <xdr:col>3</xdr:col>
          <xdr:colOff>215900</xdr:colOff>
          <xdr:row>31</xdr:row>
          <xdr:rowOff>177800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32</xdr:row>
          <xdr:rowOff>0</xdr:rowOff>
        </xdr:from>
        <xdr:to>
          <xdr:col>3</xdr:col>
          <xdr:colOff>215900</xdr:colOff>
          <xdr:row>32</xdr:row>
          <xdr:rowOff>177800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33</xdr:row>
          <xdr:rowOff>0</xdr:rowOff>
        </xdr:from>
        <xdr:to>
          <xdr:col>3</xdr:col>
          <xdr:colOff>215900</xdr:colOff>
          <xdr:row>33</xdr:row>
          <xdr:rowOff>177800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34</xdr:row>
          <xdr:rowOff>0</xdr:rowOff>
        </xdr:from>
        <xdr:to>
          <xdr:col>3</xdr:col>
          <xdr:colOff>215900</xdr:colOff>
          <xdr:row>34</xdr:row>
          <xdr:rowOff>177800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1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35</xdr:row>
          <xdr:rowOff>0</xdr:rowOff>
        </xdr:from>
        <xdr:to>
          <xdr:col>3</xdr:col>
          <xdr:colOff>215900</xdr:colOff>
          <xdr:row>35</xdr:row>
          <xdr:rowOff>177800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100-00000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36</xdr:row>
          <xdr:rowOff>0</xdr:rowOff>
        </xdr:from>
        <xdr:to>
          <xdr:col>3</xdr:col>
          <xdr:colOff>215900</xdr:colOff>
          <xdr:row>36</xdr:row>
          <xdr:rowOff>177800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100-00000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37</xdr:row>
          <xdr:rowOff>0</xdr:rowOff>
        </xdr:from>
        <xdr:to>
          <xdr:col>3</xdr:col>
          <xdr:colOff>215900</xdr:colOff>
          <xdr:row>37</xdr:row>
          <xdr:rowOff>177800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1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38</xdr:row>
          <xdr:rowOff>0</xdr:rowOff>
        </xdr:from>
        <xdr:to>
          <xdr:col>3</xdr:col>
          <xdr:colOff>215900</xdr:colOff>
          <xdr:row>38</xdr:row>
          <xdr:rowOff>177800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1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39</xdr:row>
          <xdr:rowOff>0</xdr:rowOff>
        </xdr:from>
        <xdr:to>
          <xdr:col>3</xdr:col>
          <xdr:colOff>215900</xdr:colOff>
          <xdr:row>39</xdr:row>
          <xdr:rowOff>177800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1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40</xdr:row>
          <xdr:rowOff>0</xdr:rowOff>
        </xdr:from>
        <xdr:to>
          <xdr:col>3</xdr:col>
          <xdr:colOff>215900</xdr:colOff>
          <xdr:row>40</xdr:row>
          <xdr:rowOff>177800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1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41</xdr:row>
          <xdr:rowOff>0</xdr:rowOff>
        </xdr:from>
        <xdr:to>
          <xdr:col>3</xdr:col>
          <xdr:colOff>215900</xdr:colOff>
          <xdr:row>41</xdr:row>
          <xdr:rowOff>177800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0</xdr:rowOff>
        </xdr:from>
        <xdr:to>
          <xdr:col>5</xdr:col>
          <xdr:colOff>215900</xdr:colOff>
          <xdr:row>24</xdr:row>
          <xdr:rowOff>177800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100-00002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0</xdr:rowOff>
        </xdr:from>
        <xdr:to>
          <xdr:col>5</xdr:col>
          <xdr:colOff>215900</xdr:colOff>
          <xdr:row>25</xdr:row>
          <xdr:rowOff>177800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1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26</xdr:row>
          <xdr:rowOff>0</xdr:rowOff>
        </xdr:from>
        <xdr:to>
          <xdr:col>5</xdr:col>
          <xdr:colOff>215900</xdr:colOff>
          <xdr:row>26</xdr:row>
          <xdr:rowOff>177800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100-00002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27</xdr:row>
          <xdr:rowOff>0</xdr:rowOff>
        </xdr:from>
        <xdr:to>
          <xdr:col>5</xdr:col>
          <xdr:colOff>215900</xdr:colOff>
          <xdr:row>27</xdr:row>
          <xdr:rowOff>177800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1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28</xdr:row>
          <xdr:rowOff>0</xdr:rowOff>
        </xdr:from>
        <xdr:to>
          <xdr:col>5</xdr:col>
          <xdr:colOff>215900</xdr:colOff>
          <xdr:row>28</xdr:row>
          <xdr:rowOff>177800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100-00002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29</xdr:row>
          <xdr:rowOff>0</xdr:rowOff>
        </xdr:from>
        <xdr:to>
          <xdr:col>5</xdr:col>
          <xdr:colOff>215900</xdr:colOff>
          <xdr:row>29</xdr:row>
          <xdr:rowOff>177800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30</xdr:row>
          <xdr:rowOff>0</xdr:rowOff>
        </xdr:from>
        <xdr:to>
          <xdr:col>5</xdr:col>
          <xdr:colOff>215900</xdr:colOff>
          <xdr:row>30</xdr:row>
          <xdr:rowOff>177800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100-00002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31</xdr:row>
          <xdr:rowOff>0</xdr:rowOff>
        </xdr:from>
        <xdr:to>
          <xdr:col>5</xdr:col>
          <xdr:colOff>215900</xdr:colOff>
          <xdr:row>31</xdr:row>
          <xdr:rowOff>177800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32</xdr:row>
          <xdr:rowOff>0</xdr:rowOff>
        </xdr:from>
        <xdr:to>
          <xdr:col>5</xdr:col>
          <xdr:colOff>215900</xdr:colOff>
          <xdr:row>32</xdr:row>
          <xdr:rowOff>177800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100-00002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33</xdr:row>
          <xdr:rowOff>0</xdr:rowOff>
        </xdr:from>
        <xdr:to>
          <xdr:col>5</xdr:col>
          <xdr:colOff>215900</xdr:colOff>
          <xdr:row>33</xdr:row>
          <xdr:rowOff>177800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100-00003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34</xdr:row>
          <xdr:rowOff>0</xdr:rowOff>
        </xdr:from>
        <xdr:to>
          <xdr:col>5</xdr:col>
          <xdr:colOff>215900</xdr:colOff>
          <xdr:row>34</xdr:row>
          <xdr:rowOff>177800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100-00003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35</xdr:row>
          <xdr:rowOff>0</xdr:rowOff>
        </xdr:from>
        <xdr:to>
          <xdr:col>5</xdr:col>
          <xdr:colOff>215900</xdr:colOff>
          <xdr:row>35</xdr:row>
          <xdr:rowOff>177800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100-00003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36</xdr:row>
          <xdr:rowOff>0</xdr:rowOff>
        </xdr:from>
        <xdr:to>
          <xdr:col>5</xdr:col>
          <xdr:colOff>215900</xdr:colOff>
          <xdr:row>36</xdr:row>
          <xdr:rowOff>177800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37</xdr:row>
          <xdr:rowOff>0</xdr:rowOff>
        </xdr:from>
        <xdr:to>
          <xdr:col>5</xdr:col>
          <xdr:colOff>215900</xdr:colOff>
          <xdr:row>37</xdr:row>
          <xdr:rowOff>177800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38</xdr:row>
          <xdr:rowOff>0</xdr:rowOff>
        </xdr:from>
        <xdr:to>
          <xdr:col>5</xdr:col>
          <xdr:colOff>215900</xdr:colOff>
          <xdr:row>38</xdr:row>
          <xdr:rowOff>177800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39</xdr:row>
          <xdr:rowOff>0</xdr:rowOff>
        </xdr:from>
        <xdr:to>
          <xdr:col>5</xdr:col>
          <xdr:colOff>215900</xdr:colOff>
          <xdr:row>39</xdr:row>
          <xdr:rowOff>177800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100-00003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40</xdr:row>
          <xdr:rowOff>0</xdr:rowOff>
        </xdr:from>
        <xdr:to>
          <xdr:col>5</xdr:col>
          <xdr:colOff>215900</xdr:colOff>
          <xdr:row>40</xdr:row>
          <xdr:rowOff>177800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100-00003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41</xdr:row>
          <xdr:rowOff>0</xdr:rowOff>
        </xdr:from>
        <xdr:to>
          <xdr:col>5</xdr:col>
          <xdr:colOff>215900</xdr:colOff>
          <xdr:row>41</xdr:row>
          <xdr:rowOff>177800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100-00003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xdr:row>
          <xdr:rowOff>0</xdr:rowOff>
        </xdr:from>
        <xdr:to>
          <xdr:col>7</xdr:col>
          <xdr:colOff>215900</xdr:colOff>
          <xdr:row>24</xdr:row>
          <xdr:rowOff>177800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100-00003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25</xdr:row>
          <xdr:rowOff>0</xdr:rowOff>
        </xdr:from>
        <xdr:to>
          <xdr:col>7</xdr:col>
          <xdr:colOff>215900</xdr:colOff>
          <xdr:row>25</xdr:row>
          <xdr:rowOff>177800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100-00003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26</xdr:row>
          <xdr:rowOff>0</xdr:rowOff>
        </xdr:from>
        <xdr:to>
          <xdr:col>7</xdr:col>
          <xdr:colOff>215900</xdr:colOff>
          <xdr:row>26</xdr:row>
          <xdr:rowOff>177800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27</xdr:row>
          <xdr:rowOff>0</xdr:rowOff>
        </xdr:from>
        <xdr:to>
          <xdr:col>7</xdr:col>
          <xdr:colOff>215900</xdr:colOff>
          <xdr:row>27</xdr:row>
          <xdr:rowOff>177800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100-00003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xdr:row>
          <xdr:rowOff>0</xdr:rowOff>
        </xdr:from>
        <xdr:to>
          <xdr:col>7</xdr:col>
          <xdr:colOff>215900</xdr:colOff>
          <xdr:row>28</xdr:row>
          <xdr:rowOff>177800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100-00003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29</xdr:row>
          <xdr:rowOff>0</xdr:rowOff>
        </xdr:from>
        <xdr:to>
          <xdr:col>7</xdr:col>
          <xdr:colOff>215900</xdr:colOff>
          <xdr:row>29</xdr:row>
          <xdr:rowOff>177800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1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30</xdr:row>
          <xdr:rowOff>0</xdr:rowOff>
        </xdr:from>
        <xdr:to>
          <xdr:col>7</xdr:col>
          <xdr:colOff>215900</xdr:colOff>
          <xdr:row>30</xdr:row>
          <xdr:rowOff>177800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1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31</xdr:row>
          <xdr:rowOff>0</xdr:rowOff>
        </xdr:from>
        <xdr:to>
          <xdr:col>7</xdr:col>
          <xdr:colOff>215900</xdr:colOff>
          <xdr:row>31</xdr:row>
          <xdr:rowOff>177800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1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xdr:row>
          <xdr:rowOff>0</xdr:rowOff>
        </xdr:from>
        <xdr:to>
          <xdr:col>7</xdr:col>
          <xdr:colOff>215900</xdr:colOff>
          <xdr:row>32</xdr:row>
          <xdr:rowOff>177800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1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0</xdr:rowOff>
        </xdr:from>
        <xdr:to>
          <xdr:col>7</xdr:col>
          <xdr:colOff>215900</xdr:colOff>
          <xdr:row>33</xdr:row>
          <xdr:rowOff>177800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100-00004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34</xdr:row>
          <xdr:rowOff>0</xdr:rowOff>
        </xdr:from>
        <xdr:to>
          <xdr:col>7</xdr:col>
          <xdr:colOff>215900</xdr:colOff>
          <xdr:row>34</xdr:row>
          <xdr:rowOff>177800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100-00004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35</xdr:row>
          <xdr:rowOff>0</xdr:rowOff>
        </xdr:from>
        <xdr:to>
          <xdr:col>7</xdr:col>
          <xdr:colOff>215900</xdr:colOff>
          <xdr:row>35</xdr:row>
          <xdr:rowOff>177800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100-00004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36</xdr:row>
          <xdr:rowOff>0</xdr:rowOff>
        </xdr:from>
        <xdr:to>
          <xdr:col>7</xdr:col>
          <xdr:colOff>215900</xdr:colOff>
          <xdr:row>36</xdr:row>
          <xdr:rowOff>177800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100-00004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37</xdr:row>
          <xdr:rowOff>0</xdr:rowOff>
        </xdr:from>
        <xdr:to>
          <xdr:col>7</xdr:col>
          <xdr:colOff>215900</xdr:colOff>
          <xdr:row>37</xdr:row>
          <xdr:rowOff>177800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38</xdr:row>
          <xdr:rowOff>0</xdr:rowOff>
        </xdr:from>
        <xdr:to>
          <xdr:col>7</xdr:col>
          <xdr:colOff>215900</xdr:colOff>
          <xdr:row>38</xdr:row>
          <xdr:rowOff>177800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100-00004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39</xdr:row>
          <xdr:rowOff>0</xdr:rowOff>
        </xdr:from>
        <xdr:to>
          <xdr:col>7</xdr:col>
          <xdr:colOff>215900</xdr:colOff>
          <xdr:row>39</xdr:row>
          <xdr:rowOff>177800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100-00004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40</xdr:row>
          <xdr:rowOff>0</xdr:rowOff>
        </xdr:from>
        <xdr:to>
          <xdr:col>7</xdr:col>
          <xdr:colOff>215900</xdr:colOff>
          <xdr:row>40</xdr:row>
          <xdr:rowOff>177800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100-00004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41</xdr:row>
          <xdr:rowOff>0</xdr:rowOff>
        </xdr:from>
        <xdr:to>
          <xdr:col>7</xdr:col>
          <xdr:colOff>215900</xdr:colOff>
          <xdr:row>41</xdr:row>
          <xdr:rowOff>177800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100-00004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24</xdr:row>
          <xdr:rowOff>0</xdr:rowOff>
        </xdr:from>
        <xdr:to>
          <xdr:col>11</xdr:col>
          <xdr:colOff>215900</xdr:colOff>
          <xdr:row>24</xdr:row>
          <xdr:rowOff>177800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100-00004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25</xdr:row>
          <xdr:rowOff>0</xdr:rowOff>
        </xdr:from>
        <xdr:to>
          <xdr:col>11</xdr:col>
          <xdr:colOff>215900</xdr:colOff>
          <xdr:row>25</xdr:row>
          <xdr:rowOff>177800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100-00004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26</xdr:row>
          <xdr:rowOff>0</xdr:rowOff>
        </xdr:from>
        <xdr:to>
          <xdr:col>11</xdr:col>
          <xdr:colOff>215900</xdr:colOff>
          <xdr:row>26</xdr:row>
          <xdr:rowOff>177800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100-00004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27</xdr:row>
          <xdr:rowOff>0</xdr:rowOff>
        </xdr:from>
        <xdr:to>
          <xdr:col>11</xdr:col>
          <xdr:colOff>215900</xdr:colOff>
          <xdr:row>27</xdr:row>
          <xdr:rowOff>177800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100-00004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28</xdr:row>
          <xdr:rowOff>0</xdr:rowOff>
        </xdr:from>
        <xdr:to>
          <xdr:col>11</xdr:col>
          <xdr:colOff>215900</xdr:colOff>
          <xdr:row>28</xdr:row>
          <xdr:rowOff>177800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100-00004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29</xdr:row>
          <xdr:rowOff>0</xdr:rowOff>
        </xdr:from>
        <xdr:to>
          <xdr:col>11</xdr:col>
          <xdr:colOff>215900</xdr:colOff>
          <xdr:row>29</xdr:row>
          <xdr:rowOff>177800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100-00005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30</xdr:row>
          <xdr:rowOff>0</xdr:rowOff>
        </xdr:from>
        <xdr:to>
          <xdr:col>11</xdr:col>
          <xdr:colOff>215900</xdr:colOff>
          <xdr:row>30</xdr:row>
          <xdr:rowOff>177800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100-00005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xdr:row>
          <xdr:rowOff>0</xdr:rowOff>
        </xdr:from>
        <xdr:to>
          <xdr:col>11</xdr:col>
          <xdr:colOff>215900</xdr:colOff>
          <xdr:row>31</xdr:row>
          <xdr:rowOff>177800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100-00005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xdr:row>
          <xdr:rowOff>0</xdr:rowOff>
        </xdr:from>
        <xdr:to>
          <xdr:col>11</xdr:col>
          <xdr:colOff>215900</xdr:colOff>
          <xdr:row>32</xdr:row>
          <xdr:rowOff>177800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xdr:row>
          <xdr:rowOff>0</xdr:rowOff>
        </xdr:from>
        <xdr:to>
          <xdr:col>11</xdr:col>
          <xdr:colOff>215900</xdr:colOff>
          <xdr:row>33</xdr:row>
          <xdr:rowOff>177800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100-00005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34</xdr:row>
          <xdr:rowOff>0</xdr:rowOff>
        </xdr:from>
        <xdr:to>
          <xdr:col>11</xdr:col>
          <xdr:colOff>215900</xdr:colOff>
          <xdr:row>34</xdr:row>
          <xdr:rowOff>177800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100-00005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35</xdr:row>
          <xdr:rowOff>0</xdr:rowOff>
        </xdr:from>
        <xdr:to>
          <xdr:col>11</xdr:col>
          <xdr:colOff>215900</xdr:colOff>
          <xdr:row>35</xdr:row>
          <xdr:rowOff>177800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100-00005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36</xdr:row>
          <xdr:rowOff>0</xdr:rowOff>
        </xdr:from>
        <xdr:to>
          <xdr:col>11</xdr:col>
          <xdr:colOff>215900</xdr:colOff>
          <xdr:row>36</xdr:row>
          <xdr:rowOff>177800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100-00005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45</xdr:row>
          <xdr:rowOff>0</xdr:rowOff>
        </xdr:from>
        <xdr:to>
          <xdr:col>3</xdr:col>
          <xdr:colOff>215900</xdr:colOff>
          <xdr:row>45</xdr:row>
          <xdr:rowOff>177800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100-00005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46</xdr:row>
          <xdr:rowOff>0</xdr:rowOff>
        </xdr:from>
        <xdr:to>
          <xdr:col>3</xdr:col>
          <xdr:colOff>215900</xdr:colOff>
          <xdr:row>46</xdr:row>
          <xdr:rowOff>177800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100-00005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47</xdr:row>
          <xdr:rowOff>0</xdr:rowOff>
        </xdr:from>
        <xdr:to>
          <xdr:col>3</xdr:col>
          <xdr:colOff>215900</xdr:colOff>
          <xdr:row>47</xdr:row>
          <xdr:rowOff>177800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48</xdr:row>
          <xdr:rowOff>0</xdr:rowOff>
        </xdr:from>
        <xdr:to>
          <xdr:col>3</xdr:col>
          <xdr:colOff>215900</xdr:colOff>
          <xdr:row>48</xdr:row>
          <xdr:rowOff>177800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49</xdr:row>
          <xdr:rowOff>0</xdr:rowOff>
        </xdr:from>
        <xdr:to>
          <xdr:col>3</xdr:col>
          <xdr:colOff>215900</xdr:colOff>
          <xdr:row>49</xdr:row>
          <xdr:rowOff>177800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100-00006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50</xdr:row>
          <xdr:rowOff>0</xdr:rowOff>
        </xdr:from>
        <xdr:to>
          <xdr:col>3</xdr:col>
          <xdr:colOff>215900</xdr:colOff>
          <xdr:row>50</xdr:row>
          <xdr:rowOff>177800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100-00006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51</xdr:row>
          <xdr:rowOff>0</xdr:rowOff>
        </xdr:from>
        <xdr:to>
          <xdr:col>3</xdr:col>
          <xdr:colOff>215900</xdr:colOff>
          <xdr:row>51</xdr:row>
          <xdr:rowOff>177800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100-00006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52</xdr:row>
          <xdr:rowOff>0</xdr:rowOff>
        </xdr:from>
        <xdr:to>
          <xdr:col>3</xdr:col>
          <xdr:colOff>215900</xdr:colOff>
          <xdr:row>52</xdr:row>
          <xdr:rowOff>177800</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100-00006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53</xdr:row>
          <xdr:rowOff>0</xdr:rowOff>
        </xdr:from>
        <xdr:to>
          <xdr:col>3</xdr:col>
          <xdr:colOff>215900</xdr:colOff>
          <xdr:row>53</xdr:row>
          <xdr:rowOff>177800</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100-00006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54</xdr:row>
          <xdr:rowOff>0</xdr:rowOff>
        </xdr:from>
        <xdr:to>
          <xdr:col>3</xdr:col>
          <xdr:colOff>215900</xdr:colOff>
          <xdr:row>54</xdr:row>
          <xdr:rowOff>177800</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100-00006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55</xdr:row>
          <xdr:rowOff>0</xdr:rowOff>
        </xdr:from>
        <xdr:to>
          <xdr:col>3</xdr:col>
          <xdr:colOff>215900</xdr:colOff>
          <xdr:row>55</xdr:row>
          <xdr:rowOff>177800</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100-00006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45</xdr:row>
          <xdr:rowOff>0</xdr:rowOff>
        </xdr:from>
        <xdr:to>
          <xdr:col>5</xdr:col>
          <xdr:colOff>215900</xdr:colOff>
          <xdr:row>45</xdr:row>
          <xdr:rowOff>177800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46</xdr:row>
          <xdr:rowOff>0</xdr:rowOff>
        </xdr:from>
        <xdr:to>
          <xdr:col>5</xdr:col>
          <xdr:colOff>215900</xdr:colOff>
          <xdr:row>46</xdr:row>
          <xdr:rowOff>177800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47</xdr:row>
          <xdr:rowOff>0</xdr:rowOff>
        </xdr:from>
        <xdr:to>
          <xdr:col>5</xdr:col>
          <xdr:colOff>215900</xdr:colOff>
          <xdr:row>47</xdr:row>
          <xdr:rowOff>177800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48</xdr:row>
          <xdr:rowOff>0</xdr:rowOff>
        </xdr:from>
        <xdr:to>
          <xdr:col>5</xdr:col>
          <xdr:colOff>215900</xdr:colOff>
          <xdr:row>48</xdr:row>
          <xdr:rowOff>177800</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100-00007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49</xdr:row>
          <xdr:rowOff>0</xdr:rowOff>
        </xdr:from>
        <xdr:to>
          <xdr:col>5</xdr:col>
          <xdr:colOff>215900</xdr:colOff>
          <xdr:row>49</xdr:row>
          <xdr:rowOff>177800</xdr:rowOff>
        </xdr:to>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100-00007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50</xdr:row>
          <xdr:rowOff>0</xdr:rowOff>
        </xdr:from>
        <xdr:to>
          <xdr:col>5</xdr:col>
          <xdr:colOff>215900</xdr:colOff>
          <xdr:row>50</xdr:row>
          <xdr:rowOff>177800</xdr:rowOff>
        </xdr:to>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100-00007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51</xdr:row>
          <xdr:rowOff>0</xdr:rowOff>
        </xdr:from>
        <xdr:to>
          <xdr:col>5</xdr:col>
          <xdr:colOff>215900</xdr:colOff>
          <xdr:row>51</xdr:row>
          <xdr:rowOff>177800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100-00007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52</xdr:row>
          <xdr:rowOff>0</xdr:rowOff>
        </xdr:from>
        <xdr:to>
          <xdr:col>5</xdr:col>
          <xdr:colOff>215900</xdr:colOff>
          <xdr:row>52</xdr:row>
          <xdr:rowOff>177800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100-00007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53</xdr:row>
          <xdr:rowOff>0</xdr:rowOff>
        </xdr:from>
        <xdr:to>
          <xdr:col>5</xdr:col>
          <xdr:colOff>215900</xdr:colOff>
          <xdr:row>53</xdr:row>
          <xdr:rowOff>177800</xdr:rowOff>
        </xdr:to>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100-00007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54</xdr:row>
          <xdr:rowOff>0</xdr:rowOff>
        </xdr:from>
        <xdr:to>
          <xdr:col>5</xdr:col>
          <xdr:colOff>215900</xdr:colOff>
          <xdr:row>54</xdr:row>
          <xdr:rowOff>177800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100-00007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55</xdr:row>
          <xdr:rowOff>0</xdr:rowOff>
        </xdr:from>
        <xdr:to>
          <xdr:col>5</xdr:col>
          <xdr:colOff>215900</xdr:colOff>
          <xdr:row>55</xdr:row>
          <xdr:rowOff>177800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100-00007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45</xdr:row>
          <xdr:rowOff>0</xdr:rowOff>
        </xdr:from>
        <xdr:to>
          <xdr:col>7</xdr:col>
          <xdr:colOff>215900</xdr:colOff>
          <xdr:row>45</xdr:row>
          <xdr:rowOff>177800</xdr:rowOff>
        </xdr:to>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100-00007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46</xdr:row>
          <xdr:rowOff>0</xdr:rowOff>
        </xdr:from>
        <xdr:to>
          <xdr:col>7</xdr:col>
          <xdr:colOff>215900</xdr:colOff>
          <xdr:row>46</xdr:row>
          <xdr:rowOff>177800</xdr:rowOff>
        </xdr:to>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100-00007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0</xdr:rowOff>
        </xdr:from>
        <xdr:to>
          <xdr:col>7</xdr:col>
          <xdr:colOff>215900</xdr:colOff>
          <xdr:row>47</xdr:row>
          <xdr:rowOff>177800</xdr:rowOff>
        </xdr:to>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0100-00007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0</xdr:rowOff>
        </xdr:from>
        <xdr:to>
          <xdr:col>7</xdr:col>
          <xdr:colOff>215900</xdr:colOff>
          <xdr:row>48</xdr:row>
          <xdr:rowOff>177800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100-00007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49</xdr:row>
          <xdr:rowOff>0</xdr:rowOff>
        </xdr:from>
        <xdr:to>
          <xdr:col>7</xdr:col>
          <xdr:colOff>215900</xdr:colOff>
          <xdr:row>49</xdr:row>
          <xdr:rowOff>177800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100-00007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0</xdr:rowOff>
        </xdr:from>
        <xdr:to>
          <xdr:col>7</xdr:col>
          <xdr:colOff>215900</xdr:colOff>
          <xdr:row>50</xdr:row>
          <xdr:rowOff>177800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100-00007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xdr:row>
          <xdr:rowOff>0</xdr:rowOff>
        </xdr:from>
        <xdr:to>
          <xdr:col>7</xdr:col>
          <xdr:colOff>215900</xdr:colOff>
          <xdr:row>51</xdr:row>
          <xdr:rowOff>177800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52</xdr:row>
          <xdr:rowOff>0</xdr:rowOff>
        </xdr:from>
        <xdr:to>
          <xdr:col>7</xdr:col>
          <xdr:colOff>215900</xdr:colOff>
          <xdr:row>52</xdr:row>
          <xdr:rowOff>177800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53</xdr:row>
          <xdr:rowOff>0</xdr:rowOff>
        </xdr:from>
        <xdr:to>
          <xdr:col>7</xdr:col>
          <xdr:colOff>215900</xdr:colOff>
          <xdr:row>53</xdr:row>
          <xdr:rowOff>177800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54</xdr:row>
          <xdr:rowOff>0</xdr:rowOff>
        </xdr:from>
        <xdr:to>
          <xdr:col>7</xdr:col>
          <xdr:colOff>215900</xdr:colOff>
          <xdr:row>54</xdr:row>
          <xdr:rowOff>177800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55</xdr:row>
          <xdr:rowOff>0</xdr:rowOff>
        </xdr:from>
        <xdr:to>
          <xdr:col>7</xdr:col>
          <xdr:colOff>215900</xdr:colOff>
          <xdr:row>55</xdr:row>
          <xdr:rowOff>177800</xdr:rowOff>
        </xdr:to>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100-00008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45</xdr:row>
          <xdr:rowOff>0</xdr:rowOff>
        </xdr:from>
        <xdr:to>
          <xdr:col>11</xdr:col>
          <xdr:colOff>215900</xdr:colOff>
          <xdr:row>45</xdr:row>
          <xdr:rowOff>177800</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100-00008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46</xdr:row>
          <xdr:rowOff>0</xdr:rowOff>
        </xdr:from>
        <xdr:to>
          <xdr:col>11</xdr:col>
          <xdr:colOff>215900</xdr:colOff>
          <xdr:row>46</xdr:row>
          <xdr:rowOff>177800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100-00008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47</xdr:row>
          <xdr:rowOff>0</xdr:rowOff>
        </xdr:from>
        <xdr:to>
          <xdr:col>11</xdr:col>
          <xdr:colOff>215900</xdr:colOff>
          <xdr:row>47</xdr:row>
          <xdr:rowOff>177800</xdr:rowOff>
        </xdr:to>
        <xdr:sp macro="" textlink="">
          <xdr:nvSpPr>
            <xdr:cNvPr id="10375" name="Check Box 135" hidden="1">
              <a:extLst>
                <a:ext uri="{63B3BB69-23CF-44E3-9099-C40C66FF867C}">
                  <a14:compatExt spid="_x0000_s10375"/>
                </a:ext>
                <a:ext uri="{FF2B5EF4-FFF2-40B4-BE49-F238E27FC236}">
                  <a16:creationId xmlns:a16="http://schemas.microsoft.com/office/drawing/2014/main" id="{00000000-0008-0000-0100-00008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48</xdr:row>
          <xdr:rowOff>0</xdr:rowOff>
        </xdr:from>
        <xdr:to>
          <xdr:col>11</xdr:col>
          <xdr:colOff>215900</xdr:colOff>
          <xdr:row>48</xdr:row>
          <xdr:rowOff>177800</xdr:rowOff>
        </xdr:to>
        <xdr:sp macro="" textlink="">
          <xdr:nvSpPr>
            <xdr:cNvPr id="10376" name="Check Box 136" hidden="1">
              <a:extLst>
                <a:ext uri="{63B3BB69-23CF-44E3-9099-C40C66FF867C}">
                  <a14:compatExt spid="_x0000_s10376"/>
                </a:ext>
                <a:ext uri="{FF2B5EF4-FFF2-40B4-BE49-F238E27FC236}">
                  <a16:creationId xmlns:a16="http://schemas.microsoft.com/office/drawing/2014/main" id="{00000000-0008-0000-0100-00008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49</xdr:row>
          <xdr:rowOff>0</xdr:rowOff>
        </xdr:from>
        <xdr:to>
          <xdr:col>11</xdr:col>
          <xdr:colOff>215900</xdr:colOff>
          <xdr:row>49</xdr:row>
          <xdr:rowOff>177800</xdr:rowOff>
        </xdr:to>
        <xdr:sp macro="" textlink="">
          <xdr:nvSpPr>
            <xdr:cNvPr id="10377" name="Check Box 137" hidden="1">
              <a:extLst>
                <a:ext uri="{63B3BB69-23CF-44E3-9099-C40C66FF867C}">
                  <a14:compatExt spid="_x0000_s10377"/>
                </a:ext>
                <a:ext uri="{FF2B5EF4-FFF2-40B4-BE49-F238E27FC236}">
                  <a16:creationId xmlns:a16="http://schemas.microsoft.com/office/drawing/2014/main" id="{00000000-0008-0000-0100-00008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59</xdr:row>
          <xdr:rowOff>0</xdr:rowOff>
        </xdr:from>
        <xdr:to>
          <xdr:col>3</xdr:col>
          <xdr:colOff>215900</xdr:colOff>
          <xdr:row>59</xdr:row>
          <xdr:rowOff>177800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100-00009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60</xdr:row>
          <xdr:rowOff>0</xdr:rowOff>
        </xdr:from>
        <xdr:to>
          <xdr:col>3</xdr:col>
          <xdr:colOff>215900</xdr:colOff>
          <xdr:row>60</xdr:row>
          <xdr:rowOff>177800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100-00009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61</xdr:row>
          <xdr:rowOff>0</xdr:rowOff>
        </xdr:from>
        <xdr:to>
          <xdr:col>3</xdr:col>
          <xdr:colOff>215900</xdr:colOff>
          <xdr:row>61</xdr:row>
          <xdr:rowOff>177800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100-00009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62</xdr:row>
          <xdr:rowOff>0</xdr:rowOff>
        </xdr:from>
        <xdr:to>
          <xdr:col>3</xdr:col>
          <xdr:colOff>215900</xdr:colOff>
          <xdr:row>62</xdr:row>
          <xdr:rowOff>177800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100-00009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63</xdr:row>
          <xdr:rowOff>0</xdr:rowOff>
        </xdr:from>
        <xdr:to>
          <xdr:col>3</xdr:col>
          <xdr:colOff>215900</xdr:colOff>
          <xdr:row>63</xdr:row>
          <xdr:rowOff>177800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100-00009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64</xdr:row>
          <xdr:rowOff>0</xdr:rowOff>
        </xdr:from>
        <xdr:to>
          <xdr:col>3</xdr:col>
          <xdr:colOff>215900</xdr:colOff>
          <xdr:row>64</xdr:row>
          <xdr:rowOff>177800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100-00009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65</xdr:row>
          <xdr:rowOff>0</xdr:rowOff>
        </xdr:from>
        <xdr:to>
          <xdr:col>3</xdr:col>
          <xdr:colOff>215900</xdr:colOff>
          <xdr:row>65</xdr:row>
          <xdr:rowOff>177800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100-00009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66</xdr:row>
          <xdr:rowOff>0</xdr:rowOff>
        </xdr:from>
        <xdr:to>
          <xdr:col>3</xdr:col>
          <xdr:colOff>215900</xdr:colOff>
          <xdr:row>66</xdr:row>
          <xdr:rowOff>177800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100-00009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67</xdr:row>
          <xdr:rowOff>0</xdr:rowOff>
        </xdr:from>
        <xdr:to>
          <xdr:col>3</xdr:col>
          <xdr:colOff>215900</xdr:colOff>
          <xdr:row>67</xdr:row>
          <xdr:rowOff>177800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100-00009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68</xdr:row>
          <xdr:rowOff>0</xdr:rowOff>
        </xdr:from>
        <xdr:to>
          <xdr:col>3</xdr:col>
          <xdr:colOff>215900</xdr:colOff>
          <xdr:row>68</xdr:row>
          <xdr:rowOff>177800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100-00009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69</xdr:row>
          <xdr:rowOff>0</xdr:rowOff>
        </xdr:from>
        <xdr:to>
          <xdr:col>3</xdr:col>
          <xdr:colOff>215900</xdr:colOff>
          <xdr:row>69</xdr:row>
          <xdr:rowOff>177800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100-00009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70</xdr:row>
          <xdr:rowOff>0</xdr:rowOff>
        </xdr:from>
        <xdr:to>
          <xdr:col>3</xdr:col>
          <xdr:colOff>215900</xdr:colOff>
          <xdr:row>70</xdr:row>
          <xdr:rowOff>177800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100-00009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71</xdr:row>
          <xdr:rowOff>0</xdr:rowOff>
        </xdr:from>
        <xdr:to>
          <xdr:col>3</xdr:col>
          <xdr:colOff>215900</xdr:colOff>
          <xdr:row>71</xdr:row>
          <xdr:rowOff>177800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100-00009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72</xdr:row>
          <xdr:rowOff>0</xdr:rowOff>
        </xdr:from>
        <xdr:to>
          <xdr:col>3</xdr:col>
          <xdr:colOff>215900</xdr:colOff>
          <xdr:row>72</xdr:row>
          <xdr:rowOff>177800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100-00009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73</xdr:row>
          <xdr:rowOff>0</xdr:rowOff>
        </xdr:from>
        <xdr:to>
          <xdr:col>3</xdr:col>
          <xdr:colOff>215900</xdr:colOff>
          <xdr:row>73</xdr:row>
          <xdr:rowOff>177800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100-00009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59</xdr:row>
          <xdr:rowOff>0</xdr:rowOff>
        </xdr:from>
        <xdr:to>
          <xdr:col>5</xdr:col>
          <xdr:colOff>215900</xdr:colOff>
          <xdr:row>59</xdr:row>
          <xdr:rowOff>177800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100-0000A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60</xdr:row>
          <xdr:rowOff>0</xdr:rowOff>
        </xdr:from>
        <xdr:to>
          <xdr:col>5</xdr:col>
          <xdr:colOff>215900</xdr:colOff>
          <xdr:row>60</xdr:row>
          <xdr:rowOff>177800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100-0000A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61</xdr:row>
          <xdr:rowOff>0</xdr:rowOff>
        </xdr:from>
        <xdr:to>
          <xdr:col>5</xdr:col>
          <xdr:colOff>215900</xdr:colOff>
          <xdr:row>61</xdr:row>
          <xdr:rowOff>177800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100-0000A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62</xdr:row>
          <xdr:rowOff>0</xdr:rowOff>
        </xdr:from>
        <xdr:to>
          <xdr:col>5</xdr:col>
          <xdr:colOff>215900</xdr:colOff>
          <xdr:row>62</xdr:row>
          <xdr:rowOff>177800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100-0000A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63</xdr:row>
          <xdr:rowOff>0</xdr:rowOff>
        </xdr:from>
        <xdr:to>
          <xdr:col>5</xdr:col>
          <xdr:colOff>215900</xdr:colOff>
          <xdr:row>63</xdr:row>
          <xdr:rowOff>177800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100-0000A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64</xdr:row>
          <xdr:rowOff>0</xdr:rowOff>
        </xdr:from>
        <xdr:to>
          <xdr:col>5</xdr:col>
          <xdr:colOff>215900</xdr:colOff>
          <xdr:row>64</xdr:row>
          <xdr:rowOff>177800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100-0000A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65</xdr:row>
          <xdr:rowOff>0</xdr:rowOff>
        </xdr:from>
        <xdr:to>
          <xdr:col>5</xdr:col>
          <xdr:colOff>215900</xdr:colOff>
          <xdr:row>65</xdr:row>
          <xdr:rowOff>177800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100-0000A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66</xdr:row>
          <xdr:rowOff>0</xdr:rowOff>
        </xdr:from>
        <xdr:to>
          <xdr:col>5</xdr:col>
          <xdr:colOff>215900</xdr:colOff>
          <xdr:row>66</xdr:row>
          <xdr:rowOff>177800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100-0000A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67</xdr:row>
          <xdr:rowOff>0</xdr:rowOff>
        </xdr:from>
        <xdr:to>
          <xdr:col>5</xdr:col>
          <xdr:colOff>215900</xdr:colOff>
          <xdr:row>67</xdr:row>
          <xdr:rowOff>177800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100-0000A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68</xdr:row>
          <xdr:rowOff>0</xdr:rowOff>
        </xdr:from>
        <xdr:to>
          <xdr:col>5</xdr:col>
          <xdr:colOff>215900</xdr:colOff>
          <xdr:row>68</xdr:row>
          <xdr:rowOff>177800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100-0000A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69</xdr:row>
          <xdr:rowOff>0</xdr:rowOff>
        </xdr:from>
        <xdr:to>
          <xdr:col>5</xdr:col>
          <xdr:colOff>215900</xdr:colOff>
          <xdr:row>69</xdr:row>
          <xdr:rowOff>177800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100-0000A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70</xdr:row>
          <xdr:rowOff>0</xdr:rowOff>
        </xdr:from>
        <xdr:to>
          <xdr:col>5</xdr:col>
          <xdr:colOff>215900</xdr:colOff>
          <xdr:row>70</xdr:row>
          <xdr:rowOff>177800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100-0000A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71</xdr:row>
          <xdr:rowOff>0</xdr:rowOff>
        </xdr:from>
        <xdr:to>
          <xdr:col>5</xdr:col>
          <xdr:colOff>215900</xdr:colOff>
          <xdr:row>71</xdr:row>
          <xdr:rowOff>177800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100-0000A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72</xdr:row>
          <xdr:rowOff>0</xdr:rowOff>
        </xdr:from>
        <xdr:to>
          <xdr:col>5</xdr:col>
          <xdr:colOff>215900</xdr:colOff>
          <xdr:row>72</xdr:row>
          <xdr:rowOff>177800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100-0000A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73</xdr:row>
          <xdr:rowOff>0</xdr:rowOff>
        </xdr:from>
        <xdr:to>
          <xdr:col>5</xdr:col>
          <xdr:colOff>215900</xdr:colOff>
          <xdr:row>73</xdr:row>
          <xdr:rowOff>177800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100-0000A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215900</xdr:colOff>
          <xdr:row>59</xdr:row>
          <xdr:rowOff>177800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100-0000A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215900</xdr:colOff>
          <xdr:row>60</xdr:row>
          <xdr:rowOff>177800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100-0000B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61</xdr:row>
          <xdr:rowOff>0</xdr:rowOff>
        </xdr:from>
        <xdr:to>
          <xdr:col>7</xdr:col>
          <xdr:colOff>215900</xdr:colOff>
          <xdr:row>61</xdr:row>
          <xdr:rowOff>177800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100-0000B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62</xdr:row>
          <xdr:rowOff>0</xdr:rowOff>
        </xdr:from>
        <xdr:to>
          <xdr:col>7</xdr:col>
          <xdr:colOff>215900</xdr:colOff>
          <xdr:row>62</xdr:row>
          <xdr:rowOff>177800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100-0000B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63</xdr:row>
          <xdr:rowOff>0</xdr:rowOff>
        </xdr:from>
        <xdr:to>
          <xdr:col>7</xdr:col>
          <xdr:colOff>215900</xdr:colOff>
          <xdr:row>63</xdr:row>
          <xdr:rowOff>177800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100-0000B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64</xdr:row>
          <xdr:rowOff>0</xdr:rowOff>
        </xdr:from>
        <xdr:to>
          <xdr:col>7</xdr:col>
          <xdr:colOff>215900</xdr:colOff>
          <xdr:row>64</xdr:row>
          <xdr:rowOff>177800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100-0000B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65</xdr:row>
          <xdr:rowOff>0</xdr:rowOff>
        </xdr:from>
        <xdr:to>
          <xdr:col>7</xdr:col>
          <xdr:colOff>215900</xdr:colOff>
          <xdr:row>65</xdr:row>
          <xdr:rowOff>177800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100-0000B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215900</xdr:colOff>
          <xdr:row>66</xdr:row>
          <xdr:rowOff>177800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100-0000B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215900</xdr:colOff>
          <xdr:row>67</xdr:row>
          <xdr:rowOff>177800</xdr:rowOff>
        </xdr:to>
        <xdr:sp macro="" textlink="">
          <xdr:nvSpPr>
            <xdr:cNvPr id="10423" name="Check Box 183" hidden="1">
              <a:extLst>
                <a:ext uri="{63B3BB69-23CF-44E3-9099-C40C66FF867C}">
                  <a14:compatExt spid="_x0000_s10423"/>
                </a:ext>
                <a:ext uri="{FF2B5EF4-FFF2-40B4-BE49-F238E27FC236}">
                  <a16:creationId xmlns:a16="http://schemas.microsoft.com/office/drawing/2014/main" id="{00000000-0008-0000-0100-0000B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68</xdr:row>
          <xdr:rowOff>0</xdr:rowOff>
        </xdr:from>
        <xdr:to>
          <xdr:col>7</xdr:col>
          <xdr:colOff>215900</xdr:colOff>
          <xdr:row>68</xdr:row>
          <xdr:rowOff>177800</xdr:rowOff>
        </xdr:to>
        <xdr:sp macro="" textlink="">
          <xdr:nvSpPr>
            <xdr:cNvPr id="10424" name="Check Box 184" hidden="1">
              <a:extLst>
                <a:ext uri="{63B3BB69-23CF-44E3-9099-C40C66FF867C}">
                  <a14:compatExt spid="_x0000_s10424"/>
                </a:ext>
                <a:ext uri="{FF2B5EF4-FFF2-40B4-BE49-F238E27FC236}">
                  <a16:creationId xmlns:a16="http://schemas.microsoft.com/office/drawing/2014/main" id="{00000000-0008-0000-0100-0000B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69</xdr:row>
          <xdr:rowOff>0</xdr:rowOff>
        </xdr:from>
        <xdr:to>
          <xdr:col>7</xdr:col>
          <xdr:colOff>215900</xdr:colOff>
          <xdr:row>69</xdr:row>
          <xdr:rowOff>177800</xdr:rowOff>
        </xdr:to>
        <xdr:sp macro="" textlink="">
          <xdr:nvSpPr>
            <xdr:cNvPr id="10425" name="Check Box 185" hidden="1">
              <a:extLst>
                <a:ext uri="{63B3BB69-23CF-44E3-9099-C40C66FF867C}">
                  <a14:compatExt spid="_x0000_s10425"/>
                </a:ext>
                <a:ext uri="{FF2B5EF4-FFF2-40B4-BE49-F238E27FC236}">
                  <a16:creationId xmlns:a16="http://schemas.microsoft.com/office/drawing/2014/main" id="{00000000-0008-0000-0100-0000B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70</xdr:row>
          <xdr:rowOff>0</xdr:rowOff>
        </xdr:from>
        <xdr:to>
          <xdr:col>7</xdr:col>
          <xdr:colOff>215900</xdr:colOff>
          <xdr:row>70</xdr:row>
          <xdr:rowOff>177800</xdr:rowOff>
        </xdr:to>
        <xdr:sp macro="" textlink="">
          <xdr:nvSpPr>
            <xdr:cNvPr id="10426" name="Check Box 186" hidden="1">
              <a:extLst>
                <a:ext uri="{63B3BB69-23CF-44E3-9099-C40C66FF867C}">
                  <a14:compatExt spid="_x0000_s10426"/>
                </a:ext>
                <a:ext uri="{FF2B5EF4-FFF2-40B4-BE49-F238E27FC236}">
                  <a16:creationId xmlns:a16="http://schemas.microsoft.com/office/drawing/2014/main" id="{00000000-0008-0000-0100-0000B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71</xdr:row>
          <xdr:rowOff>0</xdr:rowOff>
        </xdr:from>
        <xdr:to>
          <xdr:col>7</xdr:col>
          <xdr:colOff>215900</xdr:colOff>
          <xdr:row>71</xdr:row>
          <xdr:rowOff>177800</xdr:rowOff>
        </xdr:to>
        <xdr:sp macro="" textlink="">
          <xdr:nvSpPr>
            <xdr:cNvPr id="10427" name="Check Box 187" hidden="1">
              <a:extLst>
                <a:ext uri="{63B3BB69-23CF-44E3-9099-C40C66FF867C}">
                  <a14:compatExt spid="_x0000_s10427"/>
                </a:ext>
                <a:ext uri="{FF2B5EF4-FFF2-40B4-BE49-F238E27FC236}">
                  <a16:creationId xmlns:a16="http://schemas.microsoft.com/office/drawing/2014/main" id="{00000000-0008-0000-0100-0000B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215900</xdr:colOff>
          <xdr:row>72</xdr:row>
          <xdr:rowOff>177800</xdr:rowOff>
        </xdr:to>
        <xdr:sp macro="" textlink="">
          <xdr:nvSpPr>
            <xdr:cNvPr id="10428" name="Check Box 188" hidden="1">
              <a:extLst>
                <a:ext uri="{63B3BB69-23CF-44E3-9099-C40C66FF867C}">
                  <a14:compatExt spid="_x0000_s10428"/>
                </a:ext>
                <a:ext uri="{FF2B5EF4-FFF2-40B4-BE49-F238E27FC236}">
                  <a16:creationId xmlns:a16="http://schemas.microsoft.com/office/drawing/2014/main" id="{00000000-0008-0000-0100-0000B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73</xdr:row>
          <xdr:rowOff>0</xdr:rowOff>
        </xdr:from>
        <xdr:to>
          <xdr:col>7</xdr:col>
          <xdr:colOff>215900</xdr:colOff>
          <xdr:row>73</xdr:row>
          <xdr:rowOff>177800</xdr:rowOff>
        </xdr:to>
        <xdr:sp macro="" textlink="">
          <xdr:nvSpPr>
            <xdr:cNvPr id="10429" name="Check Box 189" hidden="1">
              <a:extLst>
                <a:ext uri="{63B3BB69-23CF-44E3-9099-C40C66FF867C}">
                  <a14:compatExt spid="_x0000_s10429"/>
                </a:ext>
                <a:ext uri="{FF2B5EF4-FFF2-40B4-BE49-F238E27FC236}">
                  <a16:creationId xmlns:a16="http://schemas.microsoft.com/office/drawing/2014/main" id="{00000000-0008-0000-0100-0000B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xdr:row>
          <xdr:rowOff>0</xdr:rowOff>
        </xdr:from>
        <xdr:to>
          <xdr:col>11</xdr:col>
          <xdr:colOff>215900</xdr:colOff>
          <xdr:row>59</xdr:row>
          <xdr:rowOff>177800</xdr:rowOff>
        </xdr:to>
        <xdr:sp macro="" textlink="">
          <xdr:nvSpPr>
            <xdr:cNvPr id="10430" name="Check Box 190" hidden="1">
              <a:extLst>
                <a:ext uri="{63B3BB69-23CF-44E3-9099-C40C66FF867C}">
                  <a14:compatExt spid="_x0000_s10430"/>
                </a:ext>
                <a:ext uri="{FF2B5EF4-FFF2-40B4-BE49-F238E27FC236}">
                  <a16:creationId xmlns:a16="http://schemas.microsoft.com/office/drawing/2014/main" id="{00000000-0008-0000-0100-0000B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xdr:row>
          <xdr:rowOff>0</xdr:rowOff>
        </xdr:from>
        <xdr:to>
          <xdr:col>11</xdr:col>
          <xdr:colOff>215900</xdr:colOff>
          <xdr:row>60</xdr:row>
          <xdr:rowOff>177800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100-0000B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61</xdr:row>
          <xdr:rowOff>0</xdr:rowOff>
        </xdr:from>
        <xdr:to>
          <xdr:col>11</xdr:col>
          <xdr:colOff>215900</xdr:colOff>
          <xdr:row>61</xdr:row>
          <xdr:rowOff>177800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100-0000C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62</xdr:row>
          <xdr:rowOff>0</xdr:rowOff>
        </xdr:from>
        <xdr:to>
          <xdr:col>11</xdr:col>
          <xdr:colOff>215900</xdr:colOff>
          <xdr:row>62</xdr:row>
          <xdr:rowOff>177800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100-0000C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xdr:row>
          <xdr:rowOff>0</xdr:rowOff>
        </xdr:from>
        <xdr:to>
          <xdr:col>11</xdr:col>
          <xdr:colOff>215900</xdr:colOff>
          <xdr:row>63</xdr:row>
          <xdr:rowOff>177800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100-0000C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xdr:row>
          <xdr:rowOff>0</xdr:rowOff>
        </xdr:from>
        <xdr:to>
          <xdr:col>11</xdr:col>
          <xdr:colOff>215900</xdr:colOff>
          <xdr:row>64</xdr:row>
          <xdr:rowOff>177800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100-0000C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65</xdr:row>
          <xdr:rowOff>0</xdr:rowOff>
        </xdr:from>
        <xdr:to>
          <xdr:col>11</xdr:col>
          <xdr:colOff>215900</xdr:colOff>
          <xdr:row>65</xdr:row>
          <xdr:rowOff>177800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100-0000C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66</xdr:row>
          <xdr:rowOff>0</xdr:rowOff>
        </xdr:from>
        <xdr:to>
          <xdr:col>11</xdr:col>
          <xdr:colOff>215900</xdr:colOff>
          <xdr:row>66</xdr:row>
          <xdr:rowOff>177800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100-0000C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xdr:row>
          <xdr:rowOff>0</xdr:rowOff>
        </xdr:from>
        <xdr:to>
          <xdr:col>11</xdr:col>
          <xdr:colOff>215900</xdr:colOff>
          <xdr:row>67</xdr:row>
          <xdr:rowOff>177800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100-0000C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68</xdr:row>
          <xdr:rowOff>0</xdr:rowOff>
        </xdr:from>
        <xdr:to>
          <xdr:col>11</xdr:col>
          <xdr:colOff>215900</xdr:colOff>
          <xdr:row>68</xdr:row>
          <xdr:rowOff>177800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100-0000C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77</xdr:row>
          <xdr:rowOff>0</xdr:rowOff>
        </xdr:from>
        <xdr:to>
          <xdr:col>3</xdr:col>
          <xdr:colOff>215900</xdr:colOff>
          <xdr:row>77</xdr:row>
          <xdr:rowOff>177800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100-0000D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78</xdr:row>
          <xdr:rowOff>0</xdr:rowOff>
        </xdr:from>
        <xdr:to>
          <xdr:col>3</xdr:col>
          <xdr:colOff>215900</xdr:colOff>
          <xdr:row>78</xdr:row>
          <xdr:rowOff>177800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100-0000D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79</xdr:row>
          <xdr:rowOff>0</xdr:rowOff>
        </xdr:from>
        <xdr:to>
          <xdr:col>3</xdr:col>
          <xdr:colOff>215900</xdr:colOff>
          <xdr:row>79</xdr:row>
          <xdr:rowOff>177800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100-0000D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80</xdr:row>
          <xdr:rowOff>0</xdr:rowOff>
        </xdr:from>
        <xdr:to>
          <xdr:col>3</xdr:col>
          <xdr:colOff>215900</xdr:colOff>
          <xdr:row>80</xdr:row>
          <xdr:rowOff>177800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100-0000D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81</xdr:row>
          <xdr:rowOff>0</xdr:rowOff>
        </xdr:from>
        <xdr:to>
          <xdr:col>3</xdr:col>
          <xdr:colOff>215900</xdr:colOff>
          <xdr:row>81</xdr:row>
          <xdr:rowOff>177800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100-0000E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82</xdr:row>
          <xdr:rowOff>0</xdr:rowOff>
        </xdr:from>
        <xdr:to>
          <xdr:col>3</xdr:col>
          <xdr:colOff>215900</xdr:colOff>
          <xdr:row>82</xdr:row>
          <xdr:rowOff>177800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100-0000E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83</xdr:row>
          <xdr:rowOff>0</xdr:rowOff>
        </xdr:from>
        <xdr:to>
          <xdr:col>3</xdr:col>
          <xdr:colOff>215900</xdr:colOff>
          <xdr:row>83</xdr:row>
          <xdr:rowOff>177800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100-0000E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84</xdr:row>
          <xdr:rowOff>0</xdr:rowOff>
        </xdr:from>
        <xdr:to>
          <xdr:col>3</xdr:col>
          <xdr:colOff>215900</xdr:colOff>
          <xdr:row>84</xdr:row>
          <xdr:rowOff>177800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100-0000E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85</xdr:row>
          <xdr:rowOff>0</xdr:rowOff>
        </xdr:from>
        <xdr:to>
          <xdr:col>3</xdr:col>
          <xdr:colOff>215900</xdr:colOff>
          <xdr:row>85</xdr:row>
          <xdr:rowOff>177800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100-0000E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86</xdr:row>
          <xdr:rowOff>0</xdr:rowOff>
        </xdr:from>
        <xdr:to>
          <xdr:col>3</xdr:col>
          <xdr:colOff>215900</xdr:colOff>
          <xdr:row>86</xdr:row>
          <xdr:rowOff>177800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100-0000E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87</xdr:row>
          <xdr:rowOff>0</xdr:rowOff>
        </xdr:from>
        <xdr:to>
          <xdr:col>3</xdr:col>
          <xdr:colOff>215900</xdr:colOff>
          <xdr:row>87</xdr:row>
          <xdr:rowOff>177800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100-0000E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88</xdr:row>
          <xdr:rowOff>0</xdr:rowOff>
        </xdr:from>
        <xdr:to>
          <xdr:col>3</xdr:col>
          <xdr:colOff>215900</xdr:colOff>
          <xdr:row>88</xdr:row>
          <xdr:rowOff>177800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100-0000E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89</xdr:row>
          <xdr:rowOff>0</xdr:rowOff>
        </xdr:from>
        <xdr:to>
          <xdr:col>3</xdr:col>
          <xdr:colOff>215900</xdr:colOff>
          <xdr:row>89</xdr:row>
          <xdr:rowOff>177800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100-0000E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90</xdr:row>
          <xdr:rowOff>0</xdr:rowOff>
        </xdr:from>
        <xdr:to>
          <xdr:col>3</xdr:col>
          <xdr:colOff>215900</xdr:colOff>
          <xdr:row>90</xdr:row>
          <xdr:rowOff>177800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100-0000E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91</xdr:row>
          <xdr:rowOff>0</xdr:rowOff>
        </xdr:from>
        <xdr:to>
          <xdr:col>3</xdr:col>
          <xdr:colOff>215900</xdr:colOff>
          <xdr:row>91</xdr:row>
          <xdr:rowOff>177800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100-0000E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92</xdr:row>
          <xdr:rowOff>0</xdr:rowOff>
        </xdr:from>
        <xdr:to>
          <xdr:col>3</xdr:col>
          <xdr:colOff>215900</xdr:colOff>
          <xdr:row>92</xdr:row>
          <xdr:rowOff>177800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100-0000E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93</xdr:row>
          <xdr:rowOff>0</xdr:rowOff>
        </xdr:from>
        <xdr:to>
          <xdr:col>3</xdr:col>
          <xdr:colOff>215900</xdr:colOff>
          <xdr:row>93</xdr:row>
          <xdr:rowOff>177800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100-0000E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77</xdr:row>
          <xdr:rowOff>0</xdr:rowOff>
        </xdr:from>
        <xdr:to>
          <xdr:col>5</xdr:col>
          <xdr:colOff>215900</xdr:colOff>
          <xdr:row>77</xdr:row>
          <xdr:rowOff>177800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100-0000E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78</xdr:row>
          <xdr:rowOff>0</xdr:rowOff>
        </xdr:from>
        <xdr:to>
          <xdr:col>5</xdr:col>
          <xdr:colOff>215900</xdr:colOff>
          <xdr:row>78</xdr:row>
          <xdr:rowOff>177800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100-0000E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79</xdr:row>
          <xdr:rowOff>0</xdr:rowOff>
        </xdr:from>
        <xdr:to>
          <xdr:col>5</xdr:col>
          <xdr:colOff>215900</xdr:colOff>
          <xdr:row>79</xdr:row>
          <xdr:rowOff>177800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100-0000F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80</xdr:row>
          <xdr:rowOff>0</xdr:rowOff>
        </xdr:from>
        <xdr:to>
          <xdr:col>5</xdr:col>
          <xdr:colOff>215900</xdr:colOff>
          <xdr:row>80</xdr:row>
          <xdr:rowOff>177800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100-0000F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81</xdr:row>
          <xdr:rowOff>0</xdr:rowOff>
        </xdr:from>
        <xdr:to>
          <xdr:col>5</xdr:col>
          <xdr:colOff>215900</xdr:colOff>
          <xdr:row>81</xdr:row>
          <xdr:rowOff>177800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100-0000F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82</xdr:row>
          <xdr:rowOff>0</xdr:rowOff>
        </xdr:from>
        <xdr:to>
          <xdr:col>5</xdr:col>
          <xdr:colOff>215900</xdr:colOff>
          <xdr:row>82</xdr:row>
          <xdr:rowOff>177800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100-0000F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83</xdr:row>
          <xdr:rowOff>0</xdr:rowOff>
        </xdr:from>
        <xdr:to>
          <xdr:col>5</xdr:col>
          <xdr:colOff>215900</xdr:colOff>
          <xdr:row>83</xdr:row>
          <xdr:rowOff>177800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100-0000F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84</xdr:row>
          <xdr:rowOff>0</xdr:rowOff>
        </xdr:from>
        <xdr:to>
          <xdr:col>5</xdr:col>
          <xdr:colOff>215900</xdr:colOff>
          <xdr:row>84</xdr:row>
          <xdr:rowOff>177800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100-0000F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85</xdr:row>
          <xdr:rowOff>0</xdr:rowOff>
        </xdr:from>
        <xdr:to>
          <xdr:col>5</xdr:col>
          <xdr:colOff>215900</xdr:colOff>
          <xdr:row>85</xdr:row>
          <xdr:rowOff>177800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100-0000F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86</xdr:row>
          <xdr:rowOff>0</xdr:rowOff>
        </xdr:from>
        <xdr:to>
          <xdr:col>5</xdr:col>
          <xdr:colOff>215900</xdr:colOff>
          <xdr:row>86</xdr:row>
          <xdr:rowOff>177800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100-0000F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87</xdr:row>
          <xdr:rowOff>0</xdr:rowOff>
        </xdr:from>
        <xdr:to>
          <xdr:col>5</xdr:col>
          <xdr:colOff>215900</xdr:colOff>
          <xdr:row>87</xdr:row>
          <xdr:rowOff>177800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100-0000F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88</xdr:row>
          <xdr:rowOff>0</xdr:rowOff>
        </xdr:from>
        <xdr:to>
          <xdr:col>5</xdr:col>
          <xdr:colOff>215900</xdr:colOff>
          <xdr:row>88</xdr:row>
          <xdr:rowOff>177800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100-0000F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89</xdr:row>
          <xdr:rowOff>0</xdr:rowOff>
        </xdr:from>
        <xdr:to>
          <xdr:col>5</xdr:col>
          <xdr:colOff>215900</xdr:colOff>
          <xdr:row>89</xdr:row>
          <xdr:rowOff>177800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100-0000F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90</xdr:row>
          <xdr:rowOff>0</xdr:rowOff>
        </xdr:from>
        <xdr:to>
          <xdr:col>5</xdr:col>
          <xdr:colOff>215900</xdr:colOff>
          <xdr:row>90</xdr:row>
          <xdr:rowOff>177800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100-0000F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91</xdr:row>
          <xdr:rowOff>0</xdr:rowOff>
        </xdr:from>
        <xdr:to>
          <xdr:col>5</xdr:col>
          <xdr:colOff>215900</xdr:colOff>
          <xdr:row>91</xdr:row>
          <xdr:rowOff>177800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100-0000F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92</xdr:row>
          <xdr:rowOff>0</xdr:rowOff>
        </xdr:from>
        <xdr:to>
          <xdr:col>5</xdr:col>
          <xdr:colOff>215900</xdr:colOff>
          <xdr:row>92</xdr:row>
          <xdr:rowOff>177800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100-0000F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93</xdr:row>
          <xdr:rowOff>0</xdr:rowOff>
        </xdr:from>
        <xdr:to>
          <xdr:col>5</xdr:col>
          <xdr:colOff>215900</xdr:colOff>
          <xdr:row>93</xdr:row>
          <xdr:rowOff>177800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100-0000F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77</xdr:row>
          <xdr:rowOff>0</xdr:rowOff>
        </xdr:from>
        <xdr:to>
          <xdr:col>7</xdr:col>
          <xdr:colOff>215900</xdr:colOff>
          <xdr:row>77</xdr:row>
          <xdr:rowOff>177800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100-0000F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78</xdr:row>
          <xdr:rowOff>0</xdr:rowOff>
        </xdr:from>
        <xdr:to>
          <xdr:col>7</xdr:col>
          <xdr:colOff>215900</xdr:colOff>
          <xdr:row>78</xdr:row>
          <xdr:rowOff>177800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100-000000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79</xdr:row>
          <xdr:rowOff>0</xdr:rowOff>
        </xdr:from>
        <xdr:to>
          <xdr:col>7</xdr:col>
          <xdr:colOff>215900</xdr:colOff>
          <xdr:row>79</xdr:row>
          <xdr:rowOff>177800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100-000001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80</xdr:row>
          <xdr:rowOff>0</xdr:rowOff>
        </xdr:from>
        <xdr:to>
          <xdr:col>7</xdr:col>
          <xdr:colOff>215900</xdr:colOff>
          <xdr:row>80</xdr:row>
          <xdr:rowOff>177800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100-00000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81</xdr:row>
          <xdr:rowOff>0</xdr:rowOff>
        </xdr:from>
        <xdr:to>
          <xdr:col>7</xdr:col>
          <xdr:colOff>215900</xdr:colOff>
          <xdr:row>81</xdr:row>
          <xdr:rowOff>177800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100-000003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82</xdr:row>
          <xdr:rowOff>0</xdr:rowOff>
        </xdr:from>
        <xdr:to>
          <xdr:col>7</xdr:col>
          <xdr:colOff>215900</xdr:colOff>
          <xdr:row>82</xdr:row>
          <xdr:rowOff>177800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100-00000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0</xdr:rowOff>
        </xdr:from>
        <xdr:to>
          <xdr:col>7</xdr:col>
          <xdr:colOff>215900</xdr:colOff>
          <xdr:row>83</xdr:row>
          <xdr:rowOff>177800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100-00000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84</xdr:row>
          <xdr:rowOff>0</xdr:rowOff>
        </xdr:from>
        <xdr:to>
          <xdr:col>7</xdr:col>
          <xdr:colOff>215900</xdr:colOff>
          <xdr:row>84</xdr:row>
          <xdr:rowOff>177800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100-00000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85</xdr:row>
          <xdr:rowOff>0</xdr:rowOff>
        </xdr:from>
        <xdr:to>
          <xdr:col>7</xdr:col>
          <xdr:colOff>215900</xdr:colOff>
          <xdr:row>85</xdr:row>
          <xdr:rowOff>177800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100-00000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86</xdr:row>
          <xdr:rowOff>0</xdr:rowOff>
        </xdr:from>
        <xdr:to>
          <xdr:col>7</xdr:col>
          <xdr:colOff>215900</xdr:colOff>
          <xdr:row>86</xdr:row>
          <xdr:rowOff>177800</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100-00000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87</xdr:row>
          <xdr:rowOff>0</xdr:rowOff>
        </xdr:from>
        <xdr:to>
          <xdr:col>7</xdr:col>
          <xdr:colOff>215900</xdr:colOff>
          <xdr:row>87</xdr:row>
          <xdr:rowOff>177800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100-000009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88</xdr:row>
          <xdr:rowOff>0</xdr:rowOff>
        </xdr:from>
        <xdr:to>
          <xdr:col>7</xdr:col>
          <xdr:colOff>215900</xdr:colOff>
          <xdr:row>88</xdr:row>
          <xdr:rowOff>177800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100-00000A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89</xdr:row>
          <xdr:rowOff>0</xdr:rowOff>
        </xdr:from>
        <xdr:to>
          <xdr:col>7</xdr:col>
          <xdr:colOff>215900</xdr:colOff>
          <xdr:row>89</xdr:row>
          <xdr:rowOff>177800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100-00000B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90</xdr:row>
          <xdr:rowOff>0</xdr:rowOff>
        </xdr:from>
        <xdr:to>
          <xdr:col>7</xdr:col>
          <xdr:colOff>215900</xdr:colOff>
          <xdr:row>90</xdr:row>
          <xdr:rowOff>177800</xdr:rowOff>
        </xdr:to>
        <xdr:sp macro="" textlink="">
          <xdr:nvSpPr>
            <xdr:cNvPr id="10508" name="Check Box 268" hidden="1">
              <a:extLst>
                <a:ext uri="{63B3BB69-23CF-44E3-9099-C40C66FF867C}">
                  <a14:compatExt spid="_x0000_s10508"/>
                </a:ext>
                <a:ext uri="{FF2B5EF4-FFF2-40B4-BE49-F238E27FC236}">
                  <a16:creationId xmlns:a16="http://schemas.microsoft.com/office/drawing/2014/main" id="{00000000-0008-0000-0100-00000C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91</xdr:row>
          <xdr:rowOff>0</xdr:rowOff>
        </xdr:from>
        <xdr:to>
          <xdr:col>7</xdr:col>
          <xdr:colOff>215900</xdr:colOff>
          <xdr:row>91</xdr:row>
          <xdr:rowOff>177800</xdr:rowOff>
        </xdr:to>
        <xdr:sp macro="" textlink="">
          <xdr:nvSpPr>
            <xdr:cNvPr id="10509" name="Check Box 269" hidden="1">
              <a:extLst>
                <a:ext uri="{63B3BB69-23CF-44E3-9099-C40C66FF867C}">
                  <a14:compatExt spid="_x0000_s10509"/>
                </a:ext>
                <a:ext uri="{FF2B5EF4-FFF2-40B4-BE49-F238E27FC236}">
                  <a16:creationId xmlns:a16="http://schemas.microsoft.com/office/drawing/2014/main" id="{00000000-0008-0000-0100-00000D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92</xdr:row>
          <xdr:rowOff>0</xdr:rowOff>
        </xdr:from>
        <xdr:to>
          <xdr:col>7</xdr:col>
          <xdr:colOff>215900</xdr:colOff>
          <xdr:row>92</xdr:row>
          <xdr:rowOff>177800</xdr:rowOff>
        </xdr:to>
        <xdr:sp macro="" textlink="">
          <xdr:nvSpPr>
            <xdr:cNvPr id="10510" name="Check Box 270" hidden="1">
              <a:extLst>
                <a:ext uri="{63B3BB69-23CF-44E3-9099-C40C66FF867C}">
                  <a14:compatExt spid="_x0000_s10510"/>
                </a:ext>
                <a:ext uri="{FF2B5EF4-FFF2-40B4-BE49-F238E27FC236}">
                  <a16:creationId xmlns:a16="http://schemas.microsoft.com/office/drawing/2014/main" id="{00000000-0008-0000-0100-00000E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93</xdr:row>
          <xdr:rowOff>0</xdr:rowOff>
        </xdr:from>
        <xdr:to>
          <xdr:col>7</xdr:col>
          <xdr:colOff>215900</xdr:colOff>
          <xdr:row>93</xdr:row>
          <xdr:rowOff>177800</xdr:rowOff>
        </xdr:to>
        <xdr:sp macro="" textlink="">
          <xdr:nvSpPr>
            <xdr:cNvPr id="10511" name="Check Box 271" hidden="1">
              <a:extLst>
                <a:ext uri="{63B3BB69-23CF-44E3-9099-C40C66FF867C}">
                  <a14:compatExt spid="_x0000_s10511"/>
                </a:ext>
                <a:ext uri="{FF2B5EF4-FFF2-40B4-BE49-F238E27FC236}">
                  <a16:creationId xmlns:a16="http://schemas.microsoft.com/office/drawing/2014/main" id="{00000000-0008-0000-0100-00000F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77</xdr:row>
          <xdr:rowOff>0</xdr:rowOff>
        </xdr:from>
        <xdr:to>
          <xdr:col>11</xdr:col>
          <xdr:colOff>215900</xdr:colOff>
          <xdr:row>77</xdr:row>
          <xdr:rowOff>177800</xdr:rowOff>
        </xdr:to>
        <xdr:sp macro="" textlink="">
          <xdr:nvSpPr>
            <xdr:cNvPr id="10512" name="Check Box 272" hidden="1">
              <a:extLst>
                <a:ext uri="{63B3BB69-23CF-44E3-9099-C40C66FF867C}">
                  <a14:compatExt spid="_x0000_s10512"/>
                </a:ext>
                <a:ext uri="{FF2B5EF4-FFF2-40B4-BE49-F238E27FC236}">
                  <a16:creationId xmlns:a16="http://schemas.microsoft.com/office/drawing/2014/main" id="{00000000-0008-0000-0100-000010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78</xdr:row>
          <xdr:rowOff>0</xdr:rowOff>
        </xdr:from>
        <xdr:to>
          <xdr:col>11</xdr:col>
          <xdr:colOff>215900</xdr:colOff>
          <xdr:row>78</xdr:row>
          <xdr:rowOff>177800</xdr:rowOff>
        </xdr:to>
        <xdr:sp macro="" textlink="">
          <xdr:nvSpPr>
            <xdr:cNvPr id="10513" name="Check Box 273" hidden="1">
              <a:extLst>
                <a:ext uri="{63B3BB69-23CF-44E3-9099-C40C66FF867C}">
                  <a14:compatExt spid="_x0000_s10513"/>
                </a:ext>
                <a:ext uri="{FF2B5EF4-FFF2-40B4-BE49-F238E27FC236}">
                  <a16:creationId xmlns:a16="http://schemas.microsoft.com/office/drawing/2014/main" id="{00000000-0008-0000-0100-000011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79</xdr:row>
          <xdr:rowOff>0</xdr:rowOff>
        </xdr:from>
        <xdr:to>
          <xdr:col>11</xdr:col>
          <xdr:colOff>215900</xdr:colOff>
          <xdr:row>79</xdr:row>
          <xdr:rowOff>177800</xdr:rowOff>
        </xdr:to>
        <xdr:sp macro="" textlink="">
          <xdr:nvSpPr>
            <xdr:cNvPr id="10514" name="Check Box 274" hidden="1">
              <a:extLst>
                <a:ext uri="{63B3BB69-23CF-44E3-9099-C40C66FF867C}">
                  <a14:compatExt spid="_x0000_s10514"/>
                </a:ext>
                <a:ext uri="{FF2B5EF4-FFF2-40B4-BE49-F238E27FC236}">
                  <a16:creationId xmlns:a16="http://schemas.microsoft.com/office/drawing/2014/main" id="{00000000-0008-0000-0100-00001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80</xdr:row>
          <xdr:rowOff>0</xdr:rowOff>
        </xdr:from>
        <xdr:to>
          <xdr:col>11</xdr:col>
          <xdr:colOff>215900</xdr:colOff>
          <xdr:row>80</xdr:row>
          <xdr:rowOff>177800</xdr:rowOff>
        </xdr:to>
        <xdr:sp macro="" textlink="">
          <xdr:nvSpPr>
            <xdr:cNvPr id="10515" name="Check Box 275" hidden="1">
              <a:extLst>
                <a:ext uri="{63B3BB69-23CF-44E3-9099-C40C66FF867C}">
                  <a14:compatExt spid="_x0000_s10515"/>
                </a:ext>
                <a:ext uri="{FF2B5EF4-FFF2-40B4-BE49-F238E27FC236}">
                  <a16:creationId xmlns:a16="http://schemas.microsoft.com/office/drawing/2014/main" id="{00000000-0008-0000-0100-000013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xdr:row>
          <xdr:rowOff>0</xdr:rowOff>
        </xdr:from>
        <xdr:to>
          <xdr:col>11</xdr:col>
          <xdr:colOff>215900</xdr:colOff>
          <xdr:row>81</xdr:row>
          <xdr:rowOff>177800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100-00001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82</xdr:row>
          <xdr:rowOff>0</xdr:rowOff>
        </xdr:from>
        <xdr:to>
          <xdr:col>11</xdr:col>
          <xdr:colOff>215900</xdr:colOff>
          <xdr:row>82</xdr:row>
          <xdr:rowOff>177800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100-00001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83</xdr:row>
          <xdr:rowOff>0</xdr:rowOff>
        </xdr:from>
        <xdr:to>
          <xdr:col>11</xdr:col>
          <xdr:colOff>215900</xdr:colOff>
          <xdr:row>83</xdr:row>
          <xdr:rowOff>177800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100-00001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84</xdr:row>
          <xdr:rowOff>0</xdr:rowOff>
        </xdr:from>
        <xdr:to>
          <xdr:col>11</xdr:col>
          <xdr:colOff>215900</xdr:colOff>
          <xdr:row>84</xdr:row>
          <xdr:rowOff>177800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100-00001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85</xdr:row>
          <xdr:rowOff>0</xdr:rowOff>
        </xdr:from>
        <xdr:to>
          <xdr:col>11</xdr:col>
          <xdr:colOff>215900</xdr:colOff>
          <xdr:row>85</xdr:row>
          <xdr:rowOff>177800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100-00001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86</xdr:row>
          <xdr:rowOff>0</xdr:rowOff>
        </xdr:from>
        <xdr:to>
          <xdr:col>11</xdr:col>
          <xdr:colOff>215900</xdr:colOff>
          <xdr:row>86</xdr:row>
          <xdr:rowOff>177800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100-000019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87</xdr:row>
          <xdr:rowOff>0</xdr:rowOff>
        </xdr:from>
        <xdr:to>
          <xdr:col>11</xdr:col>
          <xdr:colOff>215900</xdr:colOff>
          <xdr:row>87</xdr:row>
          <xdr:rowOff>177800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100-00001A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88</xdr:row>
          <xdr:rowOff>0</xdr:rowOff>
        </xdr:from>
        <xdr:to>
          <xdr:col>11</xdr:col>
          <xdr:colOff>215900</xdr:colOff>
          <xdr:row>88</xdr:row>
          <xdr:rowOff>177800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100-00001B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97</xdr:row>
          <xdr:rowOff>0</xdr:rowOff>
        </xdr:from>
        <xdr:to>
          <xdr:col>3</xdr:col>
          <xdr:colOff>215900</xdr:colOff>
          <xdr:row>97</xdr:row>
          <xdr:rowOff>177800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100-000021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98</xdr:row>
          <xdr:rowOff>0</xdr:rowOff>
        </xdr:from>
        <xdr:to>
          <xdr:col>3</xdr:col>
          <xdr:colOff>215900</xdr:colOff>
          <xdr:row>98</xdr:row>
          <xdr:rowOff>177800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100-00002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99</xdr:row>
          <xdr:rowOff>0</xdr:rowOff>
        </xdr:from>
        <xdr:to>
          <xdr:col>3</xdr:col>
          <xdr:colOff>215900</xdr:colOff>
          <xdr:row>99</xdr:row>
          <xdr:rowOff>177800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100-000023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100</xdr:row>
          <xdr:rowOff>0</xdr:rowOff>
        </xdr:from>
        <xdr:to>
          <xdr:col>3</xdr:col>
          <xdr:colOff>215900</xdr:colOff>
          <xdr:row>100</xdr:row>
          <xdr:rowOff>177800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100-00002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101</xdr:row>
          <xdr:rowOff>0</xdr:rowOff>
        </xdr:from>
        <xdr:to>
          <xdr:col>3</xdr:col>
          <xdr:colOff>215900</xdr:colOff>
          <xdr:row>101</xdr:row>
          <xdr:rowOff>177800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100-00002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102</xdr:row>
          <xdr:rowOff>0</xdr:rowOff>
        </xdr:from>
        <xdr:to>
          <xdr:col>3</xdr:col>
          <xdr:colOff>215900</xdr:colOff>
          <xdr:row>102</xdr:row>
          <xdr:rowOff>177800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100-00002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103</xdr:row>
          <xdr:rowOff>0</xdr:rowOff>
        </xdr:from>
        <xdr:to>
          <xdr:col>3</xdr:col>
          <xdr:colOff>215900</xdr:colOff>
          <xdr:row>103</xdr:row>
          <xdr:rowOff>177800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100-00002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104</xdr:row>
          <xdr:rowOff>0</xdr:rowOff>
        </xdr:from>
        <xdr:to>
          <xdr:col>3</xdr:col>
          <xdr:colOff>215900</xdr:colOff>
          <xdr:row>104</xdr:row>
          <xdr:rowOff>177800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100-00002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105</xdr:row>
          <xdr:rowOff>0</xdr:rowOff>
        </xdr:from>
        <xdr:to>
          <xdr:col>3</xdr:col>
          <xdr:colOff>215900</xdr:colOff>
          <xdr:row>105</xdr:row>
          <xdr:rowOff>177800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100-000029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106</xdr:row>
          <xdr:rowOff>0</xdr:rowOff>
        </xdr:from>
        <xdr:to>
          <xdr:col>3</xdr:col>
          <xdr:colOff>215900</xdr:colOff>
          <xdr:row>106</xdr:row>
          <xdr:rowOff>177800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100-00002A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107</xdr:row>
          <xdr:rowOff>0</xdr:rowOff>
        </xdr:from>
        <xdr:to>
          <xdr:col>3</xdr:col>
          <xdr:colOff>215900</xdr:colOff>
          <xdr:row>107</xdr:row>
          <xdr:rowOff>177800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100-00002B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108</xdr:row>
          <xdr:rowOff>0</xdr:rowOff>
        </xdr:from>
        <xdr:to>
          <xdr:col>3</xdr:col>
          <xdr:colOff>215900</xdr:colOff>
          <xdr:row>108</xdr:row>
          <xdr:rowOff>177800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100-00002C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109</xdr:row>
          <xdr:rowOff>0</xdr:rowOff>
        </xdr:from>
        <xdr:to>
          <xdr:col>3</xdr:col>
          <xdr:colOff>215900</xdr:colOff>
          <xdr:row>109</xdr:row>
          <xdr:rowOff>177800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100-00002D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110</xdr:row>
          <xdr:rowOff>0</xdr:rowOff>
        </xdr:from>
        <xdr:to>
          <xdr:col>3</xdr:col>
          <xdr:colOff>215900</xdr:colOff>
          <xdr:row>110</xdr:row>
          <xdr:rowOff>177800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100-00002E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111</xdr:row>
          <xdr:rowOff>0</xdr:rowOff>
        </xdr:from>
        <xdr:to>
          <xdr:col>3</xdr:col>
          <xdr:colOff>215900</xdr:colOff>
          <xdr:row>111</xdr:row>
          <xdr:rowOff>177800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100-00002F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112</xdr:row>
          <xdr:rowOff>0</xdr:rowOff>
        </xdr:from>
        <xdr:to>
          <xdr:col>3</xdr:col>
          <xdr:colOff>215900</xdr:colOff>
          <xdr:row>112</xdr:row>
          <xdr:rowOff>177800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100-000030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97</xdr:row>
          <xdr:rowOff>0</xdr:rowOff>
        </xdr:from>
        <xdr:to>
          <xdr:col>5</xdr:col>
          <xdr:colOff>215900</xdr:colOff>
          <xdr:row>97</xdr:row>
          <xdr:rowOff>177800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100-00003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98</xdr:row>
          <xdr:rowOff>0</xdr:rowOff>
        </xdr:from>
        <xdr:to>
          <xdr:col>5</xdr:col>
          <xdr:colOff>215900</xdr:colOff>
          <xdr:row>98</xdr:row>
          <xdr:rowOff>177800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100-000033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99</xdr:row>
          <xdr:rowOff>0</xdr:rowOff>
        </xdr:from>
        <xdr:to>
          <xdr:col>5</xdr:col>
          <xdr:colOff>215900</xdr:colOff>
          <xdr:row>99</xdr:row>
          <xdr:rowOff>177800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100-00003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100</xdr:row>
          <xdr:rowOff>0</xdr:rowOff>
        </xdr:from>
        <xdr:to>
          <xdr:col>5</xdr:col>
          <xdr:colOff>215900</xdr:colOff>
          <xdr:row>100</xdr:row>
          <xdr:rowOff>177800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100-00003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101</xdr:row>
          <xdr:rowOff>0</xdr:rowOff>
        </xdr:from>
        <xdr:to>
          <xdr:col>5</xdr:col>
          <xdr:colOff>215900</xdr:colOff>
          <xdr:row>101</xdr:row>
          <xdr:rowOff>177800</xdr:rowOff>
        </xdr:to>
        <xdr:sp macro="" textlink="">
          <xdr:nvSpPr>
            <xdr:cNvPr id="10550" name="Check Box 310" hidden="1">
              <a:extLst>
                <a:ext uri="{63B3BB69-23CF-44E3-9099-C40C66FF867C}">
                  <a14:compatExt spid="_x0000_s10550"/>
                </a:ext>
                <a:ext uri="{FF2B5EF4-FFF2-40B4-BE49-F238E27FC236}">
                  <a16:creationId xmlns:a16="http://schemas.microsoft.com/office/drawing/2014/main" id="{00000000-0008-0000-0100-00003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102</xdr:row>
          <xdr:rowOff>0</xdr:rowOff>
        </xdr:from>
        <xdr:to>
          <xdr:col>5</xdr:col>
          <xdr:colOff>215900</xdr:colOff>
          <xdr:row>102</xdr:row>
          <xdr:rowOff>177800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100-00003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103</xdr:row>
          <xdr:rowOff>0</xdr:rowOff>
        </xdr:from>
        <xdr:to>
          <xdr:col>5</xdr:col>
          <xdr:colOff>215900</xdr:colOff>
          <xdr:row>103</xdr:row>
          <xdr:rowOff>177800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100-00003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104</xdr:row>
          <xdr:rowOff>0</xdr:rowOff>
        </xdr:from>
        <xdr:to>
          <xdr:col>5</xdr:col>
          <xdr:colOff>215900</xdr:colOff>
          <xdr:row>104</xdr:row>
          <xdr:rowOff>177800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100-000039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105</xdr:row>
          <xdr:rowOff>0</xdr:rowOff>
        </xdr:from>
        <xdr:to>
          <xdr:col>5</xdr:col>
          <xdr:colOff>215900</xdr:colOff>
          <xdr:row>105</xdr:row>
          <xdr:rowOff>177800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100-00003A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106</xdr:row>
          <xdr:rowOff>0</xdr:rowOff>
        </xdr:from>
        <xdr:to>
          <xdr:col>5</xdr:col>
          <xdr:colOff>215900</xdr:colOff>
          <xdr:row>106</xdr:row>
          <xdr:rowOff>177800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100-00003B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107</xdr:row>
          <xdr:rowOff>0</xdr:rowOff>
        </xdr:from>
        <xdr:to>
          <xdr:col>5</xdr:col>
          <xdr:colOff>215900</xdr:colOff>
          <xdr:row>107</xdr:row>
          <xdr:rowOff>177800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100-00003C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108</xdr:row>
          <xdr:rowOff>0</xdr:rowOff>
        </xdr:from>
        <xdr:to>
          <xdr:col>5</xdr:col>
          <xdr:colOff>215900</xdr:colOff>
          <xdr:row>108</xdr:row>
          <xdr:rowOff>177800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100-00003D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109</xdr:row>
          <xdr:rowOff>0</xdr:rowOff>
        </xdr:from>
        <xdr:to>
          <xdr:col>5</xdr:col>
          <xdr:colOff>215900</xdr:colOff>
          <xdr:row>109</xdr:row>
          <xdr:rowOff>177800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100-00003E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110</xdr:row>
          <xdr:rowOff>0</xdr:rowOff>
        </xdr:from>
        <xdr:to>
          <xdr:col>5</xdr:col>
          <xdr:colOff>215900</xdr:colOff>
          <xdr:row>110</xdr:row>
          <xdr:rowOff>177800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100-00003F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111</xdr:row>
          <xdr:rowOff>0</xdr:rowOff>
        </xdr:from>
        <xdr:to>
          <xdr:col>5</xdr:col>
          <xdr:colOff>215900</xdr:colOff>
          <xdr:row>111</xdr:row>
          <xdr:rowOff>177800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100-000040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112</xdr:row>
          <xdr:rowOff>0</xdr:rowOff>
        </xdr:from>
        <xdr:to>
          <xdr:col>5</xdr:col>
          <xdr:colOff>215900</xdr:colOff>
          <xdr:row>112</xdr:row>
          <xdr:rowOff>177800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100-000041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97</xdr:row>
          <xdr:rowOff>0</xdr:rowOff>
        </xdr:from>
        <xdr:to>
          <xdr:col>7</xdr:col>
          <xdr:colOff>215900</xdr:colOff>
          <xdr:row>97</xdr:row>
          <xdr:rowOff>177800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100-00004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98</xdr:row>
          <xdr:rowOff>0</xdr:rowOff>
        </xdr:from>
        <xdr:to>
          <xdr:col>7</xdr:col>
          <xdr:colOff>215900</xdr:colOff>
          <xdr:row>98</xdr:row>
          <xdr:rowOff>177800</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100-000043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99</xdr:row>
          <xdr:rowOff>0</xdr:rowOff>
        </xdr:from>
        <xdr:to>
          <xdr:col>7</xdr:col>
          <xdr:colOff>215900</xdr:colOff>
          <xdr:row>99</xdr:row>
          <xdr:rowOff>177800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100-00004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100</xdr:row>
          <xdr:rowOff>0</xdr:rowOff>
        </xdr:from>
        <xdr:to>
          <xdr:col>7</xdr:col>
          <xdr:colOff>215900</xdr:colOff>
          <xdr:row>100</xdr:row>
          <xdr:rowOff>177800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100-00004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101</xdr:row>
          <xdr:rowOff>0</xdr:rowOff>
        </xdr:from>
        <xdr:to>
          <xdr:col>7</xdr:col>
          <xdr:colOff>215900</xdr:colOff>
          <xdr:row>101</xdr:row>
          <xdr:rowOff>177800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100-00004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102</xdr:row>
          <xdr:rowOff>0</xdr:rowOff>
        </xdr:from>
        <xdr:to>
          <xdr:col>7</xdr:col>
          <xdr:colOff>215900</xdr:colOff>
          <xdr:row>102</xdr:row>
          <xdr:rowOff>177800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100-00004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103</xdr:row>
          <xdr:rowOff>0</xdr:rowOff>
        </xdr:from>
        <xdr:to>
          <xdr:col>7</xdr:col>
          <xdr:colOff>215900</xdr:colOff>
          <xdr:row>103</xdr:row>
          <xdr:rowOff>177800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100-00004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104</xdr:row>
          <xdr:rowOff>0</xdr:rowOff>
        </xdr:from>
        <xdr:to>
          <xdr:col>7</xdr:col>
          <xdr:colOff>215900</xdr:colOff>
          <xdr:row>104</xdr:row>
          <xdr:rowOff>177800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100-000049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105</xdr:row>
          <xdr:rowOff>0</xdr:rowOff>
        </xdr:from>
        <xdr:to>
          <xdr:col>7</xdr:col>
          <xdr:colOff>215900</xdr:colOff>
          <xdr:row>105</xdr:row>
          <xdr:rowOff>177800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100-00004A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106</xdr:row>
          <xdr:rowOff>0</xdr:rowOff>
        </xdr:from>
        <xdr:to>
          <xdr:col>7</xdr:col>
          <xdr:colOff>215900</xdr:colOff>
          <xdr:row>106</xdr:row>
          <xdr:rowOff>177800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100-00004B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107</xdr:row>
          <xdr:rowOff>0</xdr:rowOff>
        </xdr:from>
        <xdr:to>
          <xdr:col>7</xdr:col>
          <xdr:colOff>215900</xdr:colOff>
          <xdr:row>107</xdr:row>
          <xdr:rowOff>177800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100-00004C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108</xdr:row>
          <xdr:rowOff>0</xdr:rowOff>
        </xdr:from>
        <xdr:to>
          <xdr:col>7</xdr:col>
          <xdr:colOff>215900</xdr:colOff>
          <xdr:row>108</xdr:row>
          <xdr:rowOff>177800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100-00004D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109</xdr:row>
          <xdr:rowOff>0</xdr:rowOff>
        </xdr:from>
        <xdr:to>
          <xdr:col>7</xdr:col>
          <xdr:colOff>215900</xdr:colOff>
          <xdr:row>109</xdr:row>
          <xdr:rowOff>177800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100-00004E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110</xdr:row>
          <xdr:rowOff>0</xdr:rowOff>
        </xdr:from>
        <xdr:to>
          <xdr:col>7</xdr:col>
          <xdr:colOff>215900</xdr:colOff>
          <xdr:row>110</xdr:row>
          <xdr:rowOff>177800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100-00004F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111</xdr:row>
          <xdr:rowOff>0</xdr:rowOff>
        </xdr:from>
        <xdr:to>
          <xdr:col>7</xdr:col>
          <xdr:colOff>215900</xdr:colOff>
          <xdr:row>111</xdr:row>
          <xdr:rowOff>177800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100-000050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112</xdr:row>
          <xdr:rowOff>0</xdr:rowOff>
        </xdr:from>
        <xdr:to>
          <xdr:col>7</xdr:col>
          <xdr:colOff>215900</xdr:colOff>
          <xdr:row>112</xdr:row>
          <xdr:rowOff>177800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100-000051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97</xdr:row>
          <xdr:rowOff>0</xdr:rowOff>
        </xdr:from>
        <xdr:to>
          <xdr:col>11</xdr:col>
          <xdr:colOff>215900</xdr:colOff>
          <xdr:row>97</xdr:row>
          <xdr:rowOff>177800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100-00005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98</xdr:row>
          <xdr:rowOff>0</xdr:rowOff>
        </xdr:from>
        <xdr:to>
          <xdr:col>11</xdr:col>
          <xdr:colOff>215900</xdr:colOff>
          <xdr:row>98</xdr:row>
          <xdr:rowOff>177800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100-000053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99</xdr:row>
          <xdr:rowOff>0</xdr:rowOff>
        </xdr:from>
        <xdr:to>
          <xdr:col>11</xdr:col>
          <xdr:colOff>215900</xdr:colOff>
          <xdr:row>99</xdr:row>
          <xdr:rowOff>177800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100-00005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xdr:row>
          <xdr:rowOff>0</xdr:rowOff>
        </xdr:from>
        <xdr:to>
          <xdr:col>11</xdr:col>
          <xdr:colOff>215900</xdr:colOff>
          <xdr:row>100</xdr:row>
          <xdr:rowOff>177800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100-00005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xdr:row>
          <xdr:rowOff>0</xdr:rowOff>
        </xdr:from>
        <xdr:to>
          <xdr:col>11</xdr:col>
          <xdr:colOff>215900</xdr:colOff>
          <xdr:row>101</xdr:row>
          <xdr:rowOff>177800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100-00005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102</xdr:row>
          <xdr:rowOff>0</xdr:rowOff>
        </xdr:from>
        <xdr:to>
          <xdr:col>11</xdr:col>
          <xdr:colOff>215900</xdr:colOff>
          <xdr:row>102</xdr:row>
          <xdr:rowOff>177800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100-00005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103</xdr:row>
          <xdr:rowOff>0</xdr:rowOff>
        </xdr:from>
        <xdr:to>
          <xdr:col>11</xdr:col>
          <xdr:colOff>215900</xdr:colOff>
          <xdr:row>103</xdr:row>
          <xdr:rowOff>177800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100-00005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104</xdr:row>
          <xdr:rowOff>0</xdr:rowOff>
        </xdr:from>
        <xdr:to>
          <xdr:col>11</xdr:col>
          <xdr:colOff>215900</xdr:colOff>
          <xdr:row>104</xdr:row>
          <xdr:rowOff>177800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100-000059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105</xdr:row>
          <xdr:rowOff>0</xdr:rowOff>
        </xdr:from>
        <xdr:to>
          <xdr:col>11</xdr:col>
          <xdr:colOff>215900</xdr:colOff>
          <xdr:row>105</xdr:row>
          <xdr:rowOff>177800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100-00005A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106</xdr:row>
          <xdr:rowOff>0</xdr:rowOff>
        </xdr:from>
        <xdr:to>
          <xdr:col>11</xdr:col>
          <xdr:colOff>215900</xdr:colOff>
          <xdr:row>106</xdr:row>
          <xdr:rowOff>177800</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100-00005B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107</xdr:row>
          <xdr:rowOff>0</xdr:rowOff>
        </xdr:from>
        <xdr:to>
          <xdr:col>11</xdr:col>
          <xdr:colOff>215900</xdr:colOff>
          <xdr:row>107</xdr:row>
          <xdr:rowOff>177800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100-00005C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108</xdr:row>
          <xdr:rowOff>0</xdr:rowOff>
        </xdr:from>
        <xdr:to>
          <xdr:col>11</xdr:col>
          <xdr:colOff>215900</xdr:colOff>
          <xdr:row>108</xdr:row>
          <xdr:rowOff>177800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100-00005D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109</xdr:row>
          <xdr:rowOff>0</xdr:rowOff>
        </xdr:from>
        <xdr:to>
          <xdr:col>11</xdr:col>
          <xdr:colOff>215900</xdr:colOff>
          <xdr:row>109</xdr:row>
          <xdr:rowOff>177800</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100-00005E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110</xdr:row>
          <xdr:rowOff>0</xdr:rowOff>
        </xdr:from>
        <xdr:to>
          <xdr:col>11</xdr:col>
          <xdr:colOff>215900</xdr:colOff>
          <xdr:row>110</xdr:row>
          <xdr:rowOff>177800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100-00005F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6</xdr:row>
          <xdr:rowOff>12700</xdr:rowOff>
        </xdr:from>
        <xdr:to>
          <xdr:col>2</xdr:col>
          <xdr:colOff>215900</xdr:colOff>
          <xdr:row>7</xdr:row>
          <xdr:rowOff>0</xdr:rowOff>
        </xdr:to>
        <xdr:sp macro="" textlink="">
          <xdr:nvSpPr>
            <xdr:cNvPr id="10594" name="Option Button 354" hidden="1">
              <a:extLst>
                <a:ext uri="{63B3BB69-23CF-44E3-9099-C40C66FF867C}">
                  <a14:compatExt spid="_x0000_s10594"/>
                </a:ext>
                <a:ext uri="{FF2B5EF4-FFF2-40B4-BE49-F238E27FC236}">
                  <a16:creationId xmlns:a16="http://schemas.microsoft.com/office/drawing/2014/main" id="{00000000-0008-0000-0100-00006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2</xdr:col>
          <xdr:colOff>215900</xdr:colOff>
          <xdr:row>9</xdr:row>
          <xdr:rowOff>0</xdr:rowOff>
        </xdr:to>
        <xdr:sp macro="" textlink="">
          <xdr:nvSpPr>
            <xdr:cNvPr id="10596" name="Option Button 356" hidden="1">
              <a:extLst>
                <a:ext uri="{63B3BB69-23CF-44E3-9099-C40C66FF867C}">
                  <a14:compatExt spid="_x0000_s10596"/>
                </a:ext>
                <a:ext uri="{FF2B5EF4-FFF2-40B4-BE49-F238E27FC236}">
                  <a16:creationId xmlns:a16="http://schemas.microsoft.com/office/drawing/2014/main" id="{00000000-0008-0000-0100-00006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12</xdr:row>
          <xdr:rowOff>0</xdr:rowOff>
        </xdr:from>
        <xdr:to>
          <xdr:col>3</xdr:col>
          <xdr:colOff>215900</xdr:colOff>
          <xdr:row>12</xdr:row>
          <xdr:rowOff>177800</xdr:rowOff>
        </xdr:to>
        <xdr:sp macro="" textlink="">
          <xdr:nvSpPr>
            <xdr:cNvPr id="10597" name="Check Box 357" hidden="1">
              <a:extLst>
                <a:ext uri="{63B3BB69-23CF-44E3-9099-C40C66FF867C}">
                  <a14:compatExt spid="_x0000_s10597"/>
                </a:ext>
                <a:ext uri="{FF2B5EF4-FFF2-40B4-BE49-F238E27FC236}">
                  <a16:creationId xmlns:a16="http://schemas.microsoft.com/office/drawing/2014/main" id="{00000000-0008-0000-0100-00006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16</xdr:row>
          <xdr:rowOff>0</xdr:rowOff>
        </xdr:from>
        <xdr:to>
          <xdr:col>3</xdr:col>
          <xdr:colOff>215900</xdr:colOff>
          <xdr:row>16</xdr:row>
          <xdr:rowOff>177800</xdr:rowOff>
        </xdr:to>
        <xdr:sp macro="" textlink="">
          <xdr:nvSpPr>
            <xdr:cNvPr id="10598" name="Check Box 358" hidden="1">
              <a:extLst>
                <a:ext uri="{63B3BB69-23CF-44E3-9099-C40C66FF867C}">
                  <a14:compatExt spid="_x0000_s10598"/>
                </a:ext>
                <a:ext uri="{FF2B5EF4-FFF2-40B4-BE49-F238E27FC236}">
                  <a16:creationId xmlns:a16="http://schemas.microsoft.com/office/drawing/2014/main" id="{00000000-0008-0000-0100-00006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17</xdr:row>
          <xdr:rowOff>0</xdr:rowOff>
        </xdr:from>
        <xdr:to>
          <xdr:col>3</xdr:col>
          <xdr:colOff>215900</xdr:colOff>
          <xdr:row>17</xdr:row>
          <xdr:rowOff>177800</xdr:rowOff>
        </xdr:to>
        <xdr:sp macro="" textlink="">
          <xdr:nvSpPr>
            <xdr:cNvPr id="10599" name="Check Box 359" hidden="1">
              <a:extLst>
                <a:ext uri="{63B3BB69-23CF-44E3-9099-C40C66FF867C}">
                  <a14:compatExt spid="_x0000_s10599"/>
                </a:ext>
                <a:ext uri="{FF2B5EF4-FFF2-40B4-BE49-F238E27FC236}">
                  <a16:creationId xmlns:a16="http://schemas.microsoft.com/office/drawing/2014/main" id="{00000000-0008-0000-0100-00006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18</xdr:row>
          <xdr:rowOff>0</xdr:rowOff>
        </xdr:from>
        <xdr:to>
          <xdr:col>3</xdr:col>
          <xdr:colOff>215900</xdr:colOff>
          <xdr:row>18</xdr:row>
          <xdr:rowOff>177800</xdr:rowOff>
        </xdr:to>
        <xdr:sp macro="" textlink="">
          <xdr:nvSpPr>
            <xdr:cNvPr id="10600" name="Check Box 360" hidden="1">
              <a:extLst>
                <a:ext uri="{63B3BB69-23CF-44E3-9099-C40C66FF867C}">
                  <a14:compatExt spid="_x0000_s10600"/>
                </a:ext>
                <a:ext uri="{FF2B5EF4-FFF2-40B4-BE49-F238E27FC236}">
                  <a16:creationId xmlns:a16="http://schemas.microsoft.com/office/drawing/2014/main" id="{00000000-0008-0000-0100-00006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19</xdr:row>
          <xdr:rowOff>0</xdr:rowOff>
        </xdr:from>
        <xdr:to>
          <xdr:col>3</xdr:col>
          <xdr:colOff>215900</xdr:colOff>
          <xdr:row>19</xdr:row>
          <xdr:rowOff>177800</xdr:rowOff>
        </xdr:to>
        <xdr:sp macro="" textlink="">
          <xdr:nvSpPr>
            <xdr:cNvPr id="10601" name="Check Box 361" hidden="1">
              <a:extLst>
                <a:ext uri="{63B3BB69-23CF-44E3-9099-C40C66FF867C}">
                  <a14:compatExt spid="_x0000_s10601"/>
                </a:ext>
                <a:ext uri="{FF2B5EF4-FFF2-40B4-BE49-F238E27FC236}">
                  <a16:creationId xmlns:a16="http://schemas.microsoft.com/office/drawing/2014/main" id="{00000000-0008-0000-0100-000069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20</xdr:row>
          <xdr:rowOff>0</xdr:rowOff>
        </xdr:from>
        <xdr:to>
          <xdr:col>3</xdr:col>
          <xdr:colOff>215900</xdr:colOff>
          <xdr:row>20</xdr:row>
          <xdr:rowOff>177800</xdr:rowOff>
        </xdr:to>
        <xdr:sp macro="" textlink="">
          <xdr:nvSpPr>
            <xdr:cNvPr id="10602" name="Check Box 362" hidden="1">
              <a:extLst>
                <a:ext uri="{63B3BB69-23CF-44E3-9099-C40C66FF867C}">
                  <a14:compatExt spid="_x0000_s10602"/>
                </a:ext>
                <a:ext uri="{FF2B5EF4-FFF2-40B4-BE49-F238E27FC236}">
                  <a16:creationId xmlns:a16="http://schemas.microsoft.com/office/drawing/2014/main" id="{00000000-0008-0000-0100-00006A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0</xdr:rowOff>
        </xdr:from>
        <xdr:to>
          <xdr:col>5</xdr:col>
          <xdr:colOff>215900</xdr:colOff>
          <xdr:row>16</xdr:row>
          <xdr:rowOff>177800</xdr:rowOff>
        </xdr:to>
        <xdr:sp macro="" textlink="">
          <xdr:nvSpPr>
            <xdr:cNvPr id="10603" name="Check Box 363" hidden="1">
              <a:extLst>
                <a:ext uri="{63B3BB69-23CF-44E3-9099-C40C66FF867C}">
                  <a14:compatExt spid="_x0000_s10603"/>
                </a:ext>
                <a:ext uri="{FF2B5EF4-FFF2-40B4-BE49-F238E27FC236}">
                  <a16:creationId xmlns:a16="http://schemas.microsoft.com/office/drawing/2014/main" id="{00000000-0008-0000-0100-00006B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17</xdr:row>
          <xdr:rowOff>0</xdr:rowOff>
        </xdr:from>
        <xdr:to>
          <xdr:col>5</xdr:col>
          <xdr:colOff>215900</xdr:colOff>
          <xdr:row>17</xdr:row>
          <xdr:rowOff>177800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100-00006C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18</xdr:row>
          <xdr:rowOff>0</xdr:rowOff>
        </xdr:from>
        <xdr:to>
          <xdr:col>5</xdr:col>
          <xdr:colOff>215900</xdr:colOff>
          <xdr:row>18</xdr:row>
          <xdr:rowOff>177800</xdr:rowOff>
        </xdr:to>
        <xdr:sp macro="" textlink="">
          <xdr:nvSpPr>
            <xdr:cNvPr id="10605" name="Check Box 365" hidden="1">
              <a:extLst>
                <a:ext uri="{63B3BB69-23CF-44E3-9099-C40C66FF867C}">
                  <a14:compatExt spid="_x0000_s10605"/>
                </a:ext>
                <a:ext uri="{FF2B5EF4-FFF2-40B4-BE49-F238E27FC236}">
                  <a16:creationId xmlns:a16="http://schemas.microsoft.com/office/drawing/2014/main" id="{00000000-0008-0000-0100-00006D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19</xdr:row>
          <xdr:rowOff>0</xdr:rowOff>
        </xdr:from>
        <xdr:to>
          <xdr:col>5</xdr:col>
          <xdr:colOff>215900</xdr:colOff>
          <xdr:row>19</xdr:row>
          <xdr:rowOff>177800</xdr:rowOff>
        </xdr:to>
        <xdr:sp macro="" textlink="">
          <xdr:nvSpPr>
            <xdr:cNvPr id="10606" name="Check Box 366" hidden="1">
              <a:extLst>
                <a:ext uri="{63B3BB69-23CF-44E3-9099-C40C66FF867C}">
                  <a14:compatExt spid="_x0000_s10606"/>
                </a:ext>
                <a:ext uri="{FF2B5EF4-FFF2-40B4-BE49-F238E27FC236}">
                  <a16:creationId xmlns:a16="http://schemas.microsoft.com/office/drawing/2014/main" id="{00000000-0008-0000-0100-00006E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20</xdr:row>
          <xdr:rowOff>0</xdr:rowOff>
        </xdr:from>
        <xdr:to>
          <xdr:col>5</xdr:col>
          <xdr:colOff>215900</xdr:colOff>
          <xdr:row>20</xdr:row>
          <xdr:rowOff>177800</xdr:rowOff>
        </xdr:to>
        <xdr:sp macro="" textlink="">
          <xdr:nvSpPr>
            <xdr:cNvPr id="10607" name="Check Box 367" hidden="1">
              <a:extLst>
                <a:ext uri="{63B3BB69-23CF-44E3-9099-C40C66FF867C}">
                  <a14:compatExt spid="_x0000_s10607"/>
                </a:ext>
                <a:ext uri="{FF2B5EF4-FFF2-40B4-BE49-F238E27FC236}">
                  <a16:creationId xmlns:a16="http://schemas.microsoft.com/office/drawing/2014/main" id="{00000000-0008-0000-0100-00006F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xdr:row>
          <xdr:rowOff>0</xdr:rowOff>
        </xdr:from>
        <xdr:to>
          <xdr:col>7</xdr:col>
          <xdr:colOff>215900</xdr:colOff>
          <xdr:row>16</xdr:row>
          <xdr:rowOff>177800</xdr:rowOff>
        </xdr:to>
        <xdr:sp macro="" textlink="">
          <xdr:nvSpPr>
            <xdr:cNvPr id="10608" name="Check Box 368" hidden="1">
              <a:extLst>
                <a:ext uri="{63B3BB69-23CF-44E3-9099-C40C66FF867C}">
                  <a14:compatExt spid="_x0000_s10608"/>
                </a:ext>
                <a:ext uri="{FF2B5EF4-FFF2-40B4-BE49-F238E27FC236}">
                  <a16:creationId xmlns:a16="http://schemas.microsoft.com/office/drawing/2014/main" id="{00000000-0008-0000-0100-000070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17</xdr:row>
          <xdr:rowOff>0</xdr:rowOff>
        </xdr:from>
        <xdr:to>
          <xdr:col>7</xdr:col>
          <xdr:colOff>215900</xdr:colOff>
          <xdr:row>17</xdr:row>
          <xdr:rowOff>177800</xdr:rowOff>
        </xdr:to>
        <xdr:sp macro="" textlink="">
          <xdr:nvSpPr>
            <xdr:cNvPr id="10609" name="Check Box 369" hidden="1">
              <a:extLst>
                <a:ext uri="{63B3BB69-23CF-44E3-9099-C40C66FF867C}">
                  <a14:compatExt spid="_x0000_s10609"/>
                </a:ext>
                <a:ext uri="{FF2B5EF4-FFF2-40B4-BE49-F238E27FC236}">
                  <a16:creationId xmlns:a16="http://schemas.microsoft.com/office/drawing/2014/main" id="{00000000-0008-0000-0100-000071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18</xdr:row>
          <xdr:rowOff>0</xdr:rowOff>
        </xdr:from>
        <xdr:to>
          <xdr:col>7</xdr:col>
          <xdr:colOff>215900</xdr:colOff>
          <xdr:row>18</xdr:row>
          <xdr:rowOff>177800</xdr:rowOff>
        </xdr:to>
        <xdr:sp macro="" textlink="">
          <xdr:nvSpPr>
            <xdr:cNvPr id="10610" name="Check Box 370" hidden="1">
              <a:extLst>
                <a:ext uri="{63B3BB69-23CF-44E3-9099-C40C66FF867C}">
                  <a14:compatExt spid="_x0000_s10610"/>
                </a:ext>
                <a:ext uri="{FF2B5EF4-FFF2-40B4-BE49-F238E27FC236}">
                  <a16:creationId xmlns:a16="http://schemas.microsoft.com/office/drawing/2014/main" id="{00000000-0008-0000-0100-000072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xdr:row>
          <xdr:rowOff>0</xdr:rowOff>
        </xdr:from>
        <xdr:to>
          <xdr:col>7</xdr:col>
          <xdr:colOff>215900</xdr:colOff>
          <xdr:row>19</xdr:row>
          <xdr:rowOff>177800</xdr:rowOff>
        </xdr:to>
        <xdr:sp macro="" textlink="">
          <xdr:nvSpPr>
            <xdr:cNvPr id="10611" name="Check Box 371" hidden="1">
              <a:extLst>
                <a:ext uri="{63B3BB69-23CF-44E3-9099-C40C66FF867C}">
                  <a14:compatExt spid="_x0000_s10611"/>
                </a:ext>
                <a:ext uri="{FF2B5EF4-FFF2-40B4-BE49-F238E27FC236}">
                  <a16:creationId xmlns:a16="http://schemas.microsoft.com/office/drawing/2014/main" id="{00000000-0008-0000-0100-000073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xdr:row>
          <xdr:rowOff>0</xdr:rowOff>
        </xdr:from>
        <xdr:to>
          <xdr:col>7</xdr:col>
          <xdr:colOff>215900</xdr:colOff>
          <xdr:row>20</xdr:row>
          <xdr:rowOff>177800</xdr:rowOff>
        </xdr:to>
        <xdr:sp macro="" textlink="">
          <xdr:nvSpPr>
            <xdr:cNvPr id="10612" name="Check Box 372" hidden="1">
              <a:extLst>
                <a:ext uri="{63B3BB69-23CF-44E3-9099-C40C66FF867C}">
                  <a14:compatExt spid="_x0000_s10612"/>
                </a:ext>
                <a:ext uri="{FF2B5EF4-FFF2-40B4-BE49-F238E27FC236}">
                  <a16:creationId xmlns:a16="http://schemas.microsoft.com/office/drawing/2014/main" id="{00000000-0008-0000-0100-000074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16</xdr:row>
          <xdr:rowOff>0</xdr:rowOff>
        </xdr:from>
        <xdr:to>
          <xdr:col>11</xdr:col>
          <xdr:colOff>215900</xdr:colOff>
          <xdr:row>16</xdr:row>
          <xdr:rowOff>177800</xdr:rowOff>
        </xdr:to>
        <xdr:sp macro="" textlink="">
          <xdr:nvSpPr>
            <xdr:cNvPr id="10613" name="Check Box 373" hidden="1">
              <a:extLst>
                <a:ext uri="{63B3BB69-23CF-44E3-9099-C40C66FF867C}">
                  <a14:compatExt spid="_x0000_s10613"/>
                </a:ext>
                <a:ext uri="{FF2B5EF4-FFF2-40B4-BE49-F238E27FC236}">
                  <a16:creationId xmlns:a16="http://schemas.microsoft.com/office/drawing/2014/main" id="{00000000-0008-0000-0100-000075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17</xdr:row>
          <xdr:rowOff>0</xdr:rowOff>
        </xdr:from>
        <xdr:to>
          <xdr:col>11</xdr:col>
          <xdr:colOff>215900</xdr:colOff>
          <xdr:row>17</xdr:row>
          <xdr:rowOff>177800</xdr:rowOff>
        </xdr:to>
        <xdr:sp macro="" textlink="">
          <xdr:nvSpPr>
            <xdr:cNvPr id="10614" name="Check Box 374" hidden="1">
              <a:extLst>
                <a:ext uri="{63B3BB69-23CF-44E3-9099-C40C66FF867C}">
                  <a14:compatExt spid="_x0000_s10614"/>
                </a:ext>
                <a:ext uri="{FF2B5EF4-FFF2-40B4-BE49-F238E27FC236}">
                  <a16:creationId xmlns:a16="http://schemas.microsoft.com/office/drawing/2014/main" id="{00000000-0008-0000-0100-000076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18</xdr:row>
          <xdr:rowOff>0</xdr:rowOff>
        </xdr:from>
        <xdr:to>
          <xdr:col>11</xdr:col>
          <xdr:colOff>215900</xdr:colOff>
          <xdr:row>18</xdr:row>
          <xdr:rowOff>177800</xdr:rowOff>
        </xdr:to>
        <xdr:sp macro="" textlink="">
          <xdr:nvSpPr>
            <xdr:cNvPr id="10615" name="Check Box 375" hidden="1">
              <a:extLst>
                <a:ext uri="{63B3BB69-23CF-44E3-9099-C40C66FF867C}">
                  <a14:compatExt spid="_x0000_s10615"/>
                </a:ext>
                <a:ext uri="{FF2B5EF4-FFF2-40B4-BE49-F238E27FC236}">
                  <a16:creationId xmlns:a16="http://schemas.microsoft.com/office/drawing/2014/main" id="{00000000-0008-0000-0100-000077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19</xdr:row>
          <xdr:rowOff>0</xdr:rowOff>
        </xdr:from>
        <xdr:to>
          <xdr:col>11</xdr:col>
          <xdr:colOff>215900</xdr:colOff>
          <xdr:row>19</xdr:row>
          <xdr:rowOff>177800</xdr:rowOff>
        </xdr:to>
        <xdr:sp macro="" textlink="">
          <xdr:nvSpPr>
            <xdr:cNvPr id="10616" name="Check Box 376" hidden="1">
              <a:extLst>
                <a:ext uri="{63B3BB69-23CF-44E3-9099-C40C66FF867C}">
                  <a14:compatExt spid="_x0000_s10616"/>
                </a:ext>
                <a:ext uri="{FF2B5EF4-FFF2-40B4-BE49-F238E27FC236}">
                  <a16:creationId xmlns:a16="http://schemas.microsoft.com/office/drawing/2014/main" id="{00000000-0008-0000-0100-0000782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4</xdr:col>
      <xdr:colOff>1664970</xdr:colOff>
      <xdr:row>0</xdr:row>
      <xdr:rowOff>26670</xdr:rowOff>
    </xdr:from>
    <xdr:to>
      <xdr:col>15</xdr:col>
      <xdr:colOff>104775</xdr:colOff>
      <xdr:row>0</xdr:row>
      <xdr:rowOff>209550</xdr:rowOff>
    </xdr:to>
    <xdr:sp macro="" textlink="Vooraf!C6">
      <xdr:nvSpPr>
        <xdr:cNvPr id="326" name="Tekstvak 325">
          <a:extLst>
            <a:ext uri="{FF2B5EF4-FFF2-40B4-BE49-F238E27FC236}">
              <a16:creationId xmlns:a16="http://schemas.microsoft.com/office/drawing/2014/main" id="{00000000-0008-0000-0100-000046010000}"/>
            </a:ext>
          </a:extLst>
        </xdr:cNvPr>
        <xdr:cNvSpPr txBox="1"/>
      </xdr:nvSpPr>
      <xdr:spPr>
        <a:xfrm>
          <a:off x="2436495" y="26670"/>
          <a:ext cx="7917180"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C818E3DB-3A21-4473-9E4B-1E04A1919B3E}" type="TxLink">
            <a:rPr lang="en-US" sz="1000" b="1" i="0" u="none" strike="noStrike">
              <a:solidFill>
                <a:srgbClr val="952424"/>
              </a:solidFill>
              <a:latin typeface="Calibri"/>
              <a:cs typeface="Calibri"/>
            </a:rPr>
            <a:pPr/>
            <a:t>De deadline voor de indiening van dit sjabloon van 31 maart 2026 is gepasseerd. Indien je een uitstel hebt gevraagd, volg dan individuele afspraken met DCJM.</a:t>
          </a:fld>
          <a:endParaRPr lang="nl-BE" sz="1000"/>
        </a:p>
      </xdr:txBody>
    </xdr:sp>
    <xdr:clientData/>
  </xdr:twoCellAnchor>
  <xdr:twoCellAnchor>
    <xdr:from>
      <xdr:col>1</xdr:col>
      <xdr:colOff>1905</xdr:colOff>
      <xdr:row>0</xdr:row>
      <xdr:rowOff>65405</xdr:rowOff>
    </xdr:from>
    <xdr:to>
      <xdr:col>4</xdr:col>
      <xdr:colOff>480695</xdr:colOff>
      <xdr:row>0</xdr:row>
      <xdr:rowOff>277495</xdr:rowOff>
    </xdr:to>
    <xdr:sp macro="" textlink="">
      <xdr:nvSpPr>
        <xdr:cNvPr id="4" name="shpTerug">
          <a:hlinkClick xmlns:r="http://schemas.openxmlformats.org/officeDocument/2006/relationships" r:id="rId1" tooltip="Ga naar blad 'Vooraf'"/>
          <a:extLst>
            <a:ext uri="{FF2B5EF4-FFF2-40B4-BE49-F238E27FC236}">
              <a16:creationId xmlns:a16="http://schemas.microsoft.com/office/drawing/2014/main" id="{DC380191-31C4-249A-AB7A-61C5C0972218}"/>
            </a:ext>
          </a:extLst>
        </xdr:cNvPr>
        <xdr:cNvSpPr/>
      </xdr:nvSpPr>
      <xdr:spPr>
        <a:xfrm flipH="1">
          <a:off x="161925" y="65405"/>
          <a:ext cx="1096010" cy="21209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kern="1200">
              <a:solidFill>
                <a:srgbClr val="164B4E"/>
              </a:solidFill>
            </a:rPr>
            <a:t>Terug</a:t>
          </a:r>
        </a:p>
      </xdr:txBody>
    </xdr:sp>
    <xdr:clientData/>
  </xdr:twoCellAnchor>
  <xdr:twoCellAnchor>
    <xdr:from>
      <xdr:col>4</xdr:col>
      <xdr:colOff>480695</xdr:colOff>
      <xdr:row>0</xdr:row>
      <xdr:rowOff>65405</xdr:rowOff>
    </xdr:from>
    <xdr:to>
      <xdr:col>4</xdr:col>
      <xdr:colOff>1567180</xdr:colOff>
      <xdr:row>0</xdr:row>
      <xdr:rowOff>277495</xdr:rowOff>
    </xdr:to>
    <xdr:sp macro="" textlink="">
      <xdr:nvSpPr>
        <xdr:cNvPr id="5" name="shpVolgende">
          <a:hlinkClick xmlns:r="http://schemas.openxmlformats.org/officeDocument/2006/relationships" r:id="rId2" tooltip="Ga naar blad 'Personeelsgegevens'"/>
          <a:extLst>
            <a:ext uri="{FF2B5EF4-FFF2-40B4-BE49-F238E27FC236}">
              <a16:creationId xmlns:a16="http://schemas.microsoft.com/office/drawing/2014/main" id="{F2113685-C27E-7C25-37F6-B5597FFEE7C1}"/>
            </a:ext>
          </a:extLst>
        </xdr:cNvPr>
        <xdr:cNvSpPr/>
      </xdr:nvSpPr>
      <xdr:spPr>
        <a:xfrm>
          <a:off x="1257935" y="65405"/>
          <a:ext cx="1086485" cy="212090"/>
        </a:xfrm>
        <a:prstGeom prst="homePlate">
          <a:avLst/>
        </a:prstGeom>
        <a:solidFill>
          <a:srgbClr val="2B979D"/>
        </a:solidFill>
        <a:ln>
          <a:solidFill>
            <a:srgbClr val="164B4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kern="1200">
              <a:solidFill>
                <a:srgbClr val="FFFFFF"/>
              </a:solidFill>
            </a:rPr>
            <a:t>Volgende</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24</xdr:row>
          <xdr:rowOff>0</xdr:rowOff>
        </xdr:from>
        <xdr:to>
          <xdr:col>3</xdr:col>
          <xdr:colOff>215900</xdr:colOff>
          <xdr:row>24</xdr:row>
          <xdr:rowOff>177800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25</xdr:row>
          <xdr:rowOff>0</xdr:rowOff>
        </xdr:from>
        <xdr:to>
          <xdr:col>3</xdr:col>
          <xdr:colOff>215900</xdr:colOff>
          <xdr:row>25</xdr:row>
          <xdr:rowOff>177800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26</xdr:row>
          <xdr:rowOff>0</xdr:rowOff>
        </xdr:from>
        <xdr:to>
          <xdr:col>3</xdr:col>
          <xdr:colOff>215900</xdr:colOff>
          <xdr:row>26</xdr:row>
          <xdr:rowOff>177800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27</xdr:row>
          <xdr:rowOff>0</xdr:rowOff>
        </xdr:from>
        <xdr:to>
          <xdr:col>3</xdr:col>
          <xdr:colOff>215900</xdr:colOff>
          <xdr:row>27</xdr:row>
          <xdr:rowOff>177800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28</xdr:row>
          <xdr:rowOff>0</xdr:rowOff>
        </xdr:from>
        <xdr:to>
          <xdr:col>3</xdr:col>
          <xdr:colOff>215900</xdr:colOff>
          <xdr:row>28</xdr:row>
          <xdr:rowOff>177800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29</xdr:row>
          <xdr:rowOff>0</xdr:rowOff>
        </xdr:from>
        <xdr:to>
          <xdr:col>3</xdr:col>
          <xdr:colOff>215900</xdr:colOff>
          <xdr:row>29</xdr:row>
          <xdr:rowOff>177800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30</xdr:row>
          <xdr:rowOff>0</xdr:rowOff>
        </xdr:from>
        <xdr:to>
          <xdr:col>3</xdr:col>
          <xdr:colOff>215900</xdr:colOff>
          <xdr:row>30</xdr:row>
          <xdr:rowOff>177800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31</xdr:row>
          <xdr:rowOff>0</xdr:rowOff>
        </xdr:from>
        <xdr:to>
          <xdr:col>3</xdr:col>
          <xdr:colOff>215900</xdr:colOff>
          <xdr:row>31</xdr:row>
          <xdr:rowOff>177800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32</xdr:row>
          <xdr:rowOff>0</xdr:rowOff>
        </xdr:from>
        <xdr:to>
          <xdr:col>3</xdr:col>
          <xdr:colOff>215900</xdr:colOff>
          <xdr:row>32</xdr:row>
          <xdr:rowOff>177800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33</xdr:row>
          <xdr:rowOff>0</xdr:rowOff>
        </xdr:from>
        <xdr:to>
          <xdr:col>3</xdr:col>
          <xdr:colOff>215900</xdr:colOff>
          <xdr:row>33</xdr:row>
          <xdr:rowOff>177800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34</xdr:row>
          <xdr:rowOff>0</xdr:rowOff>
        </xdr:from>
        <xdr:to>
          <xdr:col>3</xdr:col>
          <xdr:colOff>215900</xdr:colOff>
          <xdr:row>34</xdr:row>
          <xdr:rowOff>177800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35</xdr:row>
          <xdr:rowOff>0</xdr:rowOff>
        </xdr:from>
        <xdr:to>
          <xdr:col>3</xdr:col>
          <xdr:colOff>215900</xdr:colOff>
          <xdr:row>35</xdr:row>
          <xdr:rowOff>177800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36</xdr:row>
          <xdr:rowOff>0</xdr:rowOff>
        </xdr:from>
        <xdr:to>
          <xdr:col>3</xdr:col>
          <xdr:colOff>215900</xdr:colOff>
          <xdr:row>36</xdr:row>
          <xdr:rowOff>177800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37</xdr:row>
          <xdr:rowOff>0</xdr:rowOff>
        </xdr:from>
        <xdr:to>
          <xdr:col>3</xdr:col>
          <xdr:colOff>215900</xdr:colOff>
          <xdr:row>37</xdr:row>
          <xdr:rowOff>177800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38</xdr:row>
          <xdr:rowOff>0</xdr:rowOff>
        </xdr:from>
        <xdr:to>
          <xdr:col>3</xdr:col>
          <xdr:colOff>215900</xdr:colOff>
          <xdr:row>38</xdr:row>
          <xdr:rowOff>177800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39</xdr:row>
          <xdr:rowOff>0</xdr:rowOff>
        </xdr:from>
        <xdr:to>
          <xdr:col>3</xdr:col>
          <xdr:colOff>215900</xdr:colOff>
          <xdr:row>39</xdr:row>
          <xdr:rowOff>177800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40</xdr:row>
          <xdr:rowOff>0</xdr:rowOff>
        </xdr:from>
        <xdr:to>
          <xdr:col>3</xdr:col>
          <xdr:colOff>215900</xdr:colOff>
          <xdr:row>40</xdr:row>
          <xdr:rowOff>177800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41</xdr:row>
          <xdr:rowOff>0</xdr:rowOff>
        </xdr:from>
        <xdr:to>
          <xdr:col>3</xdr:col>
          <xdr:colOff>215900</xdr:colOff>
          <xdr:row>41</xdr:row>
          <xdr:rowOff>177800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0</xdr:rowOff>
        </xdr:from>
        <xdr:to>
          <xdr:col>5</xdr:col>
          <xdr:colOff>215900</xdr:colOff>
          <xdr:row>24</xdr:row>
          <xdr:rowOff>177800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0</xdr:rowOff>
        </xdr:from>
        <xdr:to>
          <xdr:col>5</xdr:col>
          <xdr:colOff>215900</xdr:colOff>
          <xdr:row>25</xdr:row>
          <xdr:rowOff>177800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26</xdr:row>
          <xdr:rowOff>0</xdr:rowOff>
        </xdr:from>
        <xdr:to>
          <xdr:col>5</xdr:col>
          <xdr:colOff>215900</xdr:colOff>
          <xdr:row>26</xdr:row>
          <xdr:rowOff>177800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27</xdr:row>
          <xdr:rowOff>0</xdr:rowOff>
        </xdr:from>
        <xdr:to>
          <xdr:col>5</xdr:col>
          <xdr:colOff>215900</xdr:colOff>
          <xdr:row>27</xdr:row>
          <xdr:rowOff>177800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28</xdr:row>
          <xdr:rowOff>0</xdr:rowOff>
        </xdr:from>
        <xdr:to>
          <xdr:col>5</xdr:col>
          <xdr:colOff>215900</xdr:colOff>
          <xdr:row>28</xdr:row>
          <xdr:rowOff>177800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200-00001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29</xdr:row>
          <xdr:rowOff>0</xdr:rowOff>
        </xdr:from>
        <xdr:to>
          <xdr:col>5</xdr:col>
          <xdr:colOff>215900</xdr:colOff>
          <xdr:row>29</xdr:row>
          <xdr:rowOff>177800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200-00001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30</xdr:row>
          <xdr:rowOff>0</xdr:rowOff>
        </xdr:from>
        <xdr:to>
          <xdr:col>5</xdr:col>
          <xdr:colOff>215900</xdr:colOff>
          <xdr:row>30</xdr:row>
          <xdr:rowOff>177800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200-00001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31</xdr:row>
          <xdr:rowOff>0</xdr:rowOff>
        </xdr:from>
        <xdr:to>
          <xdr:col>5</xdr:col>
          <xdr:colOff>215900</xdr:colOff>
          <xdr:row>31</xdr:row>
          <xdr:rowOff>177800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200-00001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32</xdr:row>
          <xdr:rowOff>0</xdr:rowOff>
        </xdr:from>
        <xdr:to>
          <xdr:col>5</xdr:col>
          <xdr:colOff>215900</xdr:colOff>
          <xdr:row>32</xdr:row>
          <xdr:rowOff>177800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200-00001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33</xdr:row>
          <xdr:rowOff>0</xdr:rowOff>
        </xdr:from>
        <xdr:to>
          <xdr:col>5</xdr:col>
          <xdr:colOff>215900</xdr:colOff>
          <xdr:row>33</xdr:row>
          <xdr:rowOff>177800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200-00001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34</xdr:row>
          <xdr:rowOff>0</xdr:rowOff>
        </xdr:from>
        <xdr:to>
          <xdr:col>5</xdr:col>
          <xdr:colOff>215900</xdr:colOff>
          <xdr:row>34</xdr:row>
          <xdr:rowOff>177800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200-00001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35</xdr:row>
          <xdr:rowOff>0</xdr:rowOff>
        </xdr:from>
        <xdr:to>
          <xdr:col>5</xdr:col>
          <xdr:colOff>215900</xdr:colOff>
          <xdr:row>35</xdr:row>
          <xdr:rowOff>177800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200-00001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36</xdr:row>
          <xdr:rowOff>0</xdr:rowOff>
        </xdr:from>
        <xdr:to>
          <xdr:col>5</xdr:col>
          <xdr:colOff>215900</xdr:colOff>
          <xdr:row>36</xdr:row>
          <xdr:rowOff>177800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200-00001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37</xdr:row>
          <xdr:rowOff>0</xdr:rowOff>
        </xdr:from>
        <xdr:to>
          <xdr:col>5</xdr:col>
          <xdr:colOff>215900</xdr:colOff>
          <xdr:row>37</xdr:row>
          <xdr:rowOff>177800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200-00002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38</xdr:row>
          <xdr:rowOff>0</xdr:rowOff>
        </xdr:from>
        <xdr:to>
          <xdr:col>5</xdr:col>
          <xdr:colOff>215900</xdr:colOff>
          <xdr:row>38</xdr:row>
          <xdr:rowOff>177800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200-00002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39</xdr:row>
          <xdr:rowOff>0</xdr:rowOff>
        </xdr:from>
        <xdr:to>
          <xdr:col>5</xdr:col>
          <xdr:colOff>215900</xdr:colOff>
          <xdr:row>39</xdr:row>
          <xdr:rowOff>177800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200-00002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40</xdr:row>
          <xdr:rowOff>0</xdr:rowOff>
        </xdr:from>
        <xdr:to>
          <xdr:col>5</xdr:col>
          <xdr:colOff>215900</xdr:colOff>
          <xdr:row>40</xdr:row>
          <xdr:rowOff>177800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200-00002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41</xdr:row>
          <xdr:rowOff>0</xdr:rowOff>
        </xdr:from>
        <xdr:to>
          <xdr:col>5</xdr:col>
          <xdr:colOff>215900</xdr:colOff>
          <xdr:row>41</xdr:row>
          <xdr:rowOff>177800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200-00002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xdr:row>
          <xdr:rowOff>0</xdr:rowOff>
        </xdr:from>
        <xdr:to>
          <xdr:col>7</xdr:col>
          <xdr:colOff>215900</xdr:colOff>
          <xdr:row>24</xdr:row>
          <xdr:rowOff>177800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200-00002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25</xdr:row>
          <xdr:rowOff>0</xdr:rowOff>
        </xdr:from>
        <xdr:to>
          <xdr:col>7</xdr:col>
          <xdr:colOff>215900</xdr:colOff>
          <xdr:row>25</xdr:row>
          <xdr:rowOff>177800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200-00002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26</xdr:row>
          <xdr:rowOff>0</xdr:rowOff>
        </xdr:from>
        <xdr:to>
          <xdr:col>7</xdr:col>
          <xdr:colOff>215900</xdr:colOff>
          <xdr:row>26</xdr:row>
          <xdr:rowOff>177800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0200-00002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27</xdr:row>
          <xdr:rowOff>0</xdr:rowOff>
        </xdr:from>
        <xdr:to>
          <xdr:col>7</xdr:col>
          <xdr:colOff>215900</xdr:colOff>
          <xdr:row>27</xdr:row>
          <xdr:rowOff>177800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200-00002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xdr:row>
          <xdr:rowOff>0</xdr:rowOff>
        </xdr:from>
        <xdr:to>
          <xdr:col>7</xdr:col>
          <xdr:colOff>215900</xdr:colOff>
          <xdr:row>28</xdr:row>
          <xdr:rowOff>177800</xdr:rowOff>
        </xdr:to>
        <xdr:sp macro="" textlink="">
          <xdr:nvSpPr>
            <xdr:cNvPr id="23593" name="Check Box 41" hidden="1">
              <a:extLst>
                <a:ext uri="{63B3BB69-23CF-44E3-9099-C40C66FF867C}">
                  <a14:compatExt spid="_x0000_s23593"/>
                </a:ext>
                <a:ext uri="{FF2B5EF4-FFF2-40B4-BE49-F238E27FC236}">
                  <a16:creationId xmlns:a16="http://schemas.microsoft.com/office/drawing/2014/main" id="{00000000-0008-0000-0200-00002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29</xdr:row>
          <xdr:rowOff>0</xdr:rowOff>
        </xdr:from>
        <xdr:to>
          <xdr:col>7</xdr:col>
          <xdr:colOff>215900</xdr:colOff>
          <xdr:row>29</xdr:row>
          <xdr:rowOff>177800</xdr:rowOff>
        </xdr:to>
        <xdr:sp macro="" textlink="">
          <xdr:nvSpPr>
            <xdr:cNvPr id="23594" name="Check Box 42" hidden="1">
              <a:extLst>
                <a:ext uri="{63B3BB69-23CF-44E3-9099-C40C66FF867C}">
                  <a14:compatExt spid="_x0000_s23594"/>
                </a:ext>
                <a:ext uri="{FF2B5EF4-FFF2-40B4-BE49-F238E27FC236}">
                  <a16:creationId xmlns:a16="http://schemas.microsoft.com/office/drawing/2014/main" id="{00000000-0008-0000-0200-00002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30</xdr:row>
          <xdr:rowOff>0</xdr:rowOff>
        </xdr:from>
        <xdr:to>
          <xdr:col>7</xdr:col>
          <xdr:colOff>215900</xdr:colOff>
          <xdr:row>30</xdr:row>
          <xdr:rowOff>177800</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00000000-0008-0000-0200-00002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31</xdr:row>
          <xdr:rowOff>0</xdr:rowOff>
        </xdr:from>
        <xdr:to>
          <xdr:col>7</xdr:col>
          <xdr:colOff>215900</xdr:colOff>
          <xdr:row>31</xdr:row>
          <xdr:rowOff>177800</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00000000-0008-0000-0200-00002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xdr:row>
          <xdr:rowOff>0</xdr:rowOff>
        </xdr:from>
        <xdr:to>
          <xdr:col>7</xdr:col>
          <xdr:colOff>215900</xdr:colOff>
          <xdr:row>32</xdr:row>
          <xdr:rowOff>177800</xdr:rowOff>
        </xdr:to>
        <xdr:sp macro="" textlink="">
          <xdr:nvSpPr>
            <xdr:cNvPr id="23597" name="Check Box 45" hidden="1">
              <a:extLst>
                <a:ext uri="{63B3BB69-23CF-44E3-9099-C40C66FF867C}">
                  <a14:compatExt spid="_x0000_s23597"/>
                </a:ext>
                <a:ext uri="{FF2B5EF4-FFF2-40B4-BE49-F238E27FC236}">
                  <a16:creationId xmlns:a16="http://schemas.microsoft.com/office/drawing/2014/main" id="{00000000-0008-0000-0200-00002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0</xdr:rowOff>
        </xdr:from>
        <xdr:to>
          <xdr:col>7</xdr:col>
          <xdr:colOff>215900</xdr:colOff>
          <xdr:row>33</xdr:row>
          <xdr:rowOff>177800</xdr:rowOff>
        </xdr:to>
        <xdr:sp macro="" textlink="">
          <xdr:nvSpPr>
            <xdr:cNvPr id="23598" name="Check Box 46" hidden="1">
              <a:extLst>
                <a:ext uri="{63B3BB69-23CF-44E3-9099-C40C66FF867C}">
                  <a14:compatExt spid="_x0000_s23598"/>
                </a:ext>
                <a:ext uri="{FF2B5EF4-FFF2-40B4-BE49-F238E27FC236}">
                  <a16:creationId xmlns:a16="http://schemas.microsoft.com/office/drawing/2014/main" id="{00000000-0008-0000-0200-00002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34</xdr:row>
          <xdr:rowOff>0</xdr:rowOff>
        </xdr:from>
        <xdr:to>
          <xdr:col>7</xdr:col>
          <xdr:colOff>215900</xdr:colOff>
          <xdr:row>34</xdr:row>
          <xdr:rowOff>177800</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00000000-0008-0000-0200-00002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35</xdr:row>
          <xdr:rowOff>0</xdr:rowOff>
        </xdr:from>
        <xdr:to>
          <xdr:col>7</xdr:col>
          <xdr:colOff>215900</xdr:colOff>
          <xdr:row>35</xdr:row>
          <xdr:rowOff>177800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200-00003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36</xdr:row>
          <xdr:rowOff>0</xdr:rowOff>
        </xdr:from>
        <xdr:to>
          <xdr:col>7</xdr:col>
          <xdr:colOff>215900</xdr:colOff>
          <xdr:row>36</xdr:row>
          <xdr:rowOff>177800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200-00003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37</xdr:row>
          <xdr:rowOff>0</xdr:rowOff>
        </xdr:from>
        <xdr:to>
          <xdr:col>7</xdr:col>
          <xdr:colOff>215900</xdr:colOff>
          <xdr:row>37</xdr:row>
          <xdr:rowOff>177800</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0200-00003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38</xdr:row>
          <xdr:rowOff>0</xdr:rowOff>
        </xdr:from>
        <xdr:to>
          <xdr:col>7</xdr:col>
          <xdr:colOff>215900</xdr:colOff>
          <xdr:row>38</xdr:row>
          <xdr:rowOff>177800</xdr:rowOff>
        </xdr:to>
        <xdr:sp macro="" textlink="">
          <xdr:nvSpPr>
            <xdr:cNvPr id="23603" name="Check Box 51" hidden="1">
              <a:extLst>
                <a:ext uri="{63B3BB69-23CF-44E3-9099-C40C66FF867C}">
                  <a14:compatExt spid="_x0000_s23603"/>
                </a:ext>
                <a:ext uri="{FF2B5EF4-FFF2-40B4-BE49-F238E27FC236}">
                  <a16:creationId xmlns:a16="http://schemas.microsoft.com/office/drawing/2014/main" id="{00000000-0008-0000-0200-00003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39</xdr:row>
          <xdr:rowOff>0</xdr:rowOff>
        </xdr:from>
        <xdr:to>
          <xdr:col>7</xdr:col>
          <xdr:colOff>215900</xdr:colOff>
          <xdr:row>39</xdr:row>
          <xdr:rowOff>177800</xdr:rowOff>
        </xdr:to>
        <xdr:sp macro="" textlink="">
          <xdr:nvSpPr>
            <xdr:cNvPr id="23604" name="Check Box 52" hidden="1">
              <a:extLst>
                <a:ext uri="{63B3BB69-23CF-44E3-9099-C40C66FF867C}">
                  <a14:compatExt spid="_x0000_s23604"/>
                </a:ext>
                <a:ext uri="{FF2B5EF4-FFF2-40B4-BE49-F238E27FC236}">
                  <a16:creationId xmlns:a16="http://schemas.microsoft.com/office/drawing/2014/main" id="{00000000-0008-0000-0200-00003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40</xdr:row>
          <xdr:rowOff>0</xdr:rowOff>
        </xdr:from>
        <xdr:to>
          <xdr:col>7</xdr:col>
          <xdr:colOff>215900</xdr:colOff>
          <xdr:row>40</xdr:row>
          <xdr:rowOff>177800</xdr:rowOff>
        </xdr:to>
        <xdr:sp macro="" textlink="">
          <xdr:nvSpPr>
            <xdr:cNvPr id="23605" name="Check Box 53" hidden="1">
              <a:extLst>
                <a:ext uri="{63B3BB69-23CF-44E3-9099-C40C66FF867C}">
                  <a14:compatExt spid="_x0000_s23605"/>
                </a:ext>
                <a:ext uri="{FF2B5EF4-FFF2-40B4-BE49-F238E27FC236}">
                  <a16:creationId xmlns:a16="http://schemas.microsoft.com/office/drawing/2014/main" id="{00000000-0008-0000-0200-00003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41</xdr:row>
          <xdr:rowOff>0</xdr:rowOff>
        </xdr:from>
        <xdr:to>
          <xdr:col>7</xdr:col>
          <xdr:colOff>215900</xdr:colOff>
          <xdr:row>41</xdr:row>
          <xdr:rowOff>177800</xdr:rowOff>
        </xdr:to>
        <xdr:sp macro="" textlink="">
          <xdr:nvSpPr>
            <xdr:cNvPr id="23606" name="Check Box 54" hidden="1">
              <a:extLst>
                <a:ext uri="{63B3BB69-23CF-44E3-9099-C40C66FF867C}">
                  <a14:compatExt spid="_x0000_s23606"/>
                </a:ext>
                <a:ext uri="{FF2B5EF4-FFF2-40B4-BE49-F238E27FC236}">
                  <a16:creationId xmlns:a16="http://schemas.microsoft.com/office/drawing/2014/main" id="{00000000-0008-0000-0200-00003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24</xdr:row>
          <xdr:rowOff>0</xdr:rowOff>
        </xdr:from>
        <xdr:to>
          <xdr:col>11</xdr:col>
          <xdr:colOff>215900</xdr:colOff>
          <xdr:row>24</xdr:row>
          <xdr:rowOff>177800</xdr:rowOff>
        </xdr:to>
        <xdr:sp macro="" textlink="">
          <xdr:nvSpPr>
            <xdr:cNvPr id="23607" name="Check Box 55" hidden="1">
              <a:extLst>
                <a:ext uri="{63B3BB69-23CF-44E3-9099-C40C66FF867C}">
                  <a14:compatExt spid="_x0000_s23607"/>
                </a:ext>
                <a:ext uri="{FF2B5EF4-FFF2-40B4-BE49-F238E27FC236}">
                  <a16:creationId xmlns:a16="http://schemas.microsoft.com/office/drawing/2014/main" id="{00000000-0008-0000-0200-00003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25</xdr:row>
          <xdr:rowOff>0</xdr:rowOff>
        </xdr:from>
        <xdr:to>
          <xdr:col>11</xdr:col>
          <xdr:colOff>215900</xdr:colOff>
          <xdr:row>25</xdr:row>
          <xdr:rowOff>177800</xdr:rowOff>
        </xdr:to>
        <xdr:sp macro="" textlink="">
          <xdr:nvSpPr>
            <xdr:cNvPr id="23608" name="Check Box 56" hidden="1">
              <a:extLst>
                <a:ext uri="{63B3BB69-23CF-44E3-9099-C40C66FF867C}">
                  <a14:compatExt spid="_x0000_s23608"/>
                </a:ext>
                <a:ext uri="{FF2B5EF4-FFF2-40B4-BE49-F238E27FC236}">
                  <a16:creationId xmlns:a16="http://schemas.microsoft.com/office/drawing/2014/main" id="{00000000-0008-0000-0200-00003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26</xdr:row>
          <xdr:rowOff>0</xdr:rowOff>
        </xdr:from>
        <xdr:to>
          <xdr:col>11</xdr:col>
          <xdr:colOff>215900</xdr:colOff>
          <xdr:row>26</xdr:row>
          <xdr:rowOff>177800</xdr:rowOff>
        </xdr:to>
        <xdr:sp macro="" textlink="">
          <xdr:nvSpPr>
            <xdr:cNvPr id="23609" name="Check Box 57" hidden="1">
              <a:extLst>
                <a:ext uri="{63B3BB69-23CF-44E3-9099-C40C66FF867C}">
                  <a14:compatExt spid="_x0000_s23609"/>
                </a:ext>
                <a:ext uri="{FF2B5EF4-FFF2-40B4-BE49-F238E27FC236}">
                  <a16:creationId xmlns:a16="http://schemas.microsoft.com/office/drawing/2014/main" id="{00000000-0008-0000-0200-00003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27</xdr:row>
          <xdr:rowOff>0</xdr:rowOff>
        </xdr:from>
        <xdr:to>
          <xdr:col>11</xdr:col>
          <xdr:colOff>215900</xdr:colOff>
          <xdr:row>27</xdr:row>
          <xdr:rowOff>177800</xdr:rowOff>
        </xdr:to>
        <xdr:sp macro="" textlink="">
          <xdr:nvSpPr>
            <xdr:cNvPr id="23610" name="Check Box 58" hidden="1">
              <a:extLst>
                <a:ext uri="{63B3BB69-23CF-44E3-9099-C40C66FF867C}">
                  <a14:compatExt spid="_x0000_s23610"/>
                </a:ext>
                <a:ext uri="{FF2B5EF4-FFF2-40B4-BE49-F238E27FC236}">
                  <a16:creationId xmlns:a16="http://schemas.microsoft.com/office/drawing/2014/main" id="{00000000-0008-0000-0200-00003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28</xdr:row>
          <xdr:rowOff>0</xdr:rowOff>
        </xdr:from>
        <xdr:to>
          <xdr:col>11</xdr:col>
          <xdr:colOff>215900</xdr:colOff>
          <xdr:row>28</xdr:row>
          <xdr:rowOff>177800</xdr:rowOff>
        </xdr:to>
        <xdr:sp macro="" textlink="">
          <xdr:nvSpPr>
            <xdr:cNvPr id="23611" name="Check Box 59" hidden="1">
              <a:extLst>
                <a:ext uri="{63B3BB69-23CF-44E3-9099-C40C66FF867C}">
                  <a14:compatExt spid="_x0000_s23611"/>
                </a:ext>
                <a:ext uri="{FF2B5EF4-FFF2-40B4-BE49-F238E27FC236}">
                  <a16:creationId xmlns:a16="http://schemas.microsoft.com/office/drawing/2014/main" id="{00000000-0008-0000-0200-00003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29</xdr:row>
          <xdr:rowOff>0</xdr:rowOff>
        </xdr:from>
        <xdr:to>
          <xdr:col>11</xdr:col>
          <xdr:colOff>215900</xdr:colOff>
          <xdr:row>29</xdr:row>
          <xdr:rowOff>177800</xdr:rowOff>
        </xdr:to>
        <xdr:sp macro="" textlink="">
          <xdr:nvSpPr>
            <xdr:cNvPr id="23612" name="Check Box 60" hidden="1">
              <a:extLst>
                <a:ext uri="{63B3BB69-23CF-44E3-9099-C40C66FF867C}">
                  <a14:compatExt spid="_x0000_s23612"/>
                </a:ext>
                <a:ext uri="{FF2B5EF4-FFF2-40B4-BE49-F238E27FC236}">
                  <a16:creationId xmlns:a16="http://schemas.microsoft.com/office/drawing/2014/main" id="{00000000-0008-0000-0200-00003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30</xdr:row>
          <xdr:rowOff>0</xdr:rowOff>
        </xdr:from>
        <xdr:to>
          <xdr:col>11</xdr:col>
          <xdr:colOff>215900</xdr:colOff>
          <xdr:row>30</xdr:row>
          <xdr:rowOff>177800</xdr:rowOff>
        </xdr:to>
        <xdr:sp macro="" textlink="">
          <xdr:nvSpPr>
            <xdr:cNvPr id="23613" name="Check Box 61" hidden="1">
              <a:extLst>
                <a:ext uri="{63B3BB69-23CF-44E3-9099-C40C66FF867C}">
                  <a14:compatExt spid="_x0000_s23613"/>
                </a:ext>
                <a:ext uri="{FF2B5EF4-FFF2-40B4-BE49-F238E27FC236}">
                  <a16:creationId xmlns:a16="http://schemas.microsoft.com/office/drawing/2014/main" id="{00000000-0008-0000-0200-00003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xdr:row>
          <xdr:rowOff>0</xdr:rowOff>
        </xdr:from>
        <xdr:to>
          <xdr:col>11</xdr:col>
          <xdr:colOff>215900</xdr:colOff>
          <xdr:row>31</xdr:row>
          <xdr:rowOff>177800</xdr:rowOff>
        </xdr:to>
        <xdr:sp macro="" textlink="">
          <xdr:nvSpPr>
            <xdr:cNvPr id="23614" name="Check Box 62" hidden="1">
              <a:extLst>
                <a:ext uri="{63B3BB69-23CF-44E3-9099-C40C66FF867C}">
                  <a14:compatExt spid="_x0000_s23614"/>
                </a:ext>
                <a:ext uri="{FF2B5EF4-FFF2-40B4-BE49-F238E27FC236}">
                  <a16:creationId xmlns:a16="http://schemas.microsoft.com/office/drawing/2014/main" id="{00000000-0008-0000-0200-00003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xdr:row>
          <xdr:rowOff>0</xdr:rowOff>
        </xdr:from>
        <xdr:to>
          <xdr:col>11</xdr:col>
          <xdr:colOff>215900</xdr:colOff>
          <xdr:row>32</xdr:row>
          <xdr:rowOff>177800</xdr:rowOff>
        </xdr:to>
        <xdr:sp macro="" textlink="">
          <xdr:nvSpPr>
            <xdr:cNvPr id="23615" name="Check Box 63" hidden="1">
              <a:extLst>
                <a:ext uri="{63B3BB69-23CF-44E3-9099-C40C66FF867C}">
                  <a14:compatExt spid="_x0000_s23615"/>
                </a:ext>
                <a:ext uri="{FF2B5EF4-FFF2-40B4-BE49-F238E27FC236}">
                  <a16:creationId xmlns:a16="http://schemas.microsoft.com/office/drawing/2014/main" id="{00000000-0008-0000-0200-00003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xdr:row>
          <xdr:rowOff>0</xdr:rowOff>
        </xdr:from>
        <xdr:to>
          <xdr:col>11</xdr:col>
          <xdr:colOff>215900</xdr:colOff>
          <xdr:row>33</xdr:row>
          <xdr:rowOff>177800</xdr:rowOff>
        </xdr:to>
        <xdr:sp macro="" textlink="">
          <xdr:nvSpPr>
            <xdr:cNvPr id="23616" name="Check Box 64" hidden="1">
              <a:extLst>
                <a:ext uri="{63B3BB69-23CF-44E3-9099-C40C66FF867C}">
                  <a14:compatExt spid="_x0000_s23616"/>
                </a:ext>
                <a:ext uri="{FF2B5EF4-FFF2-40B4-BE49-F238E27FC236}">
                  <a16:creationId xmlns:a16="http://schemas.microsoft.com/office/drawing/2014/main" id="{00000000-0008-0000-0200-00004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34</xdr:row>
          <xdr:rowOff>0</xdr:rowOff>
        </xdr:from>
        <xdr:to>
          <xdr:col>11</xdr:col>
          <xdr:colOff>215900</xdr:colOff>
          <xdr:row>34</xdr:row>
          <xdr:rowOff>177800</xdr:rowOff>
        </xdr:to>
        <xdr:sp macro="" textlink="">
          <xdr:nvSpPr>
            <xdr:cNvPr id="23617" name="Check Box 65" hidden="1">
              <a:extLst>
                <a:ext uri="{63B3BB69-23CF-44E3-9099-C40C66FF867C}">
                  <a14:compatExt spid="_x0000_s23617"/>
                </a:ext>
                <a:ext uri="{FF2B5EF4-FFF2-40B4-BE49-F238E27FC236}">
                  <a16:creationId xmlns:a16="http://schemas.microsoft.com/office/drawing/2014/main" id="{00000000-0008-0000-0200-00004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35</xdr:row>
          <xdr:rowOff>0</xdr:rowOff>
        </xdr:from>
        <xdr:to>
          <xdr:col>11</xdr:col>
          <xdr:colOff>215900</xdr:colOff>
          <xdr:row>35</xdr:row>
          <xdr:rowOff>177800</xdr:rowOff>
        </xdr:to>
        <xdr:sp macro="" textlink="">
          <xdr:nvSpPr>
            <xdr:cNvPr id="23618" name="Check Box 66" hidden="1">
              <a:extLst>
                <a:ext uri="{63B3BB69-23CF-44E3-9099-C40C66FF867C}">
                  <a14:compatExt spid="_x0000_s23618"/>
                </a:ext>
                <a:ext uri="{FF2B5EF4-FFF2-40B4-BE49-F238E27FC236}">
                  <a16:creationId xmlns:a16="http://schemas.microsoft.com/office/drawing/2014/main" id="{00000000-0008-0000-0200-00004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36</xdr:row>
          <xdr:rowOff>0</xdr:rowOff>
        </xdr:from>
        <xdr:to>
          <xdr:col>11</xdr:col>
          <xdr:colOff>215900</xdr:colOff>
          <xdr:row>36</xdr:row>
          <xdr:rowOff>177800</xdr:rowOff>
        </xdr:to>
        <xdr:sp macro="" textlink="">
          <xdr:nvSpPr>
            <xdr:cNvPr id="23619" name="Check Box 67" hidden="1">
              <a:extLst>
                <a:ext uri="{63B3BB69-23CF-44E3-9099-C40C66FF867C}">
                  <a14:compatExt spid="_x0000_s23619"/>
                </a:ext>
                <a:ext uri="{FF2B5EF4-FFF2-40B4-BE49-F238E27FC236}">
                  <a16:creationId xmlns:a16="http://schemas.microsoft.com/office/drawing/2014/main" id="{00000000-0008-0000-0200-00004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37</xdr:row>
          <xdr:rowOff>0</xdr:rowOff>
        </xdr:from>
        <xdr:to>
          <xdr:col>11</xdr:col>
          <xdr:colOff>215900</xdr:colOff>
          <xdr:row>37</xdr:row>
          <xdr:rowOff>177800</xdr:rowOff>
        </xdr:to>
        <xdr:sp macro="" textlink="">
          <xdr:nvSpPr>
            <xdr:cNvPr id="23620" name="Check Box 68" hidden="1">
              <a:extLst>
                <a:ext uri="{63B3BB69-23CF-44E3-9099-C40C66FF867C}">
                  <a14:compatExt spid="_x0000_s23620"/>
                </a:ext>
                <a:ext uri="{FF2B5EF4-FFF2-40B4-BE49-F238E27FC236}">
                  <a16:creationId xmlns:a16="http://schemas.microsoft.com/office/drawing/2014/main" id="{00000000-0008-0000-0200-00004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38</xdr:row>
          <xdr:rowOff>0</xdr:rowOff>
        </xdr:from>
        <xdr:to>
          <xdr:col>11</xdr:col>
          <xdr:colOff>215900</xdr:colOff>
          <xdr:row>38</xdr:row>
          <xdr:rowOff>177800</xdr:rowOff>
        </xdr:to>
        <xdr:sp macro="" textlink="">
          <xdr:nvSpPr>
            <xdr:cNvPr id="23621" name="Check Box 69" hidden="1">
              <a:extLst>
                <a:ext uri="{63B3BB69-23CF-44E3-9099-C40C66FF867C}">
                  <a14:compatExt spid="_x0000_s23621"/>
                </a:ext>
                <a:ext uri="{FF2B5EF4-FFF2-40B4-BE49-F238E27FC236}">
                  <a16:creationId xmlns:a16="http://schemas.microsoft.com/office/drawing/2014/main" id="{00000000-0008-0000-0200-00004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45</xdr:row>
          <xdr:rowOff>0</xdr:rowOff>
        </xdr:from>
        <xdr:to>
          <xdr:col>3</xdr:col>
          <xdr:colOff>215900</xdr:colOff>
          <xdr:row>45</xdr:row>
          <xdr:rowOff>177800</xdr:rowOff>
        </xdr:to>
        <xdr:sp macro="" textlink="">
          <xdr:nvSpPr>
            <xdr:cNvPr id="23622" name="Check Box 70" hidden="1">
              <a:extLst>
                <a:ext uri="{63B3BB69-23CF-44E3-9099-C40C66FF867C}">
                  <a14:compatExt spid="_x0000_s23622"/>
                </a:ext>
                <a:ext uri="{FF2B5EF4-FFF2-40B4-BE49-F238E27FC236}">
                  <a16:creationId xmlns:a16="http://schemas.microsoft.com/office/drawing/2014/main" id="{00000000-0008-0000-0200-00004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46</xdr:row>
          <xdr:rowOff>0</xdr:rowOff>
        </xdr:from>
        <xdr:to>
          <xdr:col>3</xdr:col>
          <xdr:colOff>215900</xdr:colOff>
          <xdr:row>46</xdr:row>
          <xdr:rowOff>177800</xdr:rowOff>
        </xdr:to>
        <xdr:sp macro="" textlink="">
          <xdr:nvSpPr>
            <xdr:cNvPr id="23623" name="Check Box 71" hidden="1">
              <a:extLst>
                <a:ext uri="{63B3BB69-23CF-44E3-9099-C40C66FF867C}">
                  <a14:compatExt spid="_x0000_s23623"/>
                </a:ext>
                <a:ext uri="{FF2B5EF4-FFF2-40B4-BE49-F238E27FC236}">
                  <a16:creationId xmlns:a16="http://schemas.microsoft.com/office/drawing/2014/main" id="{00000000-0008-0000-0200-00004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47</xdr:row>
          <xdr:rowOff>0</xdr:rowOff>
        </xdr:from>
        <xdr:to>
          <xdr:col>3</xdr:col>
          <xdr:colOff>215900</xdr:colOff>
          <xdr:row>47</xdr:row>
          <xdr:rowOff>177800</xdr:rowOff>
        </xdr:to>
        <xdr:sp macro="" textlink="">
          <xdr:nvSpPr>
            <xdr:cNvPr id="23624" name="Check Box 72" hidden="1">
              <a:extLst>
                <a:ext uri="{63B3BB69-23CF-44E3-9099-C40C66FF867C}">
                  <a14:compatExt spid="_x0000_s23624"/>
                </a:ext>
                <a:ext uri="{FF2B5EF4-FFF2-40B4-BE49-F238E27FC236}">
                  <a16:creationId xmlns:a16="http://schemas.microsoft.com/office/drawing/2014/main" id="{00000000-0008-0000-0200-00004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48</xdr:row>
          <xdr:rowOff>0</xdr:rowOff>
        </xdr:from>
        <xdr:to>
          <xdr:col>3</xdr:col>
          <xdr:colOff>215900</xdr:colOff>
          <xdr:row>48</xdr:row>
          <xdr:rowOff>177800</xdr:rowOff>
        </xdr:to>
        <xdr:sp macro="" textlink="">
          <xdr:nvSpPr>
            <xdr:cNvPr id="23625" name="Check Box 73" hidden="1">
              <a:extLst>
                <a:ext uri="{63B3BB69-23CF-44E3-9099-C40C66FF867C}">
                  <a14:compatExt spid="_x0000_s23625"/>
                </a:ext>
                <a:ext uri="{FF2B5EF4-FFF2-40B4-BE49-F238E27FC236}">
                  <a16:creationId xmlns:a16="http://schemas.microsoft.com/office/drawing/2014/main" id="{00000000-0008-0000-0200-00004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49</xdr:row>
          <xdr:rowOff>0</xdr:rowOff>
        </xdr:from>
        <xdr:to>
          <xdr:col>3</xdr:col>
          <xdr:colOff>215900</xdr:colOff>
          <xdr:row>49</xdr:row>
          <xdr:rowOff>177800</xdr:rowOff>
        </xdr:to>
        <xdr:sp macro="" textlink="">
          <xdr:nvSpPr>
            <xdr:cNvPr id="23626" name="Check Box 74" hidden="1">
              <a:extLst>
                <a:ext uri="{63B3BB69-23CF-44E3-9099-C40C66FF867C}">
                  <a14:compatExt spid="_x0000_s23626"/>
                </a:ext>
                <a:ext uri="{FF2B5EF4-FFF2-40B4-BE49-F238E27FC236}">
                  <a16:creationId xmlns:a16="http://schemas.microsoft.com/office/drawing/2014/main" id="{00000000-0008-0000-0200-00004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50</xdr:row>
          <xdr:rowOff>0</xdr:rowOff>
        </xdr:from>
        <xdr:to>
          <xdr:col>3</xdr:col>
          <xdr:colOff>215900</xdr:colOff>
          <xdr:row>50</xdr:row>
          <xdr:rowOff>177800</xdr:rowOff>
        </xdr:to>
        <xdr:sp macro="" textlink="">
          <xdr:nvSpPr>
            <xdr:cNvPr id="23627" name="Check Box 75" hidden="1">
              <a:extLst>
                <a:ext uri="{63B3BB69-23CF-44E3-9099-C40C66FF867C}">
                  <a14:compatExt spid="_x0000_s23627"/>
                </a:ext>
                <a:ext uri="{FF2B5EF4-FFF2-40B4-BE49-F238E27FC236}">
                  <a16:creationId xmlns:a16="http://schemas.microsoft.com/office/drawing/2014/main" id="{00000000-0008-0000-0200-00004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51</xdr:row>
          <xdr:rowOff>0</xdr:rowOff>
        </xdr:from>
        <xdr:to>
          <xdr:col>3</xdr:col>
          <xdr:colOff>215900</xdr:colOff>
          <xdr:row>51</xdr:row>
          <xdr:rowOff>177800</xdr:rowOff>
        </xdr:to>
        <xdr:sp macro="" textlink="">
          <xdr:nvSpPr>
            <xdr:cNvPr id="23628" name="Check Box 76" hidden="1">
              <a:extLst>
                <a:ext uri="{63B3BB69-23CF-44E3-9099-C40C66FF867C}">
                  <a14:compatExt spid="_x0000_s23628"/>
                </a:ext>
                <a:ext uri="{FF2B5EF4-FFF2-40B4-BE49-F238E27FC236}">
                  <a16:creationId xmlns:a16="http://schemas.microsoft.com/office/drawing/2014/main" id="{00000000-0008-0000-0200-00004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52</xdr:row>
          <xdr:rowOff>0</xdr:rowOff>
        </xdr:from>
        <xdr:to>
          <xdr:col>3</xdr:col>
          <xdr:colOff>215900</xdr:colOff>
          <xdr:row>52</xdr:row>
          <xdr:rowOff>177800</xdr:rowOff>
        </xdr:to>
        <xdr:sp macro="" textlink="">
          <xdr:nvSpPr>
            <xdr:cNvPr id="23629" name="Check Box 77" hidden="1">
              <a:extLst>
                <a:ext uri="{63B3BB69-23CF-44E3-9099-C40C66FF867C}">
                  <a14:compatExt spid="_x0000_s23629"/>
                </a:ext>
                <a:ext uri="{FF2B5EF4-FFF2-40B4-BE49-F238E27FC236}">
                  <a16:creationId xmlns:a16="http://schemas.microsoft.com/office/drawing/2014/main" id="{00000000-0008-0000-0200-00004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53</xdr:row>
          <xdr:rowOff>0</xdr:rowOff>
        </xdr:from>
        <xdr:to>
          <xdr:col>3</xdr:col>
          <xdr:colOff>215900</xdr:colOff>
          <xdr:row>53</xdr:row>
          <xdr:rowOff>177800</xdr:rowOff>
        </xdr:to>
        <xdr:sp macro="" textlink="">
          <xdr:nvSpPr>
            <xdr:cNvPr id="23630" name="Check Box 78" hidden="1">
              <a:extLst>
                <a:ext uri="{63B3BB69-23CF-44E3-9099-C40C66FF867C}">
                  <a14:compatExt spid="_x0000_s23630"/>
                </a:ext>
                <a:ext uri="{FF2B5EF4-FFF2-40B4-BE49-F238E27FC236}">
                  <a16:creationId xmlns:a16="http://schemas.microsoft.com/office/drawing/2014/main" id="{00000000-0008-0000-0200-00004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54</xdr:row>
          <xdr:rowOff>0</xdr:rowOff>
        </xdr:from>
        <xdr:to>
          <xdr:col>3</xdr:col>
          <xdr:colOff>215900</xdr:colOff>
          <xdr:row>54</xdr:row>
          <xdr:rowOff>177800</xdr:rowOff>
        </xdr:to>
        <xdr:sp macro="" textlink="">
          <xdr:nvSpPr>
            <xdr:cNvPr id="23631" name="Check Box 79" hidden="1">
              <a:extLst>
                <a:ext uri="{63B3BB69-23CF-44E3-9099-C40C66FF867C}">
                  <a14:compatExt spid="_x0000_s23631"/>
                </a:ext>
                <a:ext uri="{FF2B5EF4-FFF2-40B4-BE49-F238E27FC236}">
                  <a16:creationId xmlns:a16="http://schemas.microsoft.com/office/drawing/2014/main" id="{00000000-0008-0000-0200-00004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55</xdr:row>
          <xdr:rowOff>0</xdr:rowOff>
        </xdr:from>
        <xdr:to>
          <xdr:col>3</xdr:col>
          <xdr:colOff>215900</xdr:colOff>
          <xdr:row>55</xdr:row>
          <xdr:rowOff>177800</xdr:rowOff>
        </xdr:to>
        <xdr:sp macro="" textlink="">
          <xdr:nvSpPr>
            <xdr:cNvPr id="23632" name="Check Box 80" hidden="1">
              <a:extLst>
                <a:ext uri="{63B3BB69-23CF-44E3-9099-C40C66FF867C}">
                  <a14:compatExt spid="_x0000_s23632"/>
                </a:ext>
                <a:ext uri="{FF2B5EF4-FFF2-40B4-BE49-F238E27FC236}">
                  <a16:creationId xmlns:a16="http://schemas.microsoft.com/office/drawing/2014/main" id="{00000000-0008-0000-0200-00005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45</xdr:row>
          <xdr:rowOff>0</xdr:rowOff>
        </xdr:from>
        <xdr:to>
          <xdr:col>5</xdr:col>
          <xdr:colOff>215900</xdr:colOff>
          <xdr:row>45</xdr:row>
          <xdr:rowOff>177800</xdr:rowOff>
        </xdr:to>
        <xdr:sp macro="" textlink="">
          <xdr:nvSpPr>
            <xdr:cNvPr id="23633" name="Check Box 81" hidden="1">
              <a:extLst>
                <a:ext uri="{63B3BB69-23CF-44E3-9099-C40C66FF867C}">
                  <a14:compatExt spid="_x0000_s23633"/>
                </a:ext>
                <a:ext uri="{FF2B5EF4-FFF2-40B4-BE49-F238E27FC236}">
                  <a16:creationId xmlns:a16="http://schemas.microsoft.com/office/drawing/2014/main" id="{00000000-0008-0000-0200-00005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46</xdr:row>
          <xdr:rowOff>0</xdr:rowOff>
        </xdr:from>
        <xdr:to>
          <xdr:col>5</xdr:col>
          <xdr:colOff>215900</xdr:colOff>
          <xdr:row>46</xdr:row>
          <xdr:rowOff>177800</xdr:rowOff>
        </xdr:to>
        <xdr:sp macro="" textlink="">
          <xdr:nvSpPr>
            <xdr:cNvPr id="23634" name="Check Box 82" hidden="1">
              <a:extLst>
                <a:ext uri="{63B3BB69-23CF-44E3-9099-C40C66FF867C}">
                  <a14:compatExt spid="_x0000_s23634"/>
                </a:ext>
                <a:ext uri="{FF2B5EF4-FFF2-40B4-BE49-F238E27FC236}">
                  <a16:creationId xmlns:a16="http://schemas.microsoft.com/office/drawing/2014/main" id="{00000000-0008-0000-0200-00005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47</xdr:row>
          <xdr:rowOff>0</xdr:rowOff>
        </xdr:from>
        <xdr:to>
          <xdr:col>5</xdr:col>
          <xdr:colOff>215900</xdr:colOff>
          <xdr:row>47</xdr:row>
          <xdr:rowOff>177800</xdr:rowOff>
        </xdr:to>
        <xdr:sp macro="" textlink="">
          <xdr:nvSpPr>
            <xdr:cNvPr id="23635" name="Check Box 83" hidden="1">
              <a:extLst>
                <a:ext uri="{63B3BB69-23CF-44E3-9099-C40C66FF867C}">
                  <a14:compatExt spid="_x0000_s23635"/>
                </a:ext>
                <a:ext uri="{FF2B5EF4-FFF2-40B4-BE49-F238E27FC236}">
                  <a16:creationId xmlns:a16="http://schemas.microsoft.com/office/drawing/2014/main" id="{00000000-0008-0000-0200-00005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48</xdr:row>
          <xdr:rowOff>0</xdr:rowOff>
        </xdr:from>
        <xdr:to>
          <xdr:col>5</xdr:col>
          <xdr:colOff>215900</xdr:colOff>
          <xdr:row>48</xdr:row>
          <xdr:rowOff>177800</xdr:rowOff>
        </xdr:to>
        <xdr:sp macro="" textlink="">
          <xdr:nvSpPr>
            <xdr:cNvPr id="23636" name="Check Box 84" hidden="1">
              <a:extLst>
                <a:ext uri="{63B3BB69-23CF-44E3-9099-C40C66FF867C}">
                  <a14:compatExt spid="_x0000_s23636"/>
                </a:ext>
                <a:ext uri="{FF2B5EF4-FFF2-40B4-BE49-F238E27FC236}">
                  <a16:creationId xmlns:a16="http://schemas.microsoft.com/office/drawing/2014/main" id="{00000000-0008-0000-0200-00005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49</xdr:row>
          <xdr:rowOff>0</xdr:rowOff>
        </xdr:from>
        <xdr:to>
          <xdr:col>5</xdr:col>
          <xdr:colOff>215900</xdr:colOff>
          <xdr:row>49</xdr:row>
          <xdr:rowOff>177800</xdr:rowOff>
        </xdr:to>
        <xdr:sp macro="" textlink="">
          <xdr:nvSpPr>
            <xdr:cNvPr id="23637" name="Check Box 85" hidden="1">
              <a:extLst>
                <a:ext uri="{63B3BB69-23CF-44E3-9099-C40C66FF867C}">
                  <a14:compatExt spid="_x0000_s23637"/>
                </a:ext>
                <a:ext uri="{FF2B5EF4-FFF2-40B4-BE49-F238E27FC236}">
                  <a16:creationId xmlns:a16="http://schemas.microsoft.com/office/drawing/2014/main" id="{00000000-0008-0000-0200-00005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50</xdr:row>
          <xdr:rowOff>0</xdr:rowOff>
        </xdr:from>
        <xdr:to>
          <xdr:col>5</xdr:col>
          <xdr:colOff>215900</xdr:colOff>
          <xdr:row>50</xdr:row>
          <xdr:rowOff>177800</xdr:rowOff>
        </xdr:to>
        <xdr:sp macro="" textlink="">
          <xdr:nvSpPr>
            <xdr:cNvPr id="23638" name="Check Box 86" hidden="1">
              <a:extLst>
                <a:ext uri="{63B3BB69-23CF-44E3-9099-C40C66FF867C}">
                  <a14:compatExt spid="_x0000_s23638"/>
                </a:ext>
                <a:ext uri="{FF2B5EF4-FFF2-40B4-BE49-F238E27FC236}">
                  <a16:creationId xmlns:a16="http://schemas.microsoft.com/office/drawing/2014/main" id="{00000000-0008-0000-0200-00005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51</xdr:row>
          <xdr:rowOff>0</xdr:rowOff>
        </xdr:from>
        <xdr:to>
          <xdr:col>5</xdr:col>
          <xdr:colOff>215900</xdr:colOff>
          <xdr:row>51</xdr:row>
          <xdr:rowOff>177800</xdr:rowOff>
        </xdr:to>
        <xdr:sp macro="" textlink="">
          <xdr:nvSpPr>
            <xdr:cNvPr id="23639" name="Check Box 87" hidden="1">
              <a:extLst>
                <a:ext uri="{63B3BB69-23CF-44E3-9099-C40C66FF867C}">
                  <a14:compatExt spid="_x0000_s23639"/>
                </a:ext>
                <a:ext uri="{FF2B5EF4-FFF2-40B4-BE49-F238E27FC236}">
                  <a16:creationId xmlns:a16="http://schemas.microsoft.com/office/drawing/2014/main" id="{00000000-0008-0000-0200-00005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52</xdr:row>
          <xdr:rowOff>0</xdr:rowOff>
        </xdr:from>
        <xdr:to>
          <xdr:col>5</xdr:col>
          <xdr:colOff>215900</xdr:colOff>
          <xdr:row>52</xdr:row>
          <xdr:rowOff>177800</xdr:rowOff>
        </xdr:to>
        <xdr:sp macro="" textlink="">
          <xdr:nvSpPr>
            <xdr:cNvPr id="23640" name="Check Box 88" hidden="1">
              <a:extLst>
                <a:ext uri="{63B3BB69-23CF-44E3-9099-C40C66FF867C}">
                  <a14:compatExt spid="_x0000_s23640"/>
                </a:ext>
                <a:ext uri="{FF2B5EF4-FFF2-40B4-BE49-F238E27FC236}">
                  <a16:creationId xmlns:a16="http://schemas.microsoft.com/office/drawing/2014/main" id="{00000000-0008-0000-0200-00005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53</xdr:row>
          <xdr:rowOff>0</xdr:rowOff>
        </xdr:from>
        <xdr:to>
          <xdr:col>5</xdr:col>
          <xdr:colOff>215900</xdr:colOff>
          <xdr:row>53</xdr:row>
          <xdr:rowOff>177800</xdr:rowOff>
        </xdr:to>
        <xdr:sp macro="" textlink="">
          <xdr:nvSpPr>
            <xdr:cNvPr id="23641" name="Check Box 89" hidden="1">
              <a:extLst>
                <a:ext uri="{63B3BB69-23CF-44E3-9099-C40C66FF867C}">
                  <a14:compatExt spid="_x0000_s23641"/>
                </a:ext>
                <a:ext uri="{FF2B5EF4-FFF2-40B4-BE49-F238E27FC236}">
                  <a16:creationId xmlns:a16="http://schemas.microsoft.com/office/drawing/2014/main" id="{00000000-0008-0000-0200-00005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54</xdr:row>
          <xdr:rowOff>0</xdr:rowOff>
        </xdr:from>
        <xdr:to>
          <xdr:col>5</xdr:col>
          <xdr:colOff>215900</xdr:colOff>
          <xdr:row>54</xdr:row>
          <xdr:rowOff>177800</xdr:rowOff>
        </xdr:to>
        <xdr:sp macro="" textlink="">
          <xdr:nvSpPr>
            <xdr:cNvPr id="23642" name="Check Box 90" hidden="1">
              <a:extLst>
                <a:ext uri="{63B3BB69-23CF-44E3-9099-C40C66FF867C}">
                  <a14:compatExt spid="_x0000_s23642"/>
                </a:ext>
                <a:ext uri="{FF2B5EF4-FFF2-40B4-BE49-F238E27FC236}">
                  <a16:creationId xmlns:a16="http://schemas.microsoft.com/office/drawing/2014/main" id="{00000000-0008-0000-0200-00005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55</xdr:row>
          <xdr:rowOff>0</xdr:rowOff>
        </xdr:from>
        <xdr:to>
          <xdr:col>5</xdr:col>
          <xdr:colOff>215900</xdr:colOff>
          <xdr:row>55</xdr:row>
          <xdr:rowOff>177800</xdr:rowOff>
        </xdr:to>
        <xdr:sp macro="" textlink="">
          <xdr:nvSpPr>
            <xdr:cNvPr id="23643" name="Check Box 91" hidden="1">
              <a:extLst>
                <a:ext uri="{63B3BB69-23CF-44E3-9099-C40C66FF867C}">
                  <a14:compatExt spid="_x0000_s23643"/>
                </a:ext>
                <a:ext uri="{FF2B5EF4-FFF2-40B4-BE49-F238E27FC236}">
                  <a16:creationId xmlns:a16="http://schemas.microsoft.com/office/drawing/2014/main" id="{00000000-0008-0000-0200-00005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45</xdr:row>
          <xdr:rowOff>0</xdr:rowOff>
        </xdr:from>
        <xdr:to>
          <xdr:col>7</xdr:col>
          <xdr:colOff>215900</xdr:colOff>
          <xdr:row>45</xdr:row>
          <xdr:rowOff>177800</xdr:rowOff>
        </xdr:to>
        <xdr:sp macro="" textlink="">
          <xdr:nvSpPr>
            <xdr:cNvPr id="23644" name="Check Box 92" hidden="1">
              <a:extLst>
                <a:ext uri="{63B3BB69-23CF-44E3-9099-C40C66FF867C}">
                  <a14:compatExt spid="_x0000_s23644"/>
                </a:ext>
                <a:ext uri="{FF2B5EF4-FFF2-40B4-BE49-F238E27FC236}">
                  <a16:creationId xmlns:a16="http://schemas.microsoft.com/office/drawing/2014/main" id="{00000000-0008-0000-0200-00005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46</xdr:row>
          <xdr:rowOff>0</xdr:rowOff>
        </xdr:from>
        <xdr:to>
          <xdr:col>7</xdr:col>
          <xdr:colOff>215900</xdr:colOff>
          <xdr:row>46</xdr:row>
          <xdr:rowOff>177800</xdr:rowOff>
        </xdr:to>
        <xdr:sp macro="" textlink="">
          <xdr:nvSpPr>
            <xdr:cNvPr id="23645" name="Check Box 93" hidden="1">
              <a:extLst>
                <a:ext uri="{63B3BB69-23CF-44E3-9099-C40C66FF867C}">
                  <a14:compatExt spid="_x0000_s23645"/>
                </a:ext>
                <a:ext uri="{FF2B5EF4-FFF2-40B4-BE49-F238E27FC236}">
                  <a16:creationId xmlns:a16="http://schemas.microsoft.com/office/drawing/2014/main" id="{00000000-0008-0000-0200-00005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0</xdr:rowOff>
        </xdr:from>
        <xdr:to>
          <xdr:col>7</xdr:col>
          <xdr:colOff>215900</xdr:colOff>
          <xdr:row>47</xdr:row>
          <xdr:rowOff>177800</xdr:rowOff>
        </xdr:to>
        <xdr:sp macro="" textlink="">
          <xdr:nvSpPr>
            <xdr:cNvPr id="23646" name="Check Box 94" hidden="1">
              <a:extLst>
                <a:ext uri="{63B3BB69-23CF-44E3-9099-C40C66FF867C}">
                  <a14:compatExt spid="_x0000_s23646"/>
                </a:ext>
                <a:ext uri="{FF2B5EF4-FFF2-40B4-BE49-F238E27FC236}">
                  <a16:creationId xmlns:a16="http://schemas.microsoft.com/office/drawing/2014/main" id="{00000000-0008-0000-0200-00005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0</xdr:rowOff>
        </xdr:from>
        <xdr:to>
          <xdr:col>7</xdr:col>
          <xdr:colOff>215900</xdr:colOff>
          <xdr:row>48</xdr:row>
          <xdr:rowOff>177800</xdr:rowOff>
        </xdr:to>
        <xdr:sp macro="" textlink="">
          <xdr:nvSpPr>
            <xdr:cNvPr id="23647" name="Check Box 95" hidden="1">
              <a:extLst>
                <a:ext uri="{63B3BB69-23CF-44E3-9099-C40C66FF867C}">
                  <a14:compatExt spid="_x0000_s23647"/>
                </a:ext>
                <a:ext uri="{FF2B5EF4-FFF2-40B4-BE49-F238E27FC236}">
                  <a16:creationId xmlns:a16="http://schemas.microsoft.com/office/drawing/2014/main" id="{00000000-0008-0000-0200-00005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49</xdr:row>
          <xdr:rowOff>0</xdr:rowOff>
        </xdr:from>
        <xdr:to>
          <xdr:col>7</xdr:col>
          <xdr:colOff>215900</xdr:colOff>
          <xdr:row>49</xdr:row>
          <xdr:rowOff>177800</xdr:rowOff>
        </xdr:to>
        <xdr:sp macro="" textlink="">
          <xdr:nvSpPr>
            <xdr:cNvPr id="23648" name="Check Box 96" hidden="1">
              <a:extLst>
                <a:ext uri="{63B3BB69-23CF-44E3-9099-C40C66FF867C}">
                  <a14:compatExt spid="_x0000_s23648"/>
                </a:ext>
                <a:ext uri="{FF2B5EF4-FFF2-40B4-BE49-F238E27FC236}">
                  <a16:creationId xmlns:a16="http://schemas.microsoft.com/office/drawing/2014/main" id="{00000000-0008-0000-0200-00006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0</xdr:rowOff>
        </xdr:from>
        <xdr:to>
          <xdr:col>7</xdr:col>
          <xdr:colOff>215900</xdr:colOff>
          <xdr:row>50</xdr:row>
          <xdr:rowOff>177800</xdr:rowOff>
        </xdr:to>
        <xdr:sp macro="" textlink="">
          <xdr:nvSpPr>
            <xdr:cNvPr id="23649" name="Check Box 97" hidden="1">
              <a:extLst>
                <a:ext uri="{63B3BB69-23CF-44E3-9099-C40C66FF867C}">
                  <a14:compatExt spid="_x0000_s23649"/>
                </a:ext>
                <a:ext uri="{FF2B5EF4-FFF2-40B4-BE49-F238E27FC236}">
                  <a16:creationId xmlns:a16="http://schemas.microsoft.com/office/drawing/2014/main" id="{00000000-0008-0000-0200-00006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xdr:row>
          <xdr:rowOff>0</xdr:rowOff>
        </xdr:from>
        <xdr:to>
          <xdr:col>7</xdr:col>
          <xdr:colOff>215900</xdr:colOff>
          <xdr:row>51</xdr:row>
          <xdr:rowOff>177800</xdr:rowOff>
        </xdr:to>
        <xdr:sp macro="" textlink="">
          <xdr:nvSpPr>
            <xdr:cNvPr id="23650" name="Check Box 98" hidden="1">
              <a:extLst>
                <a:ext uri="{63B3BB69-23CF-44E3-9099-C40C66FF867C}">
                  <a14:compatExt spid="_x0000_s23650"/>
                </a:ext>
                <a:ext uri="{FF2B5EF4-FFF2-40B4-BE49-F238E27FC236}">
                  <a16:creationId xmlns:a16="http://schemas.microsoft.com/office/drawing/2014/main" id="{00000000-0008-0000-0200-00006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52</xdr:row>
          <xdr:rowOff>0</xdr:rowOff>
        </xdr:from>
        <xdr:to>
          <xdr:col>7</xdr:col>
          <xdr:colOff>215900</xdr:colOff>
          <xdr:row>52</xdr:row>
          <xdr:rowOff>177800</xdr:rowOff>
        </xdr:to>
        <xdr:sp macro="" textlink="">
          <xdr:nvSpPr>
            <xdr:cNvPr id="23651" name="Check Box 99" hidden="1">
              <a:extLst>
                <a:ext uri="{63B3BB69-23CF-44E3-9099-C40C66FF867C}">
                  <a14:compatExt spid="_x0000_s23651"/>
                </a:ext>
                <a:ext uri="{FF2B5EF4-FFF2-40B4-BE49-F238E27FC236}">
                  <a16:creationId xmlns:a16="http://schemas.microsoft.com/office/drawing/2014/main" id="{00000000-0008-0000-0200-00006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53</xdr:row>
          <xdr:rowOff>0</xdr:rowOff>
        </xdr:from>
        <xdr:to>
          <xdr:col>7</xdr:col>
          <xdr:colOff>215900</xdr:colOff>
          <xdr:row>53</xdr:row>
          <xdr:rowOff>177800</xdr:rowOff>
        </xdr:to>
        <xdr:sp macro="" textlink="">
          <xdr:nvSpPr>
            <xdr:cNvPr id="23652" name="Check Box 100" hidden="1">
              <a:extLst>
                <a:ext uri="{63B3BB69-23CF-44E3-9099-C40C66FF867C}">
                  <a14:compatExt spid="_x0000_s23652"/>
                </a:ext>
                <a:ext uri="{FF2B5EF4-FFF2-40B4-BE49-F238E27FC236}">
                  <a16:creationId xmlns:a16="http://schemas.microsoft.com/office/drawing/2014/main" id="{00000000-0008-0000-0200-00006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54</xdr:row>
          <xdr:rowOff>0</xdr:rowOff>
        </xdr:from>
        <xdr:to>
          <xdr:col>7</xdr:col>
          <xdr:colOff>215900</xdr:colOff>
          <xdr:row>54</xdr:row>
          <xdr:rowOff>177800</xdr:rowOff>
        </xdr:to>
        <xdr:sp macro="" textlink="">
          <xdr:nvSpPr>
            <xdr:cNvPr id="23653" name="Check Box 101" hidden="1">
              <a:extLst>
                <a:ext uri="{63B3BB69-23CF-44E3-9099-C40C66FF867C}">
                  <a14:compatExt spid="_x0000_s23653"/>
                </a:ext>
                <a:ext uri="{FF2B5EF4-FFF2-40B4-BE49-F238E27FC236}">
                  <a16:creationId xmlns:a16="http://schemas.microsoft.com/office/drawing/2014/main" id="{00000000-0008-0000-0200-00006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55</xdr:row>
          <xdr:rowOff>0</xdr:rowOff>
        </xdr:from>
        <xdr:to>
          <xdr:col>7</xdr:col>
          <xdr:colOff>215900</xdr:colOff>
          <xdr:row>55</xdr:row>
          <xdr:rowOff>177800</xdr:rowOff>
        </xdr:to>
        <xdr:sp macro="" textlink="">
          <xdr:nvSpPr>
            <xdr:cNvPr id="23654" name="Check Box 102" hidden="1">
              <a:extLst>
                <a:ext uri="{63B3BB69-23CF-44E3-9099-C40C66FF867C}">
                  <a14:compatExt spid="_x0000_s23654"/>
                </a:ext>
                <a:ext uri="{FF2B5EF4-FFF2-40B4-BE49-F238E27FC236}">
                  <a16:creationId xmlns:a16="http://schemas.microsoft.com/office/drawing/2014/main" id="{00000000-0008-0000-0200-00006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45</xdr:row>
          <xdr:rowOff>0</xdr:rowOff>
        </xdr:from>
        <xdr:to>
          <xdr:col>11</xdr:col>
          <xdr:colOff>215900</xdr:colOff>
          <xdr:row>45</xdr:row>
          <xdr:rowOff>177800</xdr:rowOff>
        </xdr:to>
        <xdr:sp macro="" textlink="">
          <xdr:nvSpPr>
            <xdr:cNvPr id="23655" name="Check Box 103" hidden="1">
              <a:extLst>
                <a:ext uri="{63B3BB69-23CF-44E3-9099-C40C66FF867C}">
                  <a14:compatExt spid="_x0000_s23655"/>
                </a:ext>
                <a:ext uri="{FF2B5EF4-FFF2-40B4-BE49-F238E27FC236}">
                  <a16:creationId xmlns:a16="http://schemas.microsoft.com/office/drawing/2014/main" id="{00000000-0008-0000-0200-00006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46</xdr:row>
          <xdr:rowOff>0</xdr:rowOff>
        </xdr:from>
        <xdr:to>
          <xdr:col>11</xdr:col>
          <xdr:colOff>215900</xdr:colOff>
          <xdr:row>46</xdr:row>
          <xdr:rowOff>177800</xdr:rowOff>
        </xdr:to>
        <xdr:sp macro="" textlink="">
          <xdr:nvSpPr>
            <xdr:cNvPr id="23656" name="Check Box 104" hidden="1">
              <a:extLst>
                <a:ext uri="{63B3BB69-23CF-44E3-9099-C40C66FF867C}">
                  <a14:compatExt spid="_x0000_s23656"/>
                </a:ext>
                <a:ext uri="{FF2B5EF4-FFF2-40B4-BE49-F238E27FC236}">
                  <a16:creationId xmlns:a16="http://schemas.microsoft.com/office/drawing/2014/main" id="{00000000-0008-0000-0200-00006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47</xdr:row>
          <xdr:rowOff>0</xdr:rowOff>
        </xdr:from>
        <xdr:to>
          <xdr:col>11</xdr:col>
          <xdr:colOff>215900</xdr:colOff>
          <xdr:row>47</xdr:row>
          <xdr:rowOff>177800</xdr:rowOff>
        </xdr:to>
        <xdr:sp macro="" textlink="">
          <xdr:nvSpPr>
            <xdr:cNvPr id="23657" name="Check Box 105" hidden="1">
              <a:extLst>
                <a:ext uri="{63B3BB69-23CF-44E3-9099-C40C66FF867C}">
                  <a14:compatExt spid="_x0000_s23657"/>
                </a:ext>
                <a:ext uri="{FF2B5EF4-FFF2-40B4-BE49-F238E27FC236}">
                  <a16:creationId xmlns:a16="http://schemas.microsoft.com/office/drawing/2014/main" id="{00000000-0008-0000-0200-00006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48</xdr:row>
          <xdr:rowOff>0</xdr:rowOff>
        </xdr:from>
        <xdr:to>
          <xdr:col>11</xdr:col>
          <xdr:colOff>215900</xdr:colOff>
          <xdr:row>48</xdr:row>
          <xdr:rowOff>177800</xdr:rowOff>
        </xdr:to>
        <xdr:sp macro="" textlink="">
          <xdr:nvSpPr>
            <xdr:cNvPr id="23658" name="Check Box 106" hidden="1">
              <a:extLst>
                <a:ext uri="{63B3BB69-23CF-44E3-9099-C40C66FF867C}">
                  <a14:compatExt spid="_x0000_s23658"/>
                </a:ext>
                <a:ext uri="{FF2B5EF4-FFF2-40B4-BE49-F238E27FC236}">
                  <a16:creationId xmlns:a16="http://schemas.microsoft.com/office/drawing/2014/main" id="{00000000-0008-0000-0200-00006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49</xdr:row>
          <xdr:rowOff>0</xdr:rowOff>
        </xdr:from>
        <xdr:to>
          <xdr:col>11</xdr:col>
          <xdr:colOff>215900</xdr:colOff>
          <xdr:row>49</xdr:row>
          <xdr:rowOff>177800</xdr:rowOff>
        </xdr:to>
        <xdr:sp macro="" textlink="">
          <xdr:nvSpPr>
            <xdr:cNvPr id="23659" name="Check Box 107" hidden="1">
              <a:extLst>
                <a:ext uri="{63B3BB69-23CF-44E3-9099-C40C66FF867C}">
                  <a14:compatExt spid="_x0000_s23659"/>
                </a:ext>
                <a:ext uri="{FF2B5EF4-FFF2-40B4-BE49-F238E27FC236}">
                  <a16:creationId xmlns:a16="http://schemas.microsoft.com/office/drawing/2014/main" id="{00000000-0008-0000-0200-00006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50</xdr:row>
          <xdr:rowOff>0</xdr:rowOff>
        </xdr:from>
        <xdr:to>
          <xdr:col>11</xdr:col>
          <xdr:colOff>215900</xdr:colOff>
          <xdr:row>50</xdr:row>
          <xdr:rowOff>177800</xdr:rowOff>
        </xdr:to>
        <xdr:sp macro="" textlink="">
          <xdr:nvSpPr>
            <xdr:cNvPr id="23660" name="Check Box 108" hidden="1">
              <a:extLst>
                <a:ext uri="{63B3BB69-23CF-44E3-9099-C40C66FF867C}">
                  <a14:compatExt spid="_x0000_s23660"/>
                </a:ext>
                <a:ext uri="{FF2B5EF4-FFF2-40B4-BE49-F238E27FC236}">
                  <a16:creationId xmlns:a16="http://schemas.microsoft.com/office/drawing/2014/main" id="{00000000-0008-0000-0200-00006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51</xdr:row>
          <xdr:rowOff>0</xdr:rowOff>
        </xdr:from>
        <xdr:to>
          <xdr:col>11</xdr:col>
          <xdr:colOff>215900</xdr:colOff>
          <xdr:row>51</xdr:row>
          <xdr:rowOff>177800</xdr:rowOff>
        </xdr:to>
        <xdr:sp macro="" textlink="">
          <xdr:nvSpPr>
            <xdr:cNvPr id="23661" name="Check Box 109" hidden="1">
              <a:extLst>
                <a:ext uri="{63B3BB69-23CF-44E3-9099-C40C66FF867C}">
                  <a14:compatExt spid="_x0000_s23661"/>
                </a:ext>
                <a:ext uri="{FF2B5EF4-FFF2-40B4-BE49-F238E27FC236}">
                  <a16:creationId xmlns:a16="http://schemas.microsoft.com/office/drawing/2014/main" id="{00000000-0008-0000-0200-00006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52</xdr:row>
          <xdr:rowOff>0</xdr:rowOff>
        </xdr:from>
        <xdr:to>
          <xdr:col>11</xdr:col>
          <xdr:colOff>215900</xdr:colOff>
          <xdr:row>52</xdr:row>
          <xdr:rowOff>177800</xdr:rowOff>
        </xdr:to>
        <xdr:sp macro="" textlink="">
          <xdr:nvSpPr>
            <xdr:cNvPr id="23662" name="Check Box 110" hidden="1">
              <a:extLst>
                <a:ext uri="{63B3BB69-23CF-44E3-9099-C40C66FF867C}">
                  <a14:compatExt spid="_x0000_s23662"/>
                </a:ext>
                <a:ext uri="{FF2B5EF4-FFF2-40B4-BE49-F238E27FC236}">
                  <a16:creationId xmlns:a16="http://schemas.microsoft.com/office/drawing/2014/main" id="{00000000-0008-0000-0200-00006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53</xdr:row>
          <xdr:rowOff>0</xdr:rowOff>
        </xdr:from>
        <xdr:to>
          <xdr:col>11</xdr:col>
          <xdr:colOff>215900</xdr:colOff>
          <xdr:row>53</xdr:row>
          <xdr:rowOff>177800</xdr:rowOff>
        </xdr:to>
        <xdr:sp macro="" textlink="">
          <xdr:nvSpPr>
            <xdr:cNvPr id="23663" name="Check Box 111" hidden="1">
              <a:extLst>
                <a:ext uri="{63B3BB69-23CF-44E3-9099-C40C66FF867C}">
                  <a14:compatExt spid="_x0000_s23663"/>
                </a:ext>
                <a:ext uri="{FF2B5EF4-FFF2-40B4-BE49-F238E27FC236}">
                  <a16:creationId xmlns:a16="http://schemas.microsoft.com/office/drawing/2014/main" id="{00000000-0008-0000-0200-00006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59</xdr:row>
          <xdr:rowOff>0</xdr:rowOff>
        </xdr:from>
        <xdr:to>
          <xdr:col>3</xdr:col>
          <xdr:colOff>215900</xdr:colOff>
          <xdr:row>59</xdr:row>
          <xdr:rowOff>177800</xdr:rowOff>
        </xdr:to>
        <xdr:sp macro="" textlink="">
          <xdr:nvSpPr>
            <xdr:cNvPr id="23664" name="Check Box 112" hidden="1">
              <a:extLst>
                <a:ext uri="{63B3BB69-23CF-44E3-9099-C40C66FF867C}">
                  <a14:compatExt spid="_x0000_s23664"/>
                </a:ext>
                <a:ext uri="{FF2B5EF4-FFF2-40B4-BE49-F238E27FC236}">
                  <a16:creationId xmlns:a16="http://schemas.microsoft.com/office/drawing/2014/main" id="{00000000-0008-0000-0200-00007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60</xdr:row>
          <xdr:rowOff>0</xdr:rowOff>
        </xdr:from>
        <xdr:to>
          <xdr:col>3</xdr:col>
          <xdr:colOff>215900</xdr:colOff>
          <xdr:row>60</xdr:row>
          <xdr:rowOff>177800</xdr:rowOff>
        </xdr:to>
        <xdr:sp macro="" textlink="">
          <xdr:nvSpPr>
            <xdr:cNvPr id="23665" name="Check Box 113" hidden="1">
              <a:extLst>
                <a:ext uri="{63B3BB69-23CF-44E3-9099-C40C66FF867C}">
                  <a14:compatExt spid="_x0000_s23665"/>
                </a:ext>
                <a:ext uri="{FF2B5EF4-FFF2-40B4-BE49-F238E27FC236}">
                  <a16:creationId xmlns:a16="http://schemas.microsoft.com/office/drawing/2014/main" id="{00000000-0008-0000-0200-00007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61</xdr:row>
          <xdr:rowOff>0</xdr:rowOff>
        </xdr:from>
        <xdr:to>
          <xdr:col>3</xdr:col>
          <xdr:colOff>215900</xdr:colOff>
          <xdr:row>61</xdr:row>
          <xdr:rowOff>177800</xdr:rowOff>
        </xdr:to>
        <xdr:sp macro="" textlink="">
          <xdr:nvSpPr>
            <xdr:cNvPr id="23666" name="Check Box 114" hidden="1">
              <a:extLst>
                <a:ext uri="{63B3BB69-23CF-44E3-9099-C40C66FF867C}">
                  <a14:compatExt spid="_x0000_s23666"/>
                </a:ext>
                <a:ext uri="{FF2B5EF4-FFF2-40B4-BE49-F238E27FC236}">
                  <a16:creationId xmlns:a16="http://schemas.microsoft.com/office/drawing/2014/main" id="{00000000-0008-0000-0200-00007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62</xdr:row>
          <xdr:rowOff>0</xdr:rowOff>
        </xdr:from>
        <xdr:to>
          <xdr:col>3</xdr:col>
          <xdr:colOff>215900</xdr:colOff>
          <xdr:row>62</xdr:row>
          <xdr:rowOff>177800</xdr:rowOff>
        </xdr:to>
        <xdr:sp macro="" textlink="">
          <xdr:nvSpPr>
            <xdr:cNvPr id="23667" name="Check Box 115" hidden="1">
              <a:extLst>
                <a:ext uri="{63B3BB69-23CF-44E3-9099-C40C66FF867C}">
                  <a14:compatExt spid="_x0000_s23667"/>
                </a:ext>
                <a:ext uri="{FF2B5EF4-FFF2-40B4-BE49-F238E27FC236}">
                  <a16:creationId xmlns:a16="http://schemas.microsoft.com/office/drawing/2014/main" id="{00000000-0008-0000-0200-00007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63</xdr:row>
          <xdr:rowOff>0</xdr:rowOff>
        </xdr:from>
        <xdr:to>
          <xdr:col>3</xdr:col>
          <xdr:colOff>215900</xdr:colOff>
          <xdr:row>63</xdr:row>
          <xdr:rowOff>177800</xdr:rowOff>
        </xdr:to>
        <xdr:sp macro="" textlink="">
          <xdr:nvSpPr>
            <xdr:cNvPr id="23668" name="Check Box 116" hidden="1">
              <a:extLst>
                <a:ext uri="{63B3BB69-23CF-44E3-9099-C40C66FF867C}">
                  <a14:compatExt spid="_x0000_s23668"/>
                </a:ext>
                <a:ext uri="{FF2B5EF4-FFF2-40B4-BE49-F238E27FC236}">
                  <a16:creationId xmlns:a16="http://schemas.microsoft.com/office/drawing/2014/main" id="{00000000-0008-0000-0200-00007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64</xdr:row>
          <xdr:rowOff>0</xdr:rowOff>
        </xdr:from>
        <xdr:to>
          <xdr:col>3</xdr:col>
          <xdr:colOff>215900</xdr:colOff>
          <xdr:row>64</xdr:row>
          <xdr:rowOff>177800</xdr:rowOff>
        </xdr:to>
        <xdr:sp macro="" textlink="">
          <xdr:nvSpPr>
            <xdr:cNvPr id="23669" name="Check Box 117" hidden="1">
              <a:extLst>
                <a:ext uri="{63B3BB69-23CF-44E3-9099-C40C66FF867C}">
                  <a14:compatExt spid="_x0000_s23669"/>
                </a:ext>
                <a:ext uri="{FF2B5EF4-FFF2-40B4-BE49-F238E27FC236}">
                  <a16:creationId xmlns:a16="http://schemas.microsoft.com/office/drawing/2014/main" id="{00000000-0008-0000-0200-00007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65</xdr:row>
          <xdr:rowOff>0</xdr:rowOff>
        </xdr:from>
        <xdr:to>
          <xdr:col>3</xdr:col>
          <xdr:colOff>215900</xdr:colOff>
          <xdr:row>65</xdr:row>
          <xdr:rowOff>177800</xdr:rowOff>
        </xdr:to>
        <xdr:sp macro="" textlink="">
          <xdr:nvSpPr>
            <xdr:cNvPr id="23670" name="Check Box 118" hidden="1">
              <a:extLst>
                <a:ext uri="{63B3BB69-23CF-44E3-9099-C40C66FF867C}">
                  <a14:compatExt spid="_x0000_s23670"/>
                </a:ext>
                <a:ext uri="{FF2B5EF4-FFF2-40B4-BE49-F238E27FC236}">
                  <a16:creationId xmlns:a16="http://schemas.microsoft.com/office/drawing/2014/main" id="{00000000-0008-0000-0200-00007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66</xdr:row>
          <xdr:rowOff>0</xdr:rowOff>
        </xdr:from>
        <xdr:to>
          <xdr:col>3</xdr:col>
          <xdr:colOff>215900</xdr:colOff>
          <xdr:row>66</xdr:row>
          <xdr:rowOff>177800</xdr:rowOff>
        </xdr:to>
        <xdr:sp macro="" textlink="">
          <xdr:nvSpPr>
            <xdr:cNvPr id="23671" name="Check Box 119" hidden="1">
              <a:extLst>
                <a:ext uri="{63B3BB69-23CF-44E3-9099-C40C66FF867C}">
                  <a14:compatExt spid="_x0000_s23671"/>
                </a:ext>
                <a:ext uri="{FF2B5EF4-FFF2-40B4-BE49-F238E27FC236}">
                  <a16:creationId xmlns:a16="http://schemas.microsoft.com/office/drawing/2014/main" id="{00000000-0008-0000-0200-00007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67</xdr:row>
          <xdr:rowOff>0</xdr:rowOff>
        </xdr:from>
        <xdr:to>
          <xdr:col>3</xdr:col>
          <xdr:colOff>215900</xdr:colOff>
          <xdr:row>67</xdr:row>
          <xdr:rowOff>177800</xdr:rowOff>
        </xdr:to>
        <xdr:sp macro="" textlink="">
          <xdr:nvSpPr>
            <xdr:cNvPr id="23672" name="Check Box 120" hidden="1">
              <a:extLst>
                <a:ext uri="{63B3BB69-23CF-44E3-9099-C40C66FF867C}">
                  <a14:compatExt spid="_x0000_s23672"/>
                </a:ext>
                <a:ext uri="{FF2B5EF4-FFF2-40B4-BE49-F238E27FC236}">
                  <a16:creationId xmlns:a16="http://schemas.microsoft.com/office/drawing/2014/main" id="{00000000-0008-0000-0200-00007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68</xdr:row>
          <xdr:rowOff>0</xdr:rowOff>
        </xdr:from>
        <xdr:to>
          <xdr:col>3</xdr:col>
          <xdr:colOff>215900</xdr:colOff>
          <xdr:row>68</xdr:row>
          <xdr:rowOff>177800</xdr:rowOff>
        </xdr:to>
        <xdr:sp macro="" textlink="">
          <xdr:nvSpPr>
            <xdr:cNvPr id="23673" name="Check Box 121" hidden="1">
              <a:extLst>
                <a:ext uri="{63B3BB69-23CF-44E3-9099-C40C66FF867C}">
                  <a14:compatExt spid="_x0000_s23673"/>
                </a:ext>
                <a:ext uri="{FF2B5EF4-FFF2-40B4-BE49-F238E27FC236}">
                  <a16:creationId xmlns:a16="http://schemas.microsoft.com/office/drawing/2014/main" id="{00000000-0008-0000-0200-00007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69</xdr:row>
          <xdr:rowOff>0</xdr:rowOff>
        </xdr:from>
        <xdr:to>
          <xdr:col>3</xdr:col>
          <xdr:colOff>215900</xdr:colOff>
          <xdr:row>69</xdr:row>
          <xdr:rowOff>177800</xdr:rowOff>
        </xdr:to>
        <xdr:sp macro="" textlink="">
          <xdr:nvSpPr>
            <xdr:cNvPr id="23674" name="Check Box 122" hidden="1">
              <a:extLst>
                <a:ext uri="{63B3BB69-23CF-44E3-9099-C40C66FF867C}">
                  <a14:compatExt spid="_x0000_s23674"/>
                </a:ext>
                <a:ext uri="{FF2B5EF4-FFF2-40B4-BE49-F238E27FC236}">
                  <a16:creationId xmlns:a16="http://schemas.microsoft.com/office/drawing/2014/main" id="{00000000-0008-0000-0200-00007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70</xdr:row>
          <xdr:rowOff>0</xdr:rowOff>
        </xdr:from>
        <xdr:to>
          <xdr:col>3</xdr:col>
          <xdr:colOff>215900</xdr:colOff>
          <xdr:row>70</xdr:row>
          <xdr:rowOff>177800</xdr:rowOff>
        </xdr:to>
        <xdr:sp macro="" textlink="">
          <xdr:nvSpPr>
            <xdr:cNvPr id="23675" name="Check Box 123" hidden="1">
              <a:extLst>
                <a:ext uri="{63B3BB69-23CF-44E3-9099-C40C66FF867C}">
                  <a14:compatExt spid="_x0000_s23675"/>
                </a:ext>
                <a:ext uri="{FF2B5EF4-FFF2-40B4-BE49-F238E27FC236}">
                  <a16:creationId xmlns:a16="http://schemas.microsoft.com/office/drawing/2014/main" id="{00000000-0008-0000-0200-00007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71</xdr:row>
          <xdr:rowOff>0</xdr:rowOff>
        </xdr:from>
        <xdr:to>
          <xdr:col>3</xdr:col>
          <xdr:colOff>215900</xdr:colOff>
          <xdr:row>71</xdr:row>
          <xdr:rowOff>177800</xdr:rowOff>
        </xdr:to>
        <xdr:sp macro="" textlink="">
          <xdr:nvSpPr>
            <xdr:cNvPr id="23676" name="Check Box 124" hidden="1">
              <a:extLst>
                <a:ext uri="{63B3BB69-23CF-44E3-9099-C40C66FF867C}">
                  <a14:compatExt spid="_x0000_s23676"/>
                </a:ext>
                <a:ext uri="{FF2B5EF4-FFF2-40B4-BE49-F238E27FC236}">
                  <a16:creationId xmlns:a16="http://schemas.microsoft.com/office/drawing/2014/main" id="{00000000-0008-0000-0200-00007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72</xdr:row>
          <xdr:rowOff>0</xdr:rowOff>
        </xdr:from>
        <xdr:to>
          <xdr:col>3</xdr:col>
          <xdr:colOff>215900</xdr:colOff>
          <xdr:row>72</xdr:row>
          <xdr:rowOff>177800</xdr:rowOff>
        </xdr:to>
        <xdr:sp macro="" textlink="">
          <xdr:nvSpPr>
            <xdr:cNvPr id="23677" name="Check Box 125" hidden="1">
              <a:extLst>
                <a:ext uri="{63B3BB69-23CF-44E3-9099-C40C66FF867C}">
                  <a14:compatExt spid="_x0000_s23677"/>
                </a:ext>
                <a:ext uri="{FF2B5EF4-FFF2-40B4-BE49-F238E27FC236}">
                  <a16:creationId xmlns:a16="http://schemas.microsoft.com/office/drawing/2014/main" id="{00000000-0008-0000-0200-00007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73</xdr:row>
          <xdr:rowOff>0</xdr:rowOff>
        </xdr:from>
        <xdr:to>
          <xdr:col>3</xdr:col>
          <xdr:colOff>215900</xdr:colOff>
          <xdr:row>73</xdr:row>
          <xdr:rowOff>177800</xdr:rowOff>
        </xdr:to>
        <xdr:sp macro="" textlink="">
          <xdr:nvSpPr>
            <xdr:cNvPr id="23678" name="Check Box 126" hidden="1">
              <a:extLst>
                <a:ext uri="{63B3BB69-23CF-44E3-9099-C40C66FF867C}">
                  <a14:compatExt spid="_x0000_s23678"/>
                </a:ext>
                <a:ext uri="{FF2B5EF4-FFF2-40B4-BE49-F238E27FC236}">
                  <a16:creationId xmlns:a16="http://schemas.microsoft.com/office/drawing/2014/main" id="{00000000-0008-0000-0200-00007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59</xdr:row>
          <xdr:rowOff>0</xdr:rowOff>
        </xdr:from>
        <xdr:to>
          <xdr:col>5</xdr:col>
          <xdr:colOff>215900</xdr:colOff>
          <xdr:row>59</xdr:row>
          <xdr:rowOff>177800</xdr:rowOff>
        </xdr:to>
        <xdr:sp macro="" textlink="">
          <xdr:nvSpPr>
            <xdr:cNvPr id="23679" name="Check Box 127" hidden="1">
              <a:extLst>
                <a:ext uri="{63B3BB69-23CF-44E3-9099-C40C66FF867C}">
                  <a14:compatExt spid="_x0000_s23679"/>
                </a:ext>
                <a:ext uri="{FF2B5EF4-FFF2-40B4-BE49-F238E27FC236}">
                  <a16:creationId xmlns:a16="http://schemas.microsoft.com/office/drawing/2014/main" id="{00000000-0008-0000-0200-00007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60</xdr:row>
          <xdr:rowOff>0</xdr:rowOff>
        </xdr:from>
        <xdr:to>
          <xdr:col>5</xdr:col>
          <xdr:colOff>215900</xdr:colOff>
          <xdr:row>60</xdr:row>
          <xdr:rowOff>177800</xdr:rowOff>
        </xdr:to>
        <xdr:sp macro="" textlink="">
          <xdr:nvSpPr>
            <xdr:cNvPr id="23680" name="Check Box 128" hidden="1">
              <a:extLst>
                <a:ext uri="{63B3BB69-23CF-44E3-9099-C40C66FF867C}">
                  <a14:compatExt spid="_x0000_s23680"/>
                </a:ext>
                <a:ext uri="{FF2B5EF4-FFF2-40B4-BE49-F238E27FC236}">
                  <a16:creationId xmlns:a16="http://schemas.microsoft.com/office/drawing/2014/main" id="{00000000-0008-0000-0200-00008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61</xdr:row>
          <xdr:rowOff>0</xdr:rowOff>
        </xdr:from>
        <xdr:to>
          <xdr:col>5</xdr:col>
          <xdr:colOff>215900</xdr:colOff>
          <xdr:row>61</xdr:row>
          <xdr:rowOff>177800</xdr:rowOff>
        </xdr:to>
        <xdr:sp macro="" textlink="">
          <xdr:nvSpPr>
            <xdr:cNvPr id="23681" name="Check Box 129" hidden="1">
              <a:extLst>
                <a:ext uri="{63B3BB69-23CF-44E3-9099-C40C66FF867C}">
                  <a14:compatExt spid="_x0000_s23681"/>
                </a:ext>
                <a:ext uri="{FF2B5EF4-FFF2-40B4-BE49-F238E27FC236}">
                  <a16:creationId xmlns:a16="http://schemas.microsoft.com/office/drawing/2014/main" id="{00000000-0008-0000-0200-00008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62</xdr:row>
          <xdr:rowOff>0</xdr:rowOff>
        </xdr:from>
        <xdr:to>
          <xdr:col>5</xdr:col>
          <xdr:colOff>215900</xdr:colOff>
          <xdr:row>62</xdr:row>
          <xdr:rowOff>177800</xdr:rowOff>
        </xdr:to>
        <xdr:sp macro="" textlink="">
          <xdr:nvSpPr>
            <xdr:cNvPr id="23682" name="Check Box 130" hidden="1">
              <a:extLst>
                <a:ext uri="{63B3BB69-23CF-44E3-9099-C40C66FF867C}">
                  <a14:compatExt spid="_x0000_s23682"/>
                </a:ext>
                <a:ext uri="{FF2B5EF4-FFF2-40B4-BE49-F238E27FC236}">
                  <a16:creationId xmlns:a16="http://schemas.microsoft.com/office/drawing/2014/main" id="{00000000-0008-0000-0200-00008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63</xdr:row>
          <xdr:rowOff>0</xdr:rowOff>
        </xdr:from>
        <xdr:to>
          <xdr:col>5</xdr:col>
          <xdr:colOff>215900</xdr:colOff>
          <xdr:row>63</xdr:row>
          <xdr:rowOff>177800</xdr:rowOff>
        </xdr:to>
        <xdr:sp macro="" textlink="">
          <xdr:nvSpPr>
            <xdr:cNvPr id="23683" name="Check Box 131" hidden="1">
              <a:extLst>
                <a:ext uri="{63B3BB69-23CF-44E3-9099-C40C66FF867C}">
                  <a14:compatExt spid="_x0000_s23683"/>
                </a:ext>
                <a:ext uri="{FF2B5EF4-FFF2-40B4-BE49-F238E27FC236}">
                  <a16:creationId xmlns:a16="http://schemas.microsoft.com/office/drawing/2014/main" id="{00000000-0008-0000-0200-00008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64</xdr:row>
          <xdr:rowOff>0</xdr:rowOff>
        </xdr:from>
        <xdr:to>
          <xdr:col>5</xdr:col>
          <xdr:colOff>215900</xdr:colOff>
          <xdr:row>64</xdr:row>
          <xdr:rowOff>177800</xdr:rowOff>
        </xdr:to>
        <xdr:sp macro="" textlink="">
          <xdr:nvSpPr>
            <xdr:cNvPr id="23684" name="Check Box 132" hidden="1">
              <a:extLst>
                <a:ext uri="{63B3BB69-23CF-44E3-9099-C40C66FF867C}">
                  <a14:compatExt spid="_x0000_s23684"/>
                </a:ext>
                <a:ext uri="{FF2B5EF4-FFF2-40B4-BE49-F238E27FC236}">
                  <a16:creationId xmlns:a16="http://schemas.microsoft.com/office/drawing/2014/main" id="{00000000-0008-0000-0200-00008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65</xdr:row>
          <xdr:rowOff>0</xdr:rowOff>
        </xdr:from>
        <xdr:to>
          <xdr:col>5</xdr:col>
          <xdr:colOff>215900</xdr:colOff>
          <xdr:row>65</xdr:row>
          <xdr:rowOff>177800</xdr:rowOff>
        </xdr:to>
        <xdr:sp macro="" textlink="">
          <xdr:nvSpPr>
            <xdr:cNvPr id="23685" name="Check Box 133" hidden="1">
              <a:extLst>
                <a:ext uri="{63B3BB69-23CF-44E3-9099-C40C66FF867C}">
                  <a14:compatExt spid="_x0000_s23685"/>
                </a:ext>
                <a:ext uri="{FF2B5EF4-FFF2-40B4-BE49-F238E27FC236}">
                  <a16:creationId xmlns:a16="http://schemas.microsoft.com/office/drawing/2014/main" id="{00000000-0008-0000-0200-00008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66</xdr:row>
          <xdr:rowOff>0</xdr:rowOff>
        </xdr:from>
        <xdr:to>
          <xdr:col>5</xdr:col>
          <xdr:colOff>215900</xdr:colOff>
          <xdr:row>66</xdr:row>
          <xdr:rowOff>177800</xdr:rowOff>
        </xdr:to>
        <xdr:sp macro="" textlink="">
          <xdr:nvSpPr>
            <xdr:cNvPr id="23686" name="Check Box 134" hidden="1">
              <a:extLst>
                <a:ext uri="{63B3BB69-23CF-44E3-9099-C40C66FF867C}">
                  <a14:compatExt spid="_x0000_s23686"/>
                </a:ext>
                <a:ext uri="{FF2B5EF4-FFF2-40B4-BE49-F238E27FC236}">
                  <a16:creationId xmlns:a16="http://schemas.microsoft.com/office/drawing/2014/main" id="{00000000-0008-0000-0200-00008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67</xdr:row>
          <xdr:rowOff>0</xdr:rowOff>
        </xdr:from>
        <xdr:to>
          <xdr:col>5</xdr:col>
          <xdr:colOff>215900</xdr:colOff>
          <xdr:row>67</xdr:row>
          <xdr:rowOff>177800</xdr:rowOff>
        </xdr:to>
        <xdr:sp macro="" textlink="">
          <xdr:nvSpPr>
            <xdr:cNvPr id="23687" name="Check Box 135" hidden="1">
              <a:extLst>
                <a:ext uri="{63B3BB69-23CF-44E3-9099-C40C66FF867C}">
                  <a14:compatExt spid="_x0000_s23687"/>
                </a:ext>
                <a:ext uri="{FF2B5EF4-FFF2-40B4-BE49-F238E27FC236}">
                  <a16:creationId xmlns:a16="http://schemas.microsoft.com/office/drawing/2014/main" id="{00000000-0008-0000-0200-00008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68</xdr:row>
          <xdr:rowOff>0</xdr:rowOff>
        </xdr:from>
        <xdr:to>
          <xdr:col>5</xdr:col>
          <xdr:colOff>215900</xdr:colOff>
          <xdr:row>68</xdr:row>
          <xdr:rowOff>177800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200-00008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69</xdr:row>
          <xdr:rowOff>0</xdr:rowOff>
        </xdr:from>
        <xdr:to>
          <xdr:col>5</xdr:col>
          <xdr:colOff>215900</xdr:colOff>
          <xdr:row>69</xdr:row>
          <xdr:rowOff>177800</xdr:rowOff>
        </xdr:to>
        <xdr:sp macro="" textlink="">
          <xdr:nvSpPr>
            <xdr:cNvPr id="23689" name="Check Box 137" hidden="1">
              <a:extLst>
                <a:ext uri="{63B3BB69-23CF-44E3-9099-C40C66FF867C}">
                  <a14:compatExt spid="_x0000_s23689"/>
                </a:ext>
                <a:ext uri="{FF2B5EF4-FFF2-40B4-BE49-F238E27FC236}">
                  <a16:creationId xmlns:a16="http://schemas.microsoft.com/office/drawing/2014/main" id="{00000000-0008-0000-0200-00008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70</xdr:row>
          <xdr:rowOff>0</xdr:rowOff>
        </xdr:from>
        <xdr:to>
          <xdr:col>5</xdr:col>
          <xdr:colOff>215900</xdr:colOff>
          <xdr:row>70</xdr:row>
          <xdr:rowOff>177800</xdr:rowOff>
        </xdr:to>
        <xdr:sp macro="" textlink="">
          <xdr:nvSpPr>
            <xdr:cNvPr id="23690" name="Check Box 138" hidden="1">
              <a:extLst>
                <a:ext uri="{63B3BB69-23CF-44E3-9099-C40C66FF867C}">
                  <a14:compatExt spid="_x0000_s23690"/>
                </a:ext>
                <a:ext uri="{FF2B5EF4-FFF2-40B4-BE49-F238E27FC236}">
                  <a16:creationId xmlns:a16="http://schemas.microsoft.com/office/drawing/2014/main" id="{00000000-0008-0000-0200-00008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71</xdr:row>
          <xdr:rowOff>0</xdr:rowOff>
        </xdr:from>
        <xdr:to>
          <xdr:col>5</xdr:col>
          <xdr:colOff>215900</xdr:colOff>
          <xdr:row>71</xdr:row>
          <xdr:rowOff>177800</xdr:rowOff>
        </xdr:to>
        <xdr:sp macro="" textlink="">
          <xdr:nvSpPr>
            <xdr:cNvPr id="23691" name="Check Box 139" hidden="1">
              <a:extLst>
                <a:ext uri="{63B3BB69-23CF-44E3-9099-C40C66FF867C}">
                  <a14:compatExt spid="_x0000_s23691"/>
                </a:ext>
                <a:ext uri="{FF2B5EF4-FFF2-40B4-BE49-F238E27FC236}">
                  <a16:creationId xmlns:a16="http://schemas.microsoft.com/office/drawing/2014/main" id="{00000000-0008-0000-0200-00008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72</xdr:row>
          <xdr:rowOff>0</xdr:rowOff>
        </xdr:from>
        <xdr:to>
          <xdr:col>5</xdr:col>
          <xdr:colOff>215900</xdr:colOff>
          <xdr:row>72</xdr:row>
          <xdr:rowOff>177800</xdr:rowOff>
        </xdr:to>
        <xdr:sp macro="" textlink="">
          <xdr:nvSpPr>
            <xdr:cNvPr id="23692" name="Check Box 140" hidden="1">
              <a:extLst>
                <a:ext uri="{63B3BB69-23CF-44E3-9099-C40C66FF867C}">
                  <a14:compatExt spid="_x0000_s23692"/>
                </a:ext>
                <a:ext uri="{FF2B5EF4-FFF2-40B4-BE49-F238E27FC236}">
                  <a16:creationId xmlns:a16="http://schemas.microsoft.com/office/drawing/2014/main" id="{00000000-0008-0000-0200-00008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73</xdr:row>
          <xdr:rowOff>0</xdr:rowOff>
        </xdr:from>
        <xdr:to>
          <xdr:col>5</xdr:col>
          <xdr:colOff>215900</xdr:colOff>
          <xdr:row>73</xdr:row>
          <xdr:rowOff>177800</xdr:rowOff>
        </xdr:to>
        <xdr:sp macro="" textlink="">
          <xdr:nvSpPr>
            <xdr:cNvPr id="23693" name="Check Box 141" hidden="1">
              <a:extLst>
                <a:ext uri="{63B3BB69-23CF-44E3-9099-C40C66FF867C}">
                  <a14:compatExt spid="_x0000_s23693"/>
                </a:ext>
                <a:ext uri="{FF2B5EF4-FFF2-40B4-BE49-F238E27FC236}">
                  <a16:creationId xmlns:a16="http://schemas.microsoft.com/office/drawing/2014/main" id="{00000000-0008-0000-0200-00008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215900</xdr:colOff>
          <xdr:row>59</xdr:row>
          <xdr:rowOff>177800</xdr:rowOff>
        </xdr:to>
        <xdr:sp macro="" textlink="">
          <xdr:nvSpPr>
            <xdr:cNvPr id="23694" name="Check Box 142" hidden="1">
              <a:extLst>
                <a:ext uri="{63B3BB69-23CF-44E3-9099-C40C66FF867C}">
                  <a14:compatExt spid="_x0000_s23694"/>
                </a:ext>
                <a:ext uri="{FF2B5EF4-FFF2-40B4-BE49-F238E27FC236}">
                  <a16:creationId xmlns:a16="http://schemas.microsoft.com/office/drawing/2014/main" id="{00000000-0008-0000-0200-00008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215900</xdr:colOff>
          <xdr:row>60</xdr:row>
          <xdr:rowOff>177800</xdr:rowOff>
        </xdr:to>
        <xdr:sp macro="" textlink="">
          <xdr:nvSpPr>
            <xdr:cNvPr id="23695" name="Check Box 143" hidden="1">
              <a:extLst>
                <a:ext uri="{63B3BB69-23CF-44E3-9099-C40C66FF867C}">
                  <a14:compatExt spid="_x0000_s23695"/>
                </a:ext>
                <a:ext uri="{FF2B5EF4-FFF2-40B4-BE49-F238E27FC236}">
                  <a16:creationId xmlns:a16="http://schemas.microsoft.com/office/drawing/2014/main" id="{00000000-0008-0000-0200-00008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61</xdr:row>
          <xdr:rowOff>0</xdr:rowOff>
        </xdr:from>
        <xdr:to>
          <xdr:col>7</xdr:col>
          <xdr:colOff>215900</xdr:colOff>
          <xdr:row>61</xdr:row>
          <xdr:rowOff>177800</xdr:rowOff>
        </xdr:to>
        <xdr:sp macro="" textlink="">
          <xdr:nvSpPr>
            <xdr:cNvPr id="23696" name="Check Box 144" hidden="1">
              <a:extLst>
                <a:ext uri="{63B3BB69-23CF-44E3-9099-C40C66FF867C}">
                  <a14:compatExt spid="_x0000_s23696"/>
                </a:ext>
                <a:ext uri="{FF2B5EF4-FFF2-40B4-BE49-F238E27FC236}">
                  <a16:creationId xmlns:a16="http://schemas.microsoft.com/office/drawing/2014/main" id="{00000000-0008-0000-0200-00009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62</xdr:row>
          <xdr:rowOff>0</xdr:rowOff>
        </xdr:from>
        <xdr:to>
          <xdr:col>7</xdr:col>
          <xdr:colOff>215900</xdr:colOff>
          <xdr:row>62</xdr:row>
          <xdr:rowOff>177800</xdr:rowOff>
        </xdr:to>
        <xdr:sp macro="" textlink="">
          <xdr:nvSpPr>
            <xdr:cNvPr id="23697" name="Check Box 145" hidden="1">
              <a:extLst>
                <a:ext uri="{63B3BB69-23CF-44E3-9099-C40C66FF867C}">
                  <a14:compatExt spid="_x0000_s23697"/>
                </a:ext>
                <a:ext uri="{FF2B5EF4-FFF2-40B4-BE49-F238E27FC236}">
                  <a16:creationId xmlns:a16="http://schemas.microsoft.com/office/drawing/2014/main" id="{00000000-0008-0000-0200-00009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63</xdr:row>
          <xdr:rowOff>0</xdr:rowOff>
        </xdr:from>
        <xdr:to>
          <xdr:col>7</xdr:col>
          <xdr:colOff>215900</xdr:colOff>
          <xdr:row>63</xdr:row>
          <xdr:rowOff>177800</xdr:rowOff>
        </xdr:to>
        <xdr:sp macro="" textlink="">
          <xdr:nvSpPr>
            <xdr:cNvPr id="23698" name="Check Box 146" hidden="1">
              <a:extLst>
                <a:ext uri="{63B3BB69-23CF-44E3-9099-C40C66FF867C}">
                  <a14:compatExt spid="_x0000_s23698"/>
                </a:ext>
                <a:ext uri="{FF2B5EF4-FFF2-40B4-BE49-F238E27FC236}">
                  <a16:creationId xmlns:a16="http://schemas.microsoft.com/office/drawing/2014/main" id="{00000000-0008-0000-0200-00009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64</xdr:row>
          <xdr:rowOff>0</xdr:rowOff>
        </xdr:from>
        <xdr:to>
          <xdr:col>7</xdr:col>
          <xdr:colOff>215900</xdr:colOff>
          <xdr:row>64</xdr:row>
          <xdr:rowOff>177800</xdr:rowOff>
        </xdr:to>
        <xdr:sp macro="" textlink="">
          <xdr:nvSpPr>
            <xdr:cNvPr id="23699" name="Check Box 147" hidden="1">
              <a:extLst>
                <a:ext uri="{63B3BB69-23CF-44E3-9099-C40C66FF867C}">
                  <a14:compatExt spid="_x0000_s23699"/>
                </a:ext>
                <a:ext uri="{FF2B5EF4-FFF2-40B4-BE49-F238E27FC236}">
                  <a16:creationId xmlns:a16="http://schemas.microsoft.com/office/drawing/2014/main" id="{00000000-0008-0000-0200-00009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65</xdr:row>
          <xdr:rowOff>0</xdr:rowOff>
        </xdr:from>
        <xdr:to>
          <xdr:col>7</xdr:col>
          <xdr:colOff>215900</xdr:colOff>
          <xdr:row>65</xdr:row>
          <xdr:rowOff>177800</xdr:rowOff>
        </xdr:to>
        <xdr:sp macro="" textlink="">
          <xdr:nvSpPr>
            <xdr:cNvPr id="23700" name="Check Box 148" hidden="1">
              <a:extLst>
                <a:ext uri="{63B3BB69-23CF-44E3-9099-C40C66FF867C}">
                  <a14:compatExt spid="_x0000_s23700"/>
                </a:ext>
                <a:ext uri="{FF2B5EF4-FFF2-40B4-BE49-F238E27FC236}">
                  <a16:creationId xmlns:a16="http://schemas.microsoft.com/office/drawing/2014/main" id="{00000000-0008-0000-0200-00009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215900</xdr:colOff>
          <xdr:row>66</xdr:row>
          <xdr:rowOff>177800</xdr:rowOff>
        </xdr:to>
        <xdr:sp macro="" textlink="">
          <xdr:nvSpPr>
            <xdr:cNvPr id="23701" name="Check Box 149" hidden="1">
              <a:extLst>
                <a:ext uri="{63B3BB69-23CF-44E3-9099-C40C66FF867C}">
                  <a14:compatExt spid="_x0000_s23701"/>
                </a:ext>
                <a:ext uri="{FF2B5EF4-FFF2-40B4-BE49-F238E27FC236}">
                  <a16:creationId xmlns:a16="http://schemas.microsoft.com/office/drawing/2014/main" id="{00000000-0008-0000-0200-00009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215900</xdr:colOff>
          <xdr:row>67</xdr:row>
          <xdr:rowOff>177800</xdr:rowOff>
        </xdr:to>
        <xdr:sp macro="" textlink="">
          <xdr:nvSpPr>
            <xdr:cNvPr id="23702" name="Check Box 150" hidden="1">
              <a:extLst>
                <a:ext uri="{63B3BB69-23CF-44E3-9099-C40C66FF867C}">
                  <a14:compatExt spid="_x0000_s23702"/>
                </a:ext>
                <a:ext uri="{FF2B5EF4-FFF2-40B4-BE49-F238E27FC236}">
                  <a16:creationId xmlns:a16="http://schemas.microsoft.com/office/drawing/2014/main" id="{00000000-0008-0000-0200-00009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68</xdr:row>
          <xdr:rowOff>0</xdr:rowOff>
        </xdr:from>
        <xdr:to>
          <xdr:col>7</xdr:col>
          <xdr:colOff>215900</xdr:colOff>
          <xdr:row>68</xdr:row>
          <xdr:rowOff>177800</xdr:rowOff>
        </xdr:to>
        <xdr:sp macro="" textlink="">
          <xdr:nvSpPr>
            <xdr:cNvPr id="23703" name="Check Box 151" hidden="1">
              <a:extLst>
                <a:ext uri="{63B3BB69-23CF-44E3-9099-C40C66FF867C}">
                  <a14:compatExt spid="_x0000_s23703"/>
                </a:ext>
                <a:ext uri="{FF2B5EF4-FFF2-40B4-BE49-F238E27FC236}">
                  <a16:creationId xmlns:a16="http://schemas.microsoft.com/office/drawing/2014/main" id="{00000000-0008-0000-0200-00009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69</xdr:row>
          <xdr:rowOff>0</xdr:rowOff>
        </xdr:from>
        <xdr:to>
          <xdr:col>7</xdr:col>
          <xdr:colOff>215900</xdr:colOff>
          <xdr:row>69</xdr:row>
          <xdr:rowOff>177800</xdr:rowOff>
        </xdr:to>
        <xdr:sp macro="" textlink="">
          <xdr:nvSpPr>
            <xdr:cNvPr id="23704" name="Check Box 152" hidden="1">
              <a:extLst>
                <a:ext uri="{63B3BB69-23CF-44E3-9099-C40C66FF867C}">
                  <a14:compatExt spid="_x0000_s23704"/>
                </a:ext>
                <a:ext uri="{FF2B5EF4-FFF2-40B4-BE49-F238E27FC236}">
                  <a16:creationId xmlns:a16="http://schemas.microsoft.com/office/drawing/2014/main" id="{00000000-0008-0000-0200-00009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70</xdr:row>
          <xdr:rowOff>0</xdr:rowOff>
        </xdr:from>
        <xdr:to>
          <xdr:col>7</xdr:col>
          <xdr:colOff>215900</xdr:colOff>
          <xdr:row>70</xdr:row>
          <xdr:rowOff>177800</xdr:rowOff>
        </xdr:to>
        <xdr:sp macro="" textlink="">
          <xdr:nvSpPr>
            <xdr:cNvPr id="23705" name="Check Box 153" hidden="1">
              <a:extLst>
                <a:ext uri="{63B3BB69-23CF-44E3-9099-C40C66FF867C}">
                  <a14:compatExt spid="_x0000_s23705"/>
                </a:ext>
                <a:ext uri="{FF2B5EF4-FFF2-40B4-BE49-F238E27FC236}">
                  <a16:creationId xmlns:a16="http://schemas.microsoft.com/office/drawing/2014/main" id="{00000000-0008-0000-0200-00009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71</xdr:row>
          <xdr:rowOff>0</xdr:rowOff>
        </xdr:from>
        <xdr:to>
          <xdr:col>7</xdr:col>
          <xdr:colOff>215900</xdr:colOff>
          <xdr:row>71</xdr:row>
          <xdr:rowOff>177800</xdr:rowOff>
        </xdr:to>
        <xdr:sp macro="" textlink="">
          <xdr:nvSpPr>
            <xdr:cNvPr id="23706" name="Check Box 154" hidden="1">
              <a:extLst>
                <a:ext uri="{63B3BB69-23CF-44E3-9099-C40C66FF867C}">
                  <a14:compatExt spid="_x0000_s23706"/>
                </a:ext>
                <a:ext uri="{FF2B5EF4-FFF2-40B4-BE49-F238E27FC236}">
                  <a16:creationId xmlns:a16="http://schemas.microsoft.com/office/drawing/2014/main" id="{00000000-0008-0000-0200-00009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215900</xdr:colOff>
          <xdr:row>72</xdr:row>
          <xdr:rowOff>177800</xdr:rowOff>
        </xdr:to>
        <xdr:sp macro="" textlink="">
          <xdr:nvSpPr>
            <xdr:cNvPr id="23707" name="Check Box 155" hidden="1">
              <a:extLst>
                <a:ext uri="{63B3BB69-23CF-44E3-9099-C40C66FF867C}">
                  <a14:compatExt spid="_x0000_s23707"/>
                </a:ext>
                <a:ext uri="{FF2B5EF4-FFF2-40B4-BE49-F238E27FC236}">
                  <a16:creationId xmlns:a16="http://schemas.microsoft.com/office/drawing/2014/main" id="{00000000-0008-0000-0200-00009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73</xdr:row>
          <xdr:rowOff>0</xdr:rowOff>
        </xdr:from>
        <xdr:to>
          <xdr:col>7</xdr:col>
          <xdr:colOff>215900</xdr:colOff>
          <xdr:row>73</xdr:row>
          <xdr:rowOff>177800</xdr:rowOff>
        </xdr:to>
        <xdr:sp macro="" textlink="">
          <xdr:nvSpPr>
            <xdr:cNvPr id="23708" name="Check Box 156" hidden="1">
              <a:extLst>
                <a:ext uri="{63B3BB69-23CF-44E3-9099-C40C66FF867C}">
                  <a14:compatExt spid="_x0000_s23708"/>
                </a:ext>
                <a:ext uri="{FF2B5EF4-FFF2-40B4-BE49-F238E27FC236}">
                  <a16:creationId xmlns:a16="http://schemas.microsoft.com/office/drawing/2014/main" id="{00000000-0008-0000-0200-00009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xdr:row>
          <xdr:rowOff>0</xdr:rowOff>
        </xdr:from>
        <xdr:to>
          <xdr:col>11</xdr:col>
          <xdr:colOff>215900</xdr:colOff>
          <xdr:row>59</xdr:row>
          <xdr:rowOff>177800</xdr:rowOff>
        </xdr:to>
        <xdr:sp macro="" textlink="">
          <xdr:nvSpPr>
            <xdr:cNvPr id="23709" name="Check Box 157" hidden="1">
              <a:extLst>
                <a:ext uri="{63B3BB69-23CF-44E3-9099-C40C66FF867C}">
                  <a14:compatExt spid="_x0000_s23709"/>
                </a:ext>
                <a:ext uri="{FF2B5EF4-FFF2-40B4-BE49-F238E27FC236}">
                  <a16:creationId xmlns:a16="http://schemas.microsoft.com/office/drawing/2014/main" id="{00000000-0008-0000-0200-00009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xdr:row>
          <xdr:rowOff>0</xdr:rowOff>
        </xdr:from>
        <xdr:to>
          <xdr:col>11</xdr:col>
          <xdr:colOff>215900</xdr:colOff>
          <xdr:row>60</xdr:row>
          <xdr:rowOff>177800</xdr:rowOff>
        </xdr:to>
        <xdr:sp macro="" textlink="">
          <xdr:nvSpPr>
            <xdr:cNvPr id="23710" name="Check Box 158" hidden="1">
              <a:extLst>
                <a:ext uri="{63B3BB69-23CF-44E3-9099-C40C66FF867C}">
                  <a14:compatExt spid="_x0000_s23710"/>
                </a:ext>
                <a:ext uri="{FF2B5EF4-FFF2-40B4-BE49-F238E27FC236}">
                  <a16:creationId xmlns:a16="http://schemas.microsoft.com/office/drawing/2014/main" id="{00000000-0008-0000-0200-00009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61</xdr:row>
          <xdr:rowOff>0</xdr:rowOff>
        </xdr:from>
        <xdr:to>
          <xdr:col>11</xdr:col>
          <xdr:colOff>215900</xdr:colOff>
          <xdr:row>61</xdr:row>
          <xdr:rowOff>177800</xdr:rowOff>
        </xdr:to>
        <xdr:sp macro="" textlink="">
          <xdr:nvSpPr>
            <xdr:cNvPr id="23711" name="Check Box 159" hidden="1">
              <a:extLst>
                <a:ext uri="{63B3BB69-23CF-44E3-9099-C40C66FF867C}">
                  <a14:compatExt spid="_x0000_s23711"/>
                </a:ext>
                <a:ext uri="{FF2B5EF4-FFF2-40B4-BE49-F238E27FC236}">
                  <a16:creationId xmlns:a16="http://schemas.microsoft.com/office/drawing/2014/main" id="{00000000-0008-0000-0200-00009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62</xdr:row>
          <xdr:rowOff>0</xdr:rowOff>
        </xdr:from>
        <xdr:to>
          <xdr:col>11</xdr:col>
          <xdr:colOff>215900</xdr:colOff>
          <xdr:row>62</xdr:row>
          <xdr:rowOff>177800</xdr:rowOff>
        </xdr:to>
        <xdr:sp macro="" textlink="">
          <xdr:nvSpPr>
            <xdr:cNvPr id="23712" name="Check Box 160" hidden="1">
              <a:extLst>
                <a:ext uri="{63B3BB69-23CF-44E3-9099-C40C66FF867C}">
                  <a14:compatExt spid="_x0000_s23712"/>
                </a:ext>
                <a:ext uri="{FF2B5EF4-FFF2-40B4-BE49-F238E27FC236}">
                  <a16:creationId xmlns:a16="http://schemas.microsoft.com/office/drawing/2014/main" id="{00000000-0008-0000-0200-0000A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xdr:row>
          <xdr:rowOff>0</xdr:rowOff>
        </xdr:from>
        <xdr:to>
          <xdr:col>11</xdr:col>
          <xdr:colOff>215900</xdr:colOff>
          <xdr:row>63</xdr:row>
          <xdr:rowOff>177800</xdr:rowOff>
        </xdr:to>
        <xdr:sp macro="" textlink="">
          <xdr:nvSpPr>
            <xdr:cNvPr id="23713" name="Check Box 161" hidden="1">
              <a:extLst>
                <a:ext uri="{63B3BB69-23CF-44E3-9099-C40C66FF867C}">
                  <a14:compatExt spid="_x0000_s23713"/>
                </a:ext>
                <a:ext uri="{FF2B5EF4-FFF2-40B4-BE49-F238E27FC236}">
                  <a16:creationId xmlns:a16="http://schemas.microsoft.com/office/drawing/2014/main" id="{00000000-0008-0000-0200-0000A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xdr:row>
          <xdr:rowOff>0</xdr:rowOff>
        </xdr:from>
        <xdr:to>
          <xdr:col>11</xdr:col>
          <xdr:colOff>215900</xdr:colOff>
          <xdr:row>64</xdr:row>
          <xdr:rowOff>177800</xdr:rowOff>
        </xdr:to>
        <xdr:sp macro="" textlink="">
          <xdr:nvSpPr>
            <xdr:cNvPr id="23714" name="Check Box 162" hidden="1">
              <a:extLst>
                <a:ext uri="{63B3BB69-23CF-44E3-9099-C40C66FF867C}">
                  <a14:compatExt spid="_x0000_s23714"/>
                </a:ext>
                <a:ext uri="{FF2B5EF4-FFF2-40B4-BE49-F238E27FC236}">
                  <a16:creationId xmlns:a16="http://schemas.microsoft.com/office/drawing/2014/main" id="{00000000-0008-0000-0200-0000A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65</xdr:row>
          <xdr:rowOff>0</xdr:rowOff>
        </xdr:from>
        <xdr:to>
          <xdr:col>11</xdr:col>
          <xdr:colOff>215900</xdr:colOff>
          <xdr:row>65</xdr:row>
          <xdr:rowOff>177800</xdr:rowOff>
        </xdr:to>
        <xdr:sp macro="" textlink="">
          <xdr:nvSpPr>
            <xdr:cNvPr id="23715" name="Check Box 163" hidden="1">
              <a:extLst>
                <a:ext uri="{63B3BB69-23CF-44E3-9099-C40C66FF867C}">
                  <a14:compatExt spid="_x0000_s23715"/>
                </a:ext>
                <a:ext uri="{FF2B5EF4-FFF2-40B4-BE49-F238E27FC236}">
                  <a16:creationId xmlns:a16="http://schemas.microsoft.com/office/drawing/2014/main" id="{00000000-0008-0000-0200-0000A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66</xdr:row>
          <xdr:rowOff>0</xdr:rowOff>
        </xdr:from>
        <xdr:to>
          <xdr:col>11</xdr:col>
          <xdr:colOff>215900</xdr:colOff>
          <xdr:row>66</xdr:row>
          <xdr:rowOff>177800</xdr:rowOff>
        </xdr:to>
        <xdr:sp macro="" textlink="">
          <xdr:nvSpPr>
            <xdr:cNvPr id="23716" name="Check Box 164" hidden="1">
              <a:extLst>
                <a:ext uri="{63B3BB69-23CF-44E3-9099-C40C66FF867C}">
                  <a14:compatExt spid="_x0000_s23716"/>
                </a:ext>
                <a:ext uri="{FF2B5EF4-FFF2-40B4-BE49-F238E27FC236}">
                  <a16:creationId xmlns:a16="http://schemas.microsoft.com/office/drawing/2014/main" id="{00000000-0008-0000-0200-0000A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xdr:row>
          <xdr:rowOff>0</xdr:rowOff>
        </xdr:from>
        <xdr:to>
          <xdr:col>11</xdr:col>
          <xdr:colOff>215900</xdr:colOff>
          <xdr:row>67</xdr:row>
          <xdr:rowOff>177800</xdr:rowOff>
        </xdr:to>
        <xdr:sp macro="" textlink="">
          <xdr:nvSpPr>
            <xdr:cNvPr id="23717" name="Check Box 165" hidden="1">
              <a:extLst>
                <a:ext uri="{63B3BB69-23CF-44E3-9099-C40C66FF867C}">
                  <a14:compatExt spid="_x0000_s23717"/>
                </a:ext>
                <a:ext uri="{FF2B5EF4-FFF2-40B4-BE49-F238E27FC236}">
                  <a16:creationId xmlns:a16="http://schemas.microsoft.com/office/drawing/2014/main" id="{00000000-0008-0000-0200-0000A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68</xdr:row>
          <xdr:rowOff>0</xdr:rowOff>
        </xdr:from>
        <xdr:to>
          <xdr:col>11</xdr:col>
          <xdr:colOff>215900</xdr:colOff>
          <xdr:row>68</xdr:row>
          <xdr:rowOff>177800</xdr:rowOff>
        </xdr:to>
        <xdr:sp macro="" textlink="">
          <xdr:nvSpPr>
            <xdr:cNvPr id="23718" name="Check Box 166" hidden="1">
              <a:extLst>
                <a:ext uri="{63B3BB69-23CF-44E3-9099-C40C66FF867C}">
                  <a14:compatExt spid="_x0000_s23718"/>
                </a:ext>
                <a:ext uri="{FF2B5EF4-FFF2-40B4-BE49-F238E27FC236}">
                  <a16:creationId xmlns:a16="http://schemas.microsoft.com/office/drawing/2014/main" id="{00000000-0008-0000-0200-0000A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69</xdr:row>
          <xdr:rowOff>0</xdr:rowOff>
        </xdr:from>
        <xdr:to>
          <xdr:col>11</xdr:col>
          <xdr:colOff>215900</xdr:colOff>
          <xdr:row>69</xdr:row>
          <xdr:rowOff>177800</xdr:rowOff>
        </xdr:to>
        <xdr:sp macro="" textlink="">
          <xdr:nvSpPr>
            <xdr:cNvPr id="23719" name="Check Box 167" hidden="1">
              <a:extLst>
                <a:ext uri="{63B3BB69-23CF-44E3-9099-C40C66FF867C}">
                  <a14:compatExt spid="_x0000_s23719"/>
                </a:ext>
                <a:ext uri="{FF2B5EF4-FFF2-40B4-BE49-F238E27FC236}">
                  <a16:creationId xmlns:a16="http://schemas.microsoft.com/office/drawing/2014/main" id="{00000000-0008-0000-0200-0000A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70</xdr:row>
          <xdr:rowOff>0</xdr:rowOff>
        </xdr:from>
        <xdr:to>
          <xdr:col>11</xdr:col>
          <xdr:colOff>215900</xdr:colOff>
          <xdr:row>70</xdr:row>
          <xdr:rowOff>177800</xdr:rowOff>
        </xdr:to>
        <xdr:sp macro="" textlink="">
          <xdr:nvSpPr>
            <xdr:cNvPr id="23720" name="Check Box 168" hidden="1">
              <a:extLst>
                <a:ext uri="{63B3BB69-23CF-44E3-9099-C40C66FF867C}">
                  <a14:compatExt spid="_x0000_s23720"/>
                </a:ext>
                <a:ext uri="{FF2B5EF4-FFF2-40B4-BE49-F238E27FC236}">
                  <a16:creationId xmlns:a16="http://schemas.microsoft.com/office/drawing/2014/main" id="{00000000-0008-0000-0200-0000A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xdr:row>
          <xdr:rowOff>0</xdr:rowOff>
        </xdr:from>
        <xdr:to>
          <xdr:col>11</xdr:col>
          <xdr:colOff>215900</xdr:colOff>
          <xdr:row>71</xdr:row>
          <xdr:rowOff>177800</xdr:rowOff>
        </xdr:to>
        <xdr:sp macro="" textlink="">
          <xdr:nvSpPr>
            <xdr:cNvPr id="23721" name="Check Box 169" hidden="1">
              <a:extLst>
                <a:ext uri="{63B3BB69-23CF-44E3-9099-C40C66FF867C}">
                  <a14:compatExt spid="_x0000_s23721"/>
                </a:ext>
                <a:ext uri="{FF2B5EF4-FFF2-40B4-BE49-F238E27FC236}">
                  <a16:creationId xmlns:a16="http://schemas.microsoft.com/office/drawing/2014/main" id="{00000000-0008-0000-0200-0000A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72</xdr:row>
          <xdr:rowOff>0</xdr:rowOff>
        </xdr:from>
        <xdr:to>
          <xdr:col>11</xdr:col>
          <xdr:colOff>215900</xdr:colOff>
          <xdr:row>72</xdr:row>
          <xdr:rowOff>177800</xdr:rowOff>
        </xdr:to>
        <xdr:sp macro="" textlink="">
          <xdr:nvSpPr>
            <xdr:cNvPr id="23722" name="Check Box 170" hidden="1">
              <a:extLst>
                <a:ext uri="{63B3BB69-23CF-44E3-9099-C40C66FF867C}">
                  <a14:compatExt spid="_x0000_s23722"/>
                </a:ext>
                <a:ext uri="{FF2B5EF4-FFF2-40B4-BE49-F238E27FC236}">
                  <a16:creationId xmlns:a16="http://schemas.microsoft.com/office/drawing/2014/main" id="{00000000-0008-0000-0200-0000A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73</xdr:row>
          <xdr:rowOff>0</xdr:rowOff>
        </xdr:from>
        <xdr:to>
          <xdr:col>11</xdr:col>
          <xdr:colOff>215900</xdr:colOff>
          <xdr:row>73</xdr:row>
          <xdr:rowOff>177800</xdr:rowOff>
        </xdr:to>
        <xdr:sp macro="" textlink="">
          <xdr:nvSpPr>
            <xdr:cNvPr id="23723" name="Check Box 171" hidden="1">
              <a:extLst>
                <a:ext uri="{63B3BB69-23CF-44E3-9099-C40C66FF867C}">
                  <a14:compatExt spid="_x0000_s23723"/>
                </a:ext>
                <a:ext uri="{FF2B5EF4-FFF2-40B4-BE49-F238E27FC236}">
                  <a16:creationId xmlns:a16="http://schemas.microsoft.com/office/drawing/2014/main" id="{00000000-0008-0000-0200-0000A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77</xdr:row>
          <xdr:rowOff>0</xdr:rowOff>
        </xdr:from>
        <xdr:to>
          <xdr:col>3</xdr:col>
          <xdr:colOff>215900</xdr:colOff>
          <xdr:row>77</xdr:row>
          <xdr:rowOff>177800</xdr:rowOff>
        </xdr:to>
        <xdr:sp macro="" textlink="">
          <xdr:nvSpPr>
            <xdr:cNvPr id="23724" name="Check Box 172" hidden="1">
              <a:extLst>
                <a:ext uri="{63B3BB69-23CF-44E3-9099-C40C66FF867C}">
                  <a14:compatExt spid="_x0000_s23724"/>
                </a:ext>
                <a:ext uri="{FF2B5EF4-FFF2-40B4-BE49-F238E27FC236}">
                  <a16:creationId xmlns:a16="http://schemas.microsoft.com/office/drawing/2014/main" id="{00000000-0008-0000-0200-0000A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78</xdr:row>
          <xdr:rowOff>0</xdr:rowOff>
        </xdr:from>
        <xdr:to>
          <xdr:col>3</xdr:col>
          <xdr:colOff>215900</xdr:colOff>
          <xdr:row>78</xdr:row>
          <xdr:rowOff>177800</xdr:rowOff>
        </xdr:to>
        <xdr:sp macro="" textlink="">
          <xdr:nvSpPr>
            <xdr:cNvPr id="23725" name="Check Box 173" hidden="1">
              <a:extLst>
                <a:ext uri="{63B3BB69-23CF-44E3-9099-C40C66FF867C}">
                  <a14:compatExt spid="_x0000_s23725"/>
                </a:ext>
                <a:ext uri="{FF2B5EF4-FFF2-40B4-BE49-F238E27FC236}">
                  <a16:creationId xmlns:a16="http://schemas.microsoft.com/office/drawing/2014/main" id="{00000000-0008-0000-0200-0000A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79</xdr:row>
          <xdr:rowOff>0</xdr:rowOff>
        </xdr:from>
        <xdr:to>
          <xdr:col>3</xdr:col>
          <xdr:colOff>215900</xdr:colOff>
          <xdr:row>79</xdr:row>
          <xdr:rowOff>177800</xdr:rowOff>
        </xdr:to>
        <xdr:sp macro="" textlink="">
          <xdr:nvSpPr>
            <xdr:cNvPr id="23726" name="Check Box 174" hidden="1">
              <a:extLst>
                <a:ext uri="{63B3BB69-23CF-44E3-9099-C40C66FF867C}">
                  <a14:compatExt spid="_x0000_s23726"/>
                </a:ext>
                <a:ext uri="{FF2B5EF4-FFF2-40B4-BE49-F238E27FC236}">
                  <a16:creationId xmlns:a16="http://schemas.microsoft.com/office/drawing/2014/main" id="{00000000-0008-0000-0200-0000A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80</xdr:row>
          <xdr:rowOff>0</xdr:rowOff>
        </xdr:from>
        <xdr:to>
          <xdr:col>3</xdr:col>
          <xdr:colOff>215900</xdr:colOff>
          <xdr:row>80</xdr:row>
          <xdr:rowOff>177800</xdr:rowOff>
        </xdr:to>
        <xdr:sp macro="" textlink="">
          <xdr:nvSpPr>
            <xdr:cNvPr id="23727" name="Check Box 175" hidden="1">
              <a:extLst>
                <a:ext uri="{63B3BB69-23CF-44E3-9099-C40C66FF867C}">
                  <a14:compatExt spid="_x0000_s23727"/>
                </a:ext>
                <a:ext uri="{FF2B5EF4-FFF2-40B4-BE49-F238E27FC236}">
                  <a16:creationId xmlns:a16="http://schemas.microsoft.com/office/drawing/2014/main" id="{00000000-0008-0000-0200-0000A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81</xdr:row>
          <xdr:rowOff>0</xdr:rowOff>
        </xdr:from>
        <xdr:to>
          <xdr:col>3</xdr:col>
          <xdr:colOff>215900</xdr:colOff>
          <xdr:row>81</xdr:row>
          <xdr:rowOff>177800</xdr:rowOff>
        </xdr:to>
        <xdr:sp macro="" textlink="">
          <xdr:nvSpPr>
            <xdr:cNvPr id="23728" name="Check Box 176" hidden="1">
              <a:extLst>
                <a:ext uri="{63B3BB69-23CF-44E3-9099-C40C66FF867C}">
                  <a14:compatExt spid="_x0000_s23728"/>
                </a:ext>
                <a:ext uri="{FF2B5EF4-FFF2-40B4-BE49-F238E27FC236}">
                  <a16:creationId xmlns:a16="http://schemas.microsoft.com/office/drawing/2014/main" id="{00000000-0008-0000-0200-0000B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82</xdr:row>
          <xdr:rowOff>0</xdr:rowOff>
        </xdr:from>
        <xdr:to>
          <xdr:col>3</xdr:col>
          <xdr:colOff>215900</xdr:colOff>
          <xdr:row>82</xdr:row>
          <xdr:rowOff>177800</xdr:rowOff>
        </xdr:to>
        <xdr:sp macro="" textlink="">
          <xdr:nvSpPr>
            <xdr:cNvPr id="23729" name="Check Box 177" hidden="1">
              <a:extLst>
                <a:ext uri="{63B3BB69-23CF-44E3-9099-C40C66FF867C}">
                  <a14:compatExt spid="_x0000_s23729"/>
                </a:ext>
                <a:ext uri="{FF2B5EF4-FFF2-40B4-BE49-F238E27FC236}">
                  <a16:creationId xmlns:a16="http://schemas.microsoft.com/office/drawing/2014/main" id="{00000000-0008-0000-0200-0000B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83</xdr:row>
          <xdr:rowOff>0</xdr:rowOff>
        </xdr:from>
        <xdr:to>
          <xdr:col>3</xdr:col>
          <xdr:colOff>215900</xdr:colOff>
          <xdr:row>83</xdr:row>
          <xdr:rowOff>177800</xdr:rowOff>
        </xdr:to>
        <xdr:sp macro="" textlink="">
          <xdr:nvSpPr>
            <xdr:cNvPr id="23730" name="Check Box 178" hidden="1">
              <a:extLst>
                <a:ext uri="{63B3BB69-23CF-44E3-9099-C40C66FF867C}">
                  <a14:compatExt spid="_x0000_s23730"/>
                </a:ext>
                <a:ext uri="{FF2B5EF4-FFF2-40B4-BE49-F238E27FC236}">
                  <a16:creationId xmlns:a16="http://schemas.microsoft.com/office/drawing/2014/main" id="{00000000-0008-0000-0200-0000B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84</xdr:row>
          <xdr:rowOff>0</xdr:rowOff>
        </xdr:from>
        <xdr:to>
          <xdr:col>3</xdr:col>
          <xdr:colOff>215900</xdr:colOff>
          <xdr:row>84</xdr:row>
          <xdr:rowOff>177800</xdr:rowOff>
        </xdr:to>
        <xdr:sp macro="" textlink="">
          <xdr:nvSpPr>
            <xdr:cNvPr id="23731" name="Check Box 179" hidden="1">
              <a:extLst>
                <a:ext uri="{63B3BB69-23CF-44E3-9099-C40C66FF867C}">
                  <a14:compatExt spid="_x0000_s23731"/>
                </a:ext>
                <a:ext uri="{FF2B5EF4-FFF2-40B4-BE49-F238E27FC236}">
                  <a16:creationId xmlns:a16="http://schemas.microsoft.com/office/drawing/2014/main" id="{00000000-0008-0000-0200-0000B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85</xdr:row>
          <xdr:rowOff>0</xdr:rowOff>
        </xdr:from>
        <xdr:to>
          <xdr:col>3</xdr:col>
          <xdr:colOff>215900</xdr:colOff>
          <xdr:row>85</xdr:row>
          <xdr:rowOff>177800</xdr:rowOff>
        </xdr:to>
        <xdr:sp macro="" textlink="">
          <xdr:nvSpPr>
            <xdr:cNvPr id="23732" name="Check Box 180" hidden="1">
              <a:extLst>
                <a:ext uri="{63B3BB69-23CF-44E3-9099-C40C66FF867C}">
                  <a14:compatExt spid="_x0000_s23732"/>
                </a:ext>
                <a:ext uri="{FF2B5EF4-FFF2-40B4-BE49-F238E27FC236}">
                  <a16:creationId xmlns:a16="http://schemas.microsoft.com/office/drawing/2014/main" id="{00000000-0008-0000-0200-0000B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86</xdr:row>
          <xdr:rowOff>0</xdr:rowOff>
        </xdr:from>
        <xdr:to>
          <xdr:col>3</xdr:col>
          <xdr:colOff>215900</xdr:colOff>
          <xdr:row>86</xdr:row>
          <xdr:rowOff>177800</xdr:rowOff>
        </xdr:to>
        <xdr:sp macro="" textlink="">
          <xdr:nvSpPr>
            <xdr:cNvPr id="23733" name="Check Box 181" hidden="1">
              <a:extLst>
                <a:ext uri="{63B3BB69-23CF-44E3-9099-C40C66FF867C}">
                  <a14:compatExt spid="_x0000_s23733"/>
                </a:ext>
                <a:ext uri="{FF2B5EF4-FFF2-40B4-BE49-F238E27FC236}">
                  <a16:creationId xmlns:a16="http://schemas.microsoft.com/office/drawing/2014/main" id="{00000000-0008-0000-0200-0000B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87</xdr:row>
          <xdr:rowOff>0</xdr:rowOff>
        </xdr:from>
        <xdr:to>
          <xdr:col>3</xdr:col>
          <xdr:colOff>215900</xdr:colOff>
          <xdr:row>87</xdr:row>
          <xdr:rowOff>177800</xdr:rowOff>
        </xdr:to>
        <xdr:sp macro="" textlink="">
          <xdr:nvSpPr>
            <xdr:cNvPr id="23734" name="Check Box 182" hidden="1">
              <a:extLst>
                <a:ext uri="{63B3BB69-23CF-44E3-9099-C40C66FF867C}">
                  <a14:compatExt spid="_x0000_s23734"/>
                </a:ext>
                <a:ext uri="{FF2B5EF4-FFF2-40B4-BE49-F238E27FC236}">
                  <a16:creationId xmlns:a16="http://schemas.microsoft.com/office/drawing/2014/main" id="{00000000-0008-0000-0200-0000B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88</xdr:row>
          <xdr:rowOff>0</xdr:rowOff>
        </xdr:from>
        <xdr:to>
          <xdr:col>3</xdr:col>
          <xdr:colOff>215900</xdr:colOff>
          <xdr:row>88</xdr:row>
          <xdr:rowOff>177800</xdr:rowOff>
        </xdr:to>
        <xdr:sp macro="" textlink="">
          <xdr:nvSpPr>
            <xdr:cNvPr id="23735" name="Check Box 183" hidden="1">
              <a:extLst>
                <a:ext uri="{63B3BB69-23CF-44E3-9099-C40C66FF867C}">
                  <a14:compatExt spid="_x0000_s23735"/>
                </a:ext>
                <a:ext uri="{FF2B5EF4-FFF2-40B4-BE49-F238E27FC236}">
                  <a16:creationId xmlns:a16="http://schemas.microsoft.com/office/drawing/2014/main" id="{00000000-0008-0000-0200-0000B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89</xdr:row>
          <xdr:rowOff>0</xdr:rowOff>
        </xdr:from>
        <xdr:to>
          <xdr:col>3</xdr:col>
          <xdr:colOff>215900</xdr:colOff>
          <xdr:row>89</xdr:row>
          <xdr:rowOff>177800</xdr:rowOff>
        </xdr:to>
        <xdr:sp macro="" textlink="">
          <xdr:nvSpPr>
            <xdr:cNvPr id="23736" name="Check Box 184" hidden="1">
              <a:extLst>
                <a:ext uri="{63B3BB69-23CF-44E3-9099-C40C66FF867C}">
                  <a14:compatExt spid="_x0000_s23736"/>
                </a:ext>
                <a:ext uri="{FF2B5EF4-FFF2-40B4-BE49-F238E27FC236}">
                  <a16:creationId xmlns:a16="http://schemas.microsoft.com/office/drawing/2014/main" id="{00000000-0008-0000-0200-0000B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90</xdr:row>
          <xdr:rowOff>0</xdr:rowOff>
        </xdr:from>
        <xdr:to>
          <xdr:col>3</xdr:col>
          <xdr:colOff>215900</xdr:colOff>
          <xdr:row>90</xdr:row>
          <xdr:rowOff>177800</xdr:rowOff>
        </xdr:to>
        <xdr:sp macro="" textlink="">
          <xdr:nvSpPr>
            <xdr:cNvPr id="23737" name="Check Box 185" hidden="1">
              <a:extLst>
                <a:ext uri="{63B3BB69-23CF-44E3-9099-C40C66FF867C}">
                  <a14:compatExt spid="_x0000_s23737"/>
                </a:ext>
                <a:ext uri="{FF2B5EF4-FFF2-40B4-BE49-F238E27FC236}">
                  <a16:creationId xmlns:a16="http://schemas.microsoft.com/office/drawing/2014/main" id="{00000000-0008-0000-0200-0000B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91</xdr:row>
          <xdr:rowOff>0</xdr:rowOff>
        </xdr:from>
        <xdr:to>
          <xdr:col>3</xdr:col>
          <xdr:colOff>215900</xdr:colOff>
          <xdr:row>91</xdr:row>
          <xdr:rowOff>177800</xdr:rowOff>
        </xdr:to>
        <xdr:sp macro="" textlink="">
          <xdr:nvSpPr>
            <xdr:cNvPr id="23738" name="Check Box 186" hidden="1">
              <a:extLst>
                <a:ext uri="{63B3BB69-23CF-44E3-9099-C40C66FF867C}">
                  <a14:compatExt spid="_x0000_s23738"/>
                </a:ext>
                <a:ext uri="{FF2B5EF4-FFF2-40B4-BE49-F238E27FC236}">
                  <a16:creationId xmlns:a16="http://schemas.microsoft.com/office/drawing/2014/main" id="{00000000-0008-0000-0200-0000B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92</xdr:row>
          <xdr:rowOff>0</xdr:rowOff>
        </xdr:from>
        <xdr:to>
          <xdr:col>3</xdr:col>
          <xdr:colOff>215900</xdr:colOff>
          <xdr:row>92</xdr:row>
          <xdr:rowOff>177800</xdr:rowOff>
        </xdr:to>
        <xdr:sp macro="" textlink="">
          <xdr:nvSpPr>
            <xdr:cNvPr id="23739" name="Check Box 187" hidden="1">
              <a:extLst>
                <a:ext uri="{63B3BB69-23CF-44E3-9099-C40C66FF867C}">
                  <a14:compatExt spid="_x0000_s23739"/>
                </a:ext>
                <a:ext uri="{FF2B5EF4-FFF2-40B4-BE49-F238E27FC236}">
                  <a16:creationId xmlns:a16="http://schemas.microsoft.com/office/drawing/2014/main" id="{00000000-0008-0000-0200-0000B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93</xdr:row>
          <xdr:rowOff>0</xdr:rowOff>
        </xdr:from>
        <xdr:to>
          <xdr:col>3</xdr:col>
          <xdr:colOff>215900</xdr:colOff>
          <xdr:row>93</xdr:row>
          <xdr:rowOff>177800</xdr:rowOff>
        </xdr:to>
        <xdr:sp macro="" textlink="">
          <xdr:nvSpPr>
            <xdr:cNvPr id="23740" name="Check Box 188" hidden="1">
              <a:extLst>
                <a:ext uri="{63B3BB69-23CF-44E3-9099-C40C66FF867C}">
                  <a14:compatExt spid="_x0000_s23740"/>
                </a:ext>
                <a:ext uri="{FF2B5EF4-FFF2-40B4-BE49-F238E27FC236}">
                  <a16:creationId xmlns:a16="http://schemas.microsoft.com/office/drawing/2014/main" id="{00000000-0008-0000-0200-0000B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77</xdr:row>
          <xdr:rowOff>0</xdr:rowOff>
        </xdr:from>
        <xdr:to>
          <xdr:col>5</xdr:col>
          <xdr:colOff>215900</xdr:colOff>
          <xdr:row>77</xdr:row>
          <xdr:rowOff>177800</xdr:rowOff>
        </xdr:to>
        <xdr:sp macro="" textlink="">
          <xdr:nvSpPr>
            <xdr:cNvPr id="23741" name="Check Box 189" hidden="1">
              <a:extLst>
                <a:ext uri="{63B3BB69-23CF-44E3-9099-C40C66FF867C}">
                  <a14:compatExt spid="_x0000_s23741"/>
                </a:ext>
                <a:ext uri="{FF2B5EF4-FFF2-40B4-BE49-F238E27FC236}">
                  <a16:creationId xmlns:a16="http://schemas.microsoft.com/office/drawing/2014/main" id="{00000000-0008-0000-0200-0000B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78</xdr:row>
          <xdr:rowOff>0</xdr:rowOff>
        </xdr:from>
        <xdr:to>
          <xdr:col>5</xdr:col>
          <xdr:colOff>215900</xdr:colOff>
          <xdr:row>78</xdr:row>
          <xdr:rowOff>177800</xdr:rowOff>
        </xdr:to>
        <xdr:sp macro="" textlink="">
          <xdr:nvSpPr>
            <xdr:cNvPr id="23742" name="Check Box 190" hidden="1">
              <a:extLst>
                <a:ext uri="{63B3BB69-23CF-44E3-9099-C40C66FF867C}">
                  <a14:compatExt spid="_x0000_s23742"/>
                </a:ext>
                <a:ext uri="{FF2B5EF4-FFF2-40B4-BE49-F238E27FC236}">
                  <a16:creationId xmlns:a16="http://schemas.microsoft.com/office/drawing/2014/main" id="{00000000-0008-0000-0200-0000B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79</xdr:row>
          <xdr:rowOff>0</xdr:rowOff>
        </xdr:from>
        <xdr:to>
          <xdr:col>5</xdr:col>
          <xdr:colOff>215900</xdr:colOff>
          <xdr:row>79</xdr:row>
          <xdr:rowOff>177800</xdr:rowOff>
        </xdr:to>
        <xdr:sp macro="" textlink="">
          <xdr:nvSpPr>
            <xdr:cNvPr id="23743" name="Check Box 191" hidden="1">
              <a:extLst>
                <a:ext uri="{63B3BB69-23CF-44E3-9099-C40C66FF867C}">
                  <a14:compatExt spid="_x0000_s23743"/>
                </a:ext>
                <a:ext uri="{FF2B5EF4-FFF2-40B4-BE49-F238E27FC236}">
                  <a16:creationId xmlns:a16="http://schemas.microsoft.com/office/drawing/2014/main" id="{00000000-0008-0000-0200-0000B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80</xdr:row>
          <xdr:rowOff>0</xdr:rowOff>
        </xdr:from>
        <xdr:to>
          <xdr:col>5</xdr:col>
          <xdr:colOff>215900</xdr:colOff>
          <xdr:row>80</xdr:row>
          <xdr:rowOff>177800</xdr:rowOff>
        </xdr:to>
        <xdr:sp macro="" textlink="">
          <xdr:nvSpPr>
            <xdr:cNvPr id="23744" name="Check Box 192" hidden="1">
              <a:extLst>
                <a:ext uri="{63B3BB69-23CF-44E3-9099-C40C66FF867C}">
                  <a14:compatExt spid="_x0000_s23744"/>
                </a:ext>
                <a:ext uri="{FF2B5EF4-FFF2-40B4-BE49-F238E27FC236}">
                  <a16:creationId xmlns:a16="http://schemas.microsoft.com/office/drawing/2014/main" id="{00000000-0008-0000-0200-0000C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81</xdr:row>
          <xdr:rowOff>0</xdr:rowOff>
        </xdr:from>
        <xdr:to>
          <xdr:col>5</xdr:col>
          <xdr:colOff>215900</xdr:colOff>
          <xdr:row>81</xdr:row>
          <xdr:rowOff>177800</xdr:rowOff>
        </xdr:to>
        <xdr:sp macro="" textlink="">
          <xdr:nvSpPr>
            <xdr:cNvPr id="23745" name="Check Box 193" hidden="1">
              <a:extLst>
                <a:ext uri="{63B3BB69-23CF-44E3-9099-C40C66FF867C}">
                  <a14:compatExt spid="_x0000_s23745"/>
                </a:ext>
                <a:ext uri="{FF2B5EF4-FFF2-40B4-BE49-F238E27FC236}">
                  <a16:creationId xmlns:a16="http://schemas.microsoft.com/office/drawing/2014/main" id="{00000000-0008-0000-0200-0000C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82</xdr:row>
          <xdr:rowOff>0</xdr:rowOff>
        </xdr:from>
        <xdr:to>
          <xdr:col>5</xdr:col>
          <xdr:colOff>215900</xdr:colOff>
          <xdr:row>82</xdr:row>
          <xdr:rowOff>177800</xdr:rowOff>
        </xdr:to>
        <xdr:sp macro="" textlink="">
          <xdr:nvSpPr>
            <xdr:cNvPr id="23746" name="Check Box 194" hidden="1">
              <a:extLst>
                <a:ext uri="{63B3BB69-23CF-44E3-9099-C40C66FF867C}">
                  <a14:compatExt spid="_x0000_s23746"/>
                </a:ext>
                <a:ext uri="{FF2B5EF4-FFF2-40B4-BE49-F238E27FC236}">
                  <a16:creationId xmlns:a16="http://schemas.microsoft.com/office/drawing/2014/main" id="{00000000-0008-0000-0200-0000C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83</xdr:row>
          <xdr:rowOff>0</xdr:rowOff>
        </xdr:from>
        <xdr:to>
          <xdr:col>5</xdr:col>
          <xdr:colOff>215900</xdr:colOff>
          <xdr:row>83</xdr:row>
          <xdr:rowOff>177800</xdr:rowOff>
        </xdr:to>
        <xdr:sp macro="" textlink="">
          <xdr:nvSpPr>
            <xdr:cNvPr id="23747" name="Check Box 195" hidden="1">
              <a:extLst>
                <a:ext uri="{63B3BB69-23CF-44E3-9099-C40C66FF867C}">
                  <a14:compatExt spid="_x0000_s23747"/>
                </a:ext>
                <a:ext uri="{FF2B5EF4-FFF2-40B4-BE49-F238E27FC236}">
                  <a16:creationId xmlns:a16="http://schemas.microsoft.com/office/drawing/2014/main" id="{00000000-0008-0000-0200-0000C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84</xdr:row>
          <xdr:rowOff>0</xdr:rowOff>
        </xdr:from>
        <xdr:to>
          <xdr:col>5</xdr:col>
          <xdr:colOff>215900</xdr:colOff>
          <xdr:row>84</xdr:row>
          <xdr:rowOff>177800</xdr:rowOff>
        </xdr:to>
        <xdr:sp macro="" textlink="">
          <xdr:nvSpPr>
            <xdr:cNvPr id="23748" name="Check Box 196" hidden="1">
              <a:extLst>
                <a:ext uri="{63B3BB69-23CF-44E3-9099-C40C66FF867C}">
                  <a14:compatExt spid="_x0000_s23748"/>
                </a:ext>
                <a:ext uri="{FF2B5EF4-FFF2-40B4-BE49-F238E27FC236}">
                  <a16:creationId xmlns:a16="http://schemas.microsoft.com/office/drawing/2014/main" id="{00000000-0008-0000-0200-0000C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85</xdr:row>
          <xdr:rowOff>0</xdr:rowOff>
        </xdr:from>
        <xdr:to>
          <xdr:col>5</xdr:col>
          <xdr:colOff>215900</xdr:colOff>
          <xdr:row>85</xdr:row>
          <xdr:rowOff>177800</xdr:rowOff>
        </xdr:to>
        <xdr:sp macro="" textlink="">
          <xdr:nvSpPr>
            <xdr:cNvPr id="23749" name="Check Box 197" hidden="1">
              <a:extLst>
                <a:ext uri="{63B3BB69-23CF-44E3-9099-C40C66FF867C}">
                  <a14:compatExt spid="_x0000_s23749"/>
                </a:ext>
                <a:ext uri="{FF2B5EF4-FFF2-40B4-BE49-F238E27FC236}">
                  <a16:creationId xmlns:a16="http://schemas.microsoft.com/office/drawing/2014/main" id="{00000000-0008-0000-0200-0000C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86</xdr:row>
          <xdr:rowOff>0</xdr:rowOff>
        </xdr:from>
        <xdr:to>
          <xdr:col>5</xdr:col>
          <xdr:colOff>215900</xdr:colOff>
          <xdr:row>86</xdr:row>
          <xdr:rowOff>177800</xdr:rowOff>
        </xdr:to>
        <xdr:sp macro="" textlink="">
          <xdr:nvSpPr>
            <xdr:cNvPr id="23750" name="Check Box 198" hidden="1">
              <a:extLst>
                <a:ext uri="{63B3BB69-23CF-44E3-9099-C40C66FF867C}">
                  <a14:compatExt spid="_x0000_s23750"/>
                </a:ext>
                <a:ext uri="{FF2B5EF4-FFF2-40B4-BE49-F238E27FC236}">
                  <a16:creationId xmlns:a16="http://schemas.microsoft.com/office/drawing/2014/main" id="{00000000-0008-0000-0200-0000C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87</xdr:row>
          <xdr:rowOff>0</xdr:rowOff>
        </xdr:from>
        <xdr:to>
          <xdr:col>5</xdr:col>
          <xdr:colOff>215900</xdr:colOff>
          <xdr:row>87</xdr:row>
          <xdr:rowOff>177800</xdr:rowOff>
        </xdr:to>
        <xdr:sp macro="" textlink="">
          <xdr:nvSpPr>
            <xdr:cNvPr id="23751" name="Check Box 199" hidden="1">
              <a:extLst>
                <a:ext uri="{63B3BB69-23CF-44E3-9099-C40C66FF867C}">
                  <a14:compatExt spid="_x0000_s23751"/>
                </a:ext>
                <a:ext uri="{FF2B5EF4-FFF2-40B4-BE49-F238E27FC236}">
                  <a16:creationId xmlns:a16="http://schemas.microsoft.com/office/drawing/2014/main" id="{00000000-0008-0000-0200-0000C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88</xdr:row>
          <xdr:rowOff>0</xdr:rowOff>
        </xdr:from>
        <xdr:to>
          <xdr:col>5</xdr:col>
          <xdr:colOff>215900</xdr:colOff>
          <xdr:row>88</xdr:row>
          <xdr:rowOff>177800</xdr:rowOff>
        </xdr:to>
        <xdr:sp macro="" textlink="">
          <xdr:nvSpPr>
            <xdr:cNvPr id="23752" name="Check Box 200" hidden="1">
              <a:extLst>
                <a:ext uri="{63B3BB69-23CF-44E3-9099-C40C66FF867C}">
                  <a14:compatExt spid="_x0000_s23752"/>
                </a:ext>
                <a:ext uri="{FF2B5EF4-FFF2-40B4-BE49-F238E27FC236}">
                  <a16:creationId xmlns:a16="http://schemas.microsoft.com/office/drawing/2014/main" id="{00000000-0008-0000-0200-0000C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89</xdr:row>
          <xdr:rowOff>0</xdr:rowOff>
        </xdr:from>
        <xdr:to>
          <xdr:col>5</xdr:col>
          <xdr:colOff>215900</xdr:colOff>
          <xdr:row>89</xdr:row>
          <xdr:rowOff>177800</xdr:rowOff>
        </xdr:to>
        <xdr:sp macro="" textlink="">
          <xdr:nvSpPr>
            <xdr:cNvPr id="23753" name="Check Box 201" hidden="1">
              <a:extLst>
                <a:ext uri="{63B3BB69-23CF-44E3-9099-C40C66FF867C}">
                  <a14:compatExt spid="_x0000_s23753"/>
                </a:ext>
                <a:ext uri="{FF2B5EF4-FFF2-40B4-BE49-F238E27FC236}">
                  <a16:creationId xmlns:a16="http://schemas.microsoft.com/office/drawing/2014/main" id="{00000000-0008-0000-0200-0000C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90</xdr:row>
          <xdr:rowOff>0</xdr:rowOff>
        </xdr:from>
        <xdr:to>
          <xdr:col>5</xdr:col>
          <xdr:colOff>215900</xdr:colOff>
          <xdr:row>90</xdr:row>
          <xdr:rowOff>177800</xdr:rowOff>
        </xdr:to>
        <xdr:sp macro="" textlink="">
          <xdr:nvSpPr>
            <xdr:cNvPr id="23754" name="Check Box 202" hidden="1">
              <a:extLst>
                <a:ext uri="{63B3BB69-23CF-44E3-9099-C40C66FF867C}">
                  <a14:compatExt spid="_x0000_s23754"/>
                </a:ext>
                <a:ext uri="{FF2B5EF4-FFF2-40B4-BE49-F238E27FC236}">
                  <a16:creationId xmlns:a16="http://schemas.microsoft.com/office/drawing/2014/main" id="{00000000-0008-0000-0200-0000C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91</xdr:row>
          <xdr:rowOff>0</xdr:rowOff>
        </xdr:from>
        <xdr:to>
          <xdr:col>5</xdr:col>
          <xdr:colOff>215900</xdr:colOff>
          <xdr:row>91</xdr:row>
          <xdr:rowOff>177800</xdr:rowOff>
        </xdr:to>
        <xdr:sp macro="" textlink="">
          <xdr:nvSpPr>
            <xdr:cNvPr id="23755" name="Check Box 203" hidden="1">
              <a:extLst>
                <a:ext uri="{63B3BB69-23CF-44E3-9099-C40C66FF867C}">
                  <a14:compatExt spid="_x0000_s23755"/>
                </a:ext>
                <a:ext uri="{FF2B5EF4-FFF2-40B4-BE49-F238E27FC236}">
                  <a16:creationId xmlns:a16="http://schemas.microsoft.com/office/drawing/2014/main" id="{00000000-0008-0000-0200-0000C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92</xdr:row>
          <xdr:rowOff>0</xdr:rowOff>
        </xdr:from>
        <xdr:to>
          <xdr:col>5</xdr:col>
          <xdr:colOff>215900</xdr:colOff>
          <xdr:row>92</xdr:row>
          <xdr:rowOff>177800</xdr:rowOff>
        </xdr:to>
        <xdr:sp macro="" textlink="">
          <xdr:nvSpPr>
            <xdr:cNvPr id="23756" name="Check Box 204" hidden="1">
              <a:extLst>
                <a:ext uri="{63B3BB69-23CF-44E3-9099-C40C66FF867C}">
                  <a14:compatExt spid="_x0000_s23756"/>
                </a:ext>
                <a:ext uri="{FF2B5EF4-FFF2-40B4-BE49-F238E27FC236}">
                  <a16:creationId xmlns:a16="http://schemas.microsoft.com/office/drawing/2014/main" id="{00000000-0008-0000-0200-0000C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93</xdr:row>
          <xdr:rowOff>0</xdr:rowOff>
        </xdr:from>
        <xdr:to>
          <xdr:col>5</xdr:col>
          <xdr:colOff>215900</xdr:colOff>
          <xdr:row>93</xdr:row>
          <xdr:rowOff>177800</xdr:rowOff>
        </xdr:to>
        <xdr:sp macro="" textlink="">
          <xdr:nvSpPr>
            <xdr:cNvPr id="23757" name="Check Box 205" hidden="1">
              <a:extLst>
                <a:ext uri="{63B3BB69-23CF-44E3-9099-C40C66FF867C}">
                  <a14:compatExt spid="_x0000_s23757"/>
                </a:ext>
                <a:ext uri="{FF2B5EF4-FFF2-40B4-BE49-F238E27FC236}">
                  <a16:creationId xmlns:a16="http://schemas.microsoft.com/office/drawing/2014/main" id="{00000000-0008-0000-0200-0000C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77</xdr:row>
          <xdr:rowOff>0</xdr:rowOff>
        </xdr:from>
        <xdr:to>
          <xdr:col>7</xdr:col>
          <xdr:colOff>215900</xdr:colOff>
          <xdr:row>77</xdr:row>
          <xdr:rowOff>177800</xdr:rowOff>
        </xdr:to>
        <xdr:sp macro="" textlink="">
          <xdr:nvSpPr>
            <xdr:cNvPr id="23758" name="Check Box 206" hidden="1">
              <a:extLst>
                <a:ext uri="{63B3BB69-23CF-44E3-9099-C40C66FF867C}">
                  <a14:compatExt spid="_x0000_s23758"/>
                </a:ext>
                <a:ext uri="{FF2B5EF4-FFF2-40B4-BE49-F238E27FC236}">
                  <a16:creationId xmlns:a16="http://schemas.microsoft.com/office/drawing/2014/main" id="{00000000-0008-0000-0200-0000C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78</xdr:row>
          <xdr:rowOff>0</xdr:rowOff>
        </xdr:from>
        <xdr:to>
          <xdr:col>7</xdr:col>
          <xdr:colOff>215900</xdr:colOff>
          <xdr:row>78</xdr:row>
          <xdr:rowOff>177800</xdr:rowOff>
        </xdr:to>
        <xdr:sp macro="" textlink="">
          <xdr:nvSpPr>
            <xdr:cNvPr id="23759" name="Check Box 207" hidden="1">
              <a:extLst>
                <a:ext uri="{63B3BB69-23CF-44E3-9099-C40C66FF867C}">
                  <a14:compatExt spid="_x0000_s23759"/>
                </a:ext>
                <a:ext uri="{FF2B5EF4-FFF2-40B4-BE49-F238E27FC236}">
                  <a16:creationId xmlns:a16="http://schemas.microsoft.com/office/drawing/2014/main" id="{00000000-0008-0000-0200-0000C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79</xdr:row>
          <xdr:rowOff>0</xdr:rowOff>
        </xdr:from>
        <xdr:to>
          <xdr:col>7</xdr:col>
          <xdr:colOff>215900</xdr:colOff>
          <xdr:row>79</xdr:row>
          <xdr:rowOff>177800</xdr:rowOff>
        </xdr:to>
        <xdr:sp macro="" textlink="">
          <xdr:nvSpPr>
            <xdr:cNvPr id="23760" name="Check Box 208" hidden="1">
              <a:extLst>
                <a:ext uri="{63B3BB69-23CF-44E3-9099-C40C66FF867C}">
                  <a14:compatExt spid="_x0000_s23760"/>
                </a:ext>
                <a:ext uri="{FF2B5EF4-FFF2-40B4-BE49-F238E27FC236}">
                  <a16:creationId xmlns:a16="http://schemas.microsoft.com/office/drawing/2014/main" id="{00000000-0008-0000-0200-0000D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80</xdr:row>
          <xdr:rowOff>0</xdr:rowOff>
        </xdr:from>
        <xdr:to>
          <xdr:col>7</xdr:col>
          <xdr:colOff>215900</xdr:colOff>
          <xdr:row>80</xdr:row>
          <xdr:rowOff>177800</xdr:rowOff>
        </xdr:to>
        <xdr:sp macro="" textlink="">
          <xdr:nvSpPr>
            <xdr:cNvPr id="23761" name="Check Box 209" hidden="1">
              <a:extLst>
                <a:ext uri="{63B3BB69-23CF-44E3-9099-C40C66FF867C}">
                  <a14:compatExt spid="_x0000_s23761"/>
                </a:ext>
                <a:ext uri="{FF2B5EF4-FFF2-40B4-BE49-F238E27FC236}">
                  <a16:creationId xmlns:a16="http://schemas.microsoft.com/office/drawing/2014/main" id="{00000000-0008-0000-0200-0000D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81</xdr:row>
          <xdr:rowOff>0</xdr:rowOff>
        </xdr:from>
        <xdr:to>
          <xdr:col>7</xdr:col>
          <xdr:colOff>215900</xdr:colOff>
          <xdr:row>81</xdr:row>
          <xdr:rowOff>177800</xdr:rowOff>
        </xdr:to>
        <xdr:sp macro="" textlink="">
          <xdr:nvSpPr>
            <xdr:cNvPr id="23762" name="Check Box 210" hidden="1">
              <a:extLst>
                <a:ext uri="{63B3BB69-23CF-44E3-9099-C40C66FF867C}">
                  <a14:compatExt spid="_x0000_s23762"/>
                </a:ext>
                <a:ext uri="{FF2B5EF4-FFF2-40B4-BE49-F238E27FC236}">
                  <a16:creationId xmlns:a16="http://schemas.microsoft.com/office/drawing/2014/main" id="{00000000-0008-0000-0200-0000D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82</xdr:row>
          <xdr:rowOff>0</xdr:rowOff>
        </xdr:from>
        <xdr:to>
          <xdr:col>7</xdr:col>
          <xdr:colOff>215900</xdr:colOff>
          <xdr:row>82</xdr:row>
          <xdr:rowOff>177800</xdr:rowOff>
        </xdr:to>
        <xdr:sp macro="" textlink="">
          <xdr:nvSpPr>
            <xdr:cNvPr id="23763" name="Check Box 211" hidden="1">
              <a:extLst>
                <a:ext uri="{63B3BB69-23CF-44E3-9099-C40C66FF867C}">
                  <a14:compatExt spid="_x0000_s23763"/>
                </a:ext>
                <a:ext uri="{FF2B5EF4-FFF2-40B4-BE49-F238E27FC236}">
                  <a16:creationId xmlns:a16="http://schemas.microsoft.com/office/drawing/2014/main" id="{00000000-0008-0000-0200-0000D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0</xdr:rowOff>
        </xdr:from>
        <xdr:to>
          <xdr:col>7</xdr:col>
          <xdr:colOff>215900</xdr:colOff>
          <xdr:row>83</xdr:row>
          <xdr:rowOff>177800</xdr:rowOff>
        </xdr:to>
        <xdr:sp macro="" textlink="">
          <xdr:nvSpPr>
            <xdr:cNvPr id="23764" name="Check Box 212" hidden="1">
              <a:extLst>
                <a:ext uri="{63B3BB69-23CF-44E3-9099-C40C66FF867C}">
                  <a14:compatExt spid="_x0000_s23764"/>
                </a:ext>
                <a:ext uri="{FF2B5EF4-FFF2-40B4-BE49-F238E27FC236}">
                  <a16:creationId xmlns:a16="http://schemas.microsoft.com/office/drawing/2014/main" id="{00000000-0008-0000-0200-0000D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84</xdr:row>
          <xdr:rowOff>0</xdr:rowOff>
        </xdr:from>
        <xdr:to>
          <xdr:col>7</xdr:col>
          <xdr:colOff>215900</xdr:colOff>
          <xdr:row>84</xdr:row>
          <xdr:rowOff>177800</xdr:rowOff>
        </xdr:to>
        <xdr:sp macro="" textlink="">
          <xdr:nvSpPr>
            <xdr:cNvPr id="23765" name="Check Box 213" hidden="1">
              <a:extLst>
                <a:ext uri="{63B3BB69-23CF-44E3-9099-C40C66FF867C}">
                  <a14:compatExt spid="_x0000_s23765"/>
                </a:ext>
                <a:ext uri="{FF2B5EF4-FFF2-40B4-BE49-F238E27FC236}">
                  <a16:creationId xmlns:a16="http://schemas.microsoft.com/office/drawing/2014/main" id="{00000000-0008-0000-0200-0000D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85</xdr:row>
          <xdr:rowOff>0</xdr:rowOff>
        </xdr:from>
        <xdr:to>
          <xdr:col>7</xdr:col>
          <xdr:colOff>215900</xdr:colOff>
          <xdr:row>85</xdr:row>
          <xdr:rowOff>177800</xdr:rowOff>
        </xdr:to>
        <xdr:sp macro="" textlink="">
          <xdr:nvSpPr>
            <xdr:cNvPr id="23766" name="Check Box 214" hidden="1">
              <a:extLst>
                <a:ext uri="{63B3BB69-23CF-44E3-9099-C40C66FF867C}">
                  <a14:compatExt spid="_x0000_s23766"/>
                </a:ext>
                <a:ext uri="{FF2B5EF4-FFF2-40B4-BE49-F238E27FC236}">
                  <a16:creationId xmlns:a16="http://schemas.microsoft.com/office/drawing/2014/main" id="{00000000-0008-0000-0200-0000D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86</xdr:row>
          <xdr:rowOff>0</xdr:rowOff>
        </xdr:from>
        <xdr:to>
          <xdr:col>7</xdr:col>
          <xdr:colOff>215900</xdr:colOff>
          <xdr:row>86</xdr:row>
          <xdr:rowOff>177800</xdr:rowOff>
        </xdr:to>
        <xdr:sp macro="" textlink="">
          <xdr:nvSpPr>
            <xdr:cNvPr id="23767" name="Check Box 215" hidden="1">
              <a:extLst>
                <a:ext uri="{63B3BB69-23CF-44E3-9099-C40C66FF867C}">
                  <a14:compatExt spid="_x0000_s23767"/>
                </a:ext>
                <a:ext uri="{FF2B5EF4-FFF2-40B4-BE49-F238E27FC236}">
                  <a16:creationId xmlns:a16="http://schemas.microsoft.com/office/drawing/2014/main" id="{00000000-0008-0000-0200-0000D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87</xdr:row>
          <xdr:rowOff>0</xdr:rowOff>
        </xdr:from>
        <xdr:to>
          <xdr:col>7</xdr:col>
          <xdr:colOff>215900</xdr:colOff>
          <xdr:row>87</xdr:row>
          <xdr:rowOff>177800</xdr:rowOff>
        </xdr:to>
        <xdr:sp macro="" textlink="">
          <xdr:nvSpPr>
            <xdr:cNvPr id="23768" name="Check Box 216" hidden="1">
              <a:extLst>
                <a:ext uri="{63B3BB69-23CF-44E3-9099-C40C66FF867C}">
                  <a14:compatExt spid="_x0000_s23768"/>
                </a:ext>
                <a:ext uri="{FF2B5EF4-FFF2-40B4-BE49-F238E27FC236}">
                  <a16:creationId xmlns:a16="http://schemas.microsoft.com/office/drawing/2014/main" id="{00000000-0008-0000-0200-0000D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88</xdr:row>
          <xdr:rowOff>0</xdr:rowOff>
        </xdr:from>
        <xdr:to>
          <xdr:col>7</xdr:col>
          <xdr:colOff>215900</xdr:colOff>
          <xdr:row>88</xdr:row>
          <xdr:rowOff>177800</xdr:rowOff>
        </xdr:to>
        <xdr:sp macro="" textlink="">
          <xdr:nvSpPr>
            <xdr:cNvPr id="23769" name="Check Box 217" hidden="1">
              <a:extLst>
                <a:ext uri="{63B3BB69-23CF-44E3-9099-C40C66FF867C}">
                  <a14:compatExt spid="_x0000_s23769"/>
                </a:ext>
                <a:ext uri="{FF2B5EF4-FFF2-40B4-BE49-F238E27FC236}">
                  <a16:creationId xmlns:a16="http://schemas.microsoft.com/office/drawing/2014/main" id="{00000000-0008-0000-0200-0000D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89</xdr:row>
          <xdr:rowOff>0</xdr:rowOff>
        </xdr:from>
        <xdr:to>
          <xdr:col>7</xdr:col>
          <xdr:colOff>215900</xdr:colOff>
          <xdr:row>89</xdr:row>
          <xdr:rowOff>177800</xdr:rowOff>
        </xdr:to>
        <xdr:sp macro="" textlink="">
          <xdr:nvSpPr>
            <xdr:cNvPr id="23770" name="Check Box 218" hidden="1">
              <a:extLst>
                <a:ext uri="{63B3BB69-23CF-44E3-9099-C40C66FF867C}">
                  <a14:compatExt spid="_x0000_s23770"/>
                </a:ext>
                <a:ext uri="{FF2B5EF4-FFF2-40B4-BE49-F238E27FC236}">
                  <a16:creationId xmlns:a16="http://schemas.microsoft.com/office/drawing/2014/main" id="{00000000-0008-0000-0200-0000D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90</xdr:row>
          <xdr:rowOff>0</xdr:rowOff>
        </xdr:from>
        <xdr:to>
          <xdr:col>7</xdr:col>
          <xdr:colOff>215900</xdr:colOff>
          <xdr:row>90</xdr:row>
          <xdr:rowOff>177800</xdr:rowOff>
        </xdr:to>
        <xdr:sp macro="" textlink="">
          <xdr:nvSpPr>
            <xdr:cNvPr id="23771" name="Check Box 219" hidden="1">
              <a:extLst>
                <a:ext uri="{63B3BB69-23CF-44E3-9099-C40C66FF867C}">
                  <a14:compatExt spid="_x0000_s23771"/>
                </a:ext>
                <a:ext uri="{FF2B5EF4-FFF2-40B4-BE49-F238E27FC236}">
                  <a16:creationId xmlns:a16="http://schemas.microsoft.com/office/drawing/2014/main" id="{00000000-0008-0000-0200-0000D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91</xdr:row>
          <xdr:rowOff>0</xdr:rowOff>
        </xdr:from>
        <xdr:to>
          <xdr:col>7</xdr:col>
          <xdr:colOff>215900</xdr:colOff>
          <xdr:row>91</xdr:row>
          <xdr:rowOff>177800</xdr:rowOff>
        </xdr:to>
        <xdr:sp macro="" textlink="">
          <xdr:nvSpPr>
            <xdr:cNvPr id="23772" name="Check Box 220" hidden="1">
              <a:extLst>
                <a:ext uri="{63B3BB69-23CF-44E3-9099-C40C66FF867C}">
                  <a14:compatExt spid="_x0000_s23772"/>
                </a:ext>
                <a:ext uri="{FF2B5EF4-FFF2-40B4-BE49-F238E27FC236}">
                  <a16:creationId xmlns:a16="http://schemas.microsoft.com/office/drawing/2014/main" id="{00000000-0008-0000-0200-0000D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92</xdr:row>
          <xdr:rowOff>0</xdr:rowOff>
        </xdr:from>
        <xdr:to>
          <xdr:col>7</xdr:col>
          <xdr:colOff>215900</xdr:colOff>
          <xdr:row>92</xdr:row>
          <xdr:rowOff>177800</xdr:rowOff>
        </xdr:to>
        <xdr:sp macro="" textlink="">
          <xdr:nvSpPr>
            <xdr:cNvPr id="23773" name="Check Box 221" hidden="1">
              <a:extLst>
                <a:ext uri="{63B3BB69-23CF-44E3-9099-C40C66FF867C}">
                  <a14:compatExt spid="_x0000_s23773"/>
                </a:ext>
                <a:ext uri="{FF2B5EF4-FFF2-40B4-BE49-F238E27FC236}">
                  <a16:creationId xmlns:a16="http://schemas.microsoft.com/office/drawing/2014/main" id="{00000000-0008-0000-0200-0000D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93</xdr:row>
          <xdr:rowOff>0</xdr:rowOff>
        </xdr:from>
        <xdr:to>
          <xdr:col>7</xdr:col>
          <xdr:colOff>215900</xdr:colOff>
          <xdr:row>93</xdr:row>
          <xdr:rowOff>177800</xdr:rowOff>
        </xdr:to>
        <xdr:sp macro="" textlink="">
          <xdr:nvSpPr>
            <xdr:cNvPr id="23774" name="Check Box 222" hidden="1">
              <a:extLst>
                <a:ext uri="{63B3BB69-23CF-44E3-9099-C40C66FF867C}">
                  <a14:compatExt spid="_x0000_s23774"/>
                </a:ext>
                <a:ext uri="{FF2B5EF4-FFF2-40B4-BE49-F238E27FC236}">
                  <a16:creationId xmlns:a16="http://schemas.microsoft.com/office/drawing/2014/main" id="{00000000-0008-0000-0200-0000D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77</xdr:row>
          <xdr:rowOff>0</xdr:rowOff>
        </xdr:from>
        <xdr:to>
          <xdr:col>11</xdr:col>
          <xdr:colOff>215900</xdr:colOff>
          <xdr:row>77</xdr:row>
          <xdr:rowOff>177800</xdr:rowOff>
        </xdr:to>
        <xdr:sp macro="" textlink="">
          <xdr:nvSpPr>
            <xdr:cNvPr id="23775" name="Check Box 223" hidden="1">
              <a:extLst>
                <a:ext uri="{63B3BB69-23CF-44E3-9099-C40C66FF867C}">
                  <a14:compatExt spid="_x0000_s23775"/>
                </a:ext>
                <a:ext uri="{FF2B5EF4-FFF2-40B4-BE49-F238E27FC236}">
                  <a16:creationId xmlns:a16="http://schemas.microsoft.com/office/drawing/2014/main" id="{00000000-0008-0000-0200-0000D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78</xdr:row>
          <xdr:rowOff>0</xdr:rowOff>
        </xdr:from>
        <xdr:to>
          <xdr:col>11</xdr:col>
          <xdr:colOff>215900</xdr:colOff>
          <xdr:row>78</xdr:row>
          <xdr:rowOff>177800</xdr:rowOff>
        </xdr:to>
        <xdr:sp macro="" textlink="">
          <xdr:nvSpPr>
            <xdr:cNvPr id="23776" name="Check Box 224" hidden="1">
              <a:extLst>
                <a:ext uri="{63B3BB69-23CF-44E3-9099-C40C66FF867C}">
                  <a14:compatExt spid="_x0000_s23776"/>
                </a:ext>
                <a:ext uri="{FF2B5EF4-FFF2-40B4-BE49-F238E27FC236}">
                  <a16:creationId xmlns:a16="http://schemas.microsoft.com/office/drawing/2014/main" id="{00000000-0008-0000-0200-0000E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79</xdr:row>
          <xdr:rowOff>0</xdr:rowOff>
        </xdr:from>
        <xdr:to>
          <xdr:col>11</xdr:col>
          <xdr:colOff>215900</xdr:colOff>
          <xdr:row>79</xdr:row>
          <xdr:rowOff>177800</xdr:rowOff>
        </xdr:to>
        <xdr:sp macro="" textlink="">
          <xdr:nvSpPr>
            <xdr:cNvPr id="23777" name="Check Box 225" hidden="1">
              <a:extLst>
                <a:ext uri="{63B3BB69-23CF-44E3-9099-C40C66FF867C}">
                  <a14:compatExt spid="_x0000_s23777"/>
                </a:ext>
                <a:ext uri="{FF2B5EF4-FFF2-40B4-BE49-F238E27FC236}">
                  <a16:creationId xmlns:a16="http://schemas.microsoft.com/office/drawing/2014/main" id="{00000000-0008-0000-0200-0000E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80</xdr:row>
          <xdr:rowOff>0</xdr:rowOff>
        </xdr:from>
        <xdr:to>
          <xdr:col>11</xdr:col>
          <xdr:colOff>215900</xdr:colOff>
          <xdr:row>80</xdr:row>
          <xdr:rowOff>177800</xdr:rowOff>
        </xdr:to>
        <xdr:sp macro="" textlink="">
          <xdr:nvSpPr>
            <xdr:cNvPr id="23778" name="Check Box 226" hidden="1">
              <a:extLst>
                <a:ext uri="{63B3BB69-23CF-44E3-9099-C40C66FF867C}">
                  <a14:compatExt spid="_x0000_s23778"/>
                </a:ext>
                <a:ext uri="{FF2B5EF4-FFF2-40B4-BE49-F238E27FC236}">
                  <a16:creationId xmlns:a16="http://schemas.microsoft.com/office/drawing/2014/main" id="{00000000-0008-0000-0200-0000E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xdr:row>
          <xdr:rowOff>0</xdr:rowOff>
        </xdr:from>
        <xdr:to>
          <xdr:col>11</xdr:col>
          <xdr:colOff>215900</xdr:colOff>
          <xdr:row>81</xdr:row>
          <xdr:rowOff>177800</xdr:rowOff>
        </xdr:to>
        <xdr:sp macro="" textlink="">
          <xdr:nvSpPr>
            <xdr:cNvPr id="23779" name="Check Box 227" hidden="1">
              <a:extLst>
                <a:ext uri="{63B3BB69-23CF-44E3-9099-C40C66FF867C}">
                  <a14:compatExt spid="_x0000_s23779"/>
                </a:ext>
                <a:ext uri="{FF2B5EF4-FFF2-40B4-BE49-F238E27FC236}">
                  <a16:creationId xmlns:a16="http://schemas.microsoft.com/office/drawing/2014/main" id="{00000000-0008-0000-0200-0000E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82</xdr:row>
          <xdr:rowOff>0</xdr:rowOff>
        </xdr:from>
        <xdr:to>
          <xdr:col>11</xdr:col>
          <xdr:colOff>215900</xdr:colOff>
          <xdr:row>82</xdr:row>
          <xdr:rowOff>177800</xdr:rowOff>
        </xdr:to>
        <xdr:sp macro="" textlink="">
          <xdr:nvSpPr>
            <xdr:cNvPr id="23780" name="Check Box 228" hidden="1">
              <a:extLst>
                <a:ext uri="{63B3BB69-23CF-44E3-9099-C40C66FF867C}">
                  <a14:compatExt spid="_x0000_s23780"/>
                </a:ext>
                <a:ext uri="{FF2B5EF4-FFF2-40B4-BE49-F238E27FC236}">
                  <a16:creationId xmlns:a16="http://schemas.microsoft.com/office/drawing/2014/main" id="{00000000-0008-0000-0200-0000E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83</xdr:row>
          <xdr:rowOff>0</xdr:rowOff>
        </xdr:from>
        <xdr:to>
          <xdr:col>11</xdr:col>
          <xdr:colOff>215900</xdr:colOff>
          <xdr:row>83</xdr:row>
          <xdr:rowOff>177800</xdr:rowOff>
        </xdr:to>
        <xdr:sp macro="" textlink="">
          <xdr:nvSpPr>
            <xdr:cNvPr id="23781" name="Check Box 229" hidden="1">
              <a:extLst>
                <a:ext uri="{63B3BB69-23CF-44E3-9099-C40C66FF867C}">
                  <a14:compatExt spid="_x0000_s23781"/>
                </a:ext>
                <a:ext uri="{FF2B5EF4-FFF2-40B4-BE49-F238E27FC236}">
                  <a16:creationId xmlns:a16="http://schemas.microsoft.com/office/drawing/2014/main" id="{00000000-0008-0000-0200-0000E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84</xdr:row>
          <xdr:rowOff>0</xdr:rowOff>
        </xdr:from>
        <xdr:to>
          <xdr:col>11</xdr:col>
          <xdr:colOff>215900</xdr:colOff>
          <xdr:row>84</xdr:row>
          <xdr:rowOff>177800</xdr:rowOff>
        </xdr:to>
        <xdr:sp macro="" textlink="">
          <xdr:nvSpPr>
            <xdr:cNvPr id="23782" name="Check Box 230" hidden="1">
              <a:extLst>
                <a:ext uri="{63B3BB69-23CF-44E3-9099-C40C66FF867C}">
                  <a14:compatExt spid="_x0000_s23782"/>
                </a:ext>
                <a:ext uri="{FF2B5EF4-FFF2-40B4-BE49-F238E27FC236}">
                  <a16:creationId xmlns:a16="http://schemas.microsoft.com/office/drawing/2014/main" id="{00000000-0008-0000-0200-0000E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85</xdr:row>
          <xdr:rowOff>0</xdr:rowOff>
        </xdr:from>
        <xdr:to>
          <xdr:col>11</xdr:col>
          <xdr:colOff>215900</xdr:colOff>
          <xdr:row>85</xdr:row>
          <xdr:rowOff>177800</xdr:rowOff>
        </xdr:to>
        <xdr:sp macro="" textlink="">
          <xdr:nvSpPr>
            <xdr:cNvPr id="23783" name="Check Box 231" hidden="1">
              <a:extLst>
                <a:ext uri="{63B3BB69-23CF-44E3-9099-C40C66FF867C}">
                  <a14:compatExt spid="_x0000_s23783"/>
                </a:ext>
                <a:ext uri="{FF2B5EF4-FFF2-40B4-BE49-F238E27FC236}">
                  <a16:creationId xmlns:a16="http://schemas.microsoft.com/office/drawing/2014/main" id="{00000000-0008-0000-0200-0000E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86</xdr:row>
          <xdr:rowOff>0</xdr:rowOff>
        </xdr:from>
        <xdr:to>
          <xdr:col>11</xdr:col>
          <xdr:colOff>215900</xdr:colOff>
          <xdr:row>86</xdr:row>
          <xdr:rowOff>177800</xdr:rowOff>
        </xdr:to>
        <xdr:sp macro="" textlink="">
          <xdr:nvSpPr>
            <xdr:cNvPr id="23784" name="Check Box 232" hidden="1">
              <a:extLst>
                <a:ext uri="{63B3BB69-23CF-44E3-9099-C40C66FF867C}">
                  <a14:compatExt spid="_x0000_s23784"/>
                </a:ext>
                <a:ext uri="{FF2B5EF4-FFF2-40B4-BE49-F238E27FC236}">
                  <a16:creationId xmlns:a16="http://schemas.microsoft.com/office/drawing/2014/main" id="{00000000-0008-0000-0200-0000E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87</xdr:row>
          <xdr:rowOff>0</xdr:rowOff>
        </xdr:from>
        <xdr:to>
          <xdr:col>11</xdr:col>
          <xdr:colOff>215900</xdr:colOff>
          <xdr:row>87</xdr:row>
          <xdr:rowOff>177800</xdr:rowOff>
        </xdr:to>
        <xdr:sp macro="" textlink="">
          <xdr:nvSpPr>
            <xdr:cNvPr id="23785" name="Check Box 233" hidden="1">
              <a:extLst>
                <a:ext uri="{63B3BB69-23CF-44E3-9099-C40C66FF867C}">
                  <a14:compatExt spid="_x0000_s23785"/>
                </a:ext>
                <a:ext uri="{FF2B5EF4-FFF2-40B4-BE49-F238E27FC236}">
                  <a16:creationId xmlns:a16="http://schemas.microsoft.com/office/drawing/2014/main" id="{00000000-0008-0000-0200-0000E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88</xdr:row>
          <xdr:rowOff>0</xdr:rowOff>
        </xdr:from>
        <xdr:to>
          <xdr:col>11</xdr:col>
          <xdr:colOff>215900</xdr:colOff>
          <xdr:row>88</xdr:row>
          <xdr:rowOff>177800</xdr:rowOff>
        </xdr:to>
        <xdr:sp macro="" textlink="">
          <xdr:nvSpPr>
            <xdr:cNvPr id="23786" name="Check Box 234" hidden="1">
              <a:extLst>
                <a:ext uri="{63B3BB69-23CF-44E3-9099-C40C66FF867C}">
                  <a14:compatExt spid="_x0000_s23786"/>
                </a:ext>
                <a:ext uri="{FF2B5EF4-FFF2-40B4-BE49-F238E27FC236}">
                  <a16:creationId xmlns:a16="http://schemas.microsoft.com/office/drawing/2014/main" id="{00000000-0008-0000-0200-0000E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89</xdr:row>
          <xdr:rowOff>0</xdr:rowOff>
        </xdr:from>
        <xdr:to>
          <xdr:col>11</xdr:col>
          <xdr:colOff>215900</xdr:colOff>
          <xdr:row>89</xdr:row>
          <xdr:rowOff>177800</xdr:rowOff>
        </xdr:to>
        <xdr:sp macro="" textlink="">
          <xdr:nvSpPr>
            <xdr:cNvPr id="23787" name="Check Box 235" hidden="1">
              <a:extLst>
                <a:ext uri="{63B3BB69-23CF-44E3-9099-C40C66FF867C}">
                  <a14:compatExt spid="_x0000_s23787"/>
                </a:ext>
                <a:ext uri="{FF2B5EF4-FFF2-40B4-BE49-F238E27FC236}">
                  <a16:creationId xmlns:a16="http://schemas.microsoft.com/office/drawing/2014/main" id="{00000000-0008-0000-0200-0000E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90</xdr:row>
          <xdr:rowOff>0</xdr:rowOff>
        </xdr:from>
        <xdr:to>
          <xdr:col>11</xdr:col>
          <xdr:colOff>215900</xdr:colOff>
          <xdr:row>90</xdr:row>
          <xdr:rowOff>177800</xdr:rowOff>
        </xdr:to>
        <xdr:sp macro="" textlink="">
          <xdr:nvSpPr>
            <xdr:cNvPr id="23788" name="Check Box 236" hidden="1">
              <a:extLst>
                <a:ext uri="{63B3BB69-23CF-44E3-9099-C40C66FF867C}">
                  <a14:compatExt spid="_x0000_s23788"/>
                </a:ext>
                <a:ext uri="{FF2B5EF4-FFF2-40B4-BE49-F238E27FC236}">
                  <a16:creationId xmlns:a16="http://schemas.microsoft.com/office/drawing/2014/main" id="{00000000-0008-0000-0200-0000E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97</xdr:row>
          <xdr:rowOff>0</xdr:rowOff>
        </xdr:from>
        <xdr:to>
          <xdr:col>3</xdr:col>
          <xdr:colOff>215900</xdr:colOff>
          <xdr:row>97</xdr:row>
          <xdr:rowOff>177800</xdr:rowOff>
        </xdr:to>
        <xdr:sp macro="" textlink="">
          <xdr:nvSpPr>
            <xdr:cNvPr id="23789" name="Check Box 237" hidden="1">
              <a:extLst>
                <a:ext uri="{63B3BB69-23CF-44E3-9099-C40C66FF867C}">
                  <a14:compatExt spid="_x0000_s23789"/>
                </a:ext>
                <a:ext uri="{FF2B5EF4-FFF2-40B4-BE49-F238E27FC236}">
                  <a16:creationId xmlns:a16="http://schemas.microsoft.com/office/drawing/2014/main" id="{00000000-0008-0000-0200-0000E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98</xdr:row>
          <xdr:rowOff>0</xdr:rowOff>
        </xdr:from>
        <xdr:to>
          <xdr:col>3</xdr:col>
          <xdr:colOff>215900</xdr:colOff>
          <xdr:row>98</xdr:row>
          <xdr:rowOff>177800</xdr:rowOff>
        </xdr:to>
        <xdr:sp macro="" textlink="">
          <xdr:nvSpPr>
            <xdr:cNvPr id="23790" name="Check Box 238" hidden="1">
              <a:extLst>
                <a:ext uri="{63B3BB69-23CF-44E3-9099-C40C66FF867C}">
                  <a14:compatExt spid="_x0000_s23790"/>
                </a:ext>
                <a:ext uri="{FF2B5EF4-FFF2-40B4-BE49-F238E27FC236}">
                  <a16:creationId xmlns:a16="http://schemas.microsoft.com/office/drawing/2014/main" id="{00000000-0008-0000-0200-0000E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99</xdr:row>
          <xdr:rowOff>0</xdr:rowOff>
        </xdr:from>
        <xdr:to>
          <xdr:col>3</xdr:col>
          <xdr:colOff>215900</xdr:colOff>
          <xdr:row>99</xdr:row>
          <xdr:rowOff>177800</xdr:rowOff>
        </xdr:to>
        <xdr:sp macro="" textlink="">
          <xdr:nvSpPr>
            <xdr:cNvPr id="23791" name="Check Box 239" hidden="1">
              <a:extLst>
                <a:ext uri="{63B3BB69-23CF-44E3-9099-C40C66FF867C}">
                  <a14:compatExt spid="_x0000_s23791"/>
                </a:ext>
                <a:ext uri="{FF2B5EF4-FFF2-40B4-BE49-F238E27FC236}">
                  <a16:creationId xmlns:a16="http://schemas.microsoft.com/office/drawing/2014/main" id="{00000000-0008-0000-0200-0000E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100</xdr:row>
          <xdr:rowOff>0</xdr:rowOff>
        </xdr:from>
        <xdr:to>
          <xdr:col>3</xdr:col>
          <xdr:colOff>215900</xdr:colOff>
          <xdr:row>100</xdr:row>
          <xdr:rowOff>177800</xdr:rowOff>
        </xdr:to>
        <xdr:sp macro="" textlink="">
          <xdr:nvSpPr>
            <xdr:cNvPr id="23792" name="Check Box 240" hidden="1">
              <a:extLst>
                <a:ext uri="{63B3BB69-23CF-44E3-9099-C40C66FF867C}">
                  <a14:compatExt spid="_x0000_s23792"/>
                </a:ext>
                <a:ext uri="{FF2B5EF4-FFF2-40B4-BE49-F238E27FC236}">
                  <a16:creationId xmlns:a16="http://schemas.microsoft.com/office/drawing/2014/main" id="{00000000-0008-0000-0200-0000F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101</xdr:row>
          <xdr:rowOff>0</xdr:rowOff>
        </xdr:from>
        <xdr:to>
          <xdr:col>3</xdr:col>
          <xdr:colOff>215900</xdr:colOff>
          <xdr:row>101</xdr:row>
          <xdr:rowOff>177800</xdr:rowOff>
        </xdr:to>
        <xdr:sp macro="" textlink="">
          <xdr:nvSpPr>
            <xdr:cNvPr id="23793" name="Check Box 241" hidden="1">
              <a:extLst>
                <a:ext uri="{63B3BB69-23CF-44E3-9099-C40C66FF867C}">
                  <a14:compatExt spid="_x0000_s23793"/>
                </a:ext>
                <a:ext uri="{FF2B5EF4-FFF2-40B4-BE49-F238E27FC236}">
                  <a16:creationId xmlns:a16="http://schemas.microsoft.com/office/drawing/2014/main" id="{00000000-0008-0000-0200-0000F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102</xdr:row>
          <xdr:rowOff>0</xdr:rowOff>
        </xdr:from>
        <xdr:to>
          <xdr:col>3</xdr:col>
          <xdr:colOff>215900</xdr:colOff>
          <xdr:row>102</xdr:row>
          <xdr:rowOff>177800</xdr:rowOff>
        </xdr:to>
        <xdr:sp macro="" textlink="">
          <xdr:nvSpPr>
            <xdr:cNvPr id="23794" name="Check Box 242" hidden="1">
              <a:extLst>
                <a:ext uri="{63B3BB69-23CF-44E3-9099-C40C66FF867C}">
                  <a14:compatExt spid="_x0000_s23794"/>
                </a:ext>
                <a:ext uri="{FF2B5EF4-FFF2-40B4-BE49-F238E27FC236}">
                  <a16:creationId xmlns:a16="http://schemas.microsoft.com/office/drawing/2014/main" id="{00000000-0008-0000-0200-0000F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103</xdr:row>
          <xdr:rowOff>0</xdr:rowOff>
        </xdr:from>
        <xdr:to>
          <xdr:col>3</xdr:col>
          <xdr:colOff>215900</xdr:colOff>
          <xdr:row>103</xdr:row>
          <xdr:rowOff>177800</xdr:rowOff>
        </xdr:to>
        <xdr:sp macro="" textlink="">
          <xdr:nvSpPr>
            <xdr:cNvPr id="23795" name="Check Box 243" hidden="1">
              <a:extLst>
                <a:ext uri="{63B3BB69-23CF-44E3-9099-C40C66FF867C}">
                  <a14:compatExt spid="_x0000_s23795"/>
                </a:ext>
                <a:ext uri="{FF2B5EF4-FFF2-40B4-BE49-F238E27FC236}">
                  <a16:creationId xmlns:a16="http://schemas.microsoft.com/office/drawing/2014/main" id="{00000000-0008-0000-0200-0000F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104</xdr:row>
          <xdr:rowOff>0</xdr:rowOff>
        </xdr:from>
        <xdr:to>
          <xdr:col>3</xdr:col>
          <xdr:colOff>215900</xdr:colOff>
          <xdr:row>104</xdr:row>
          <xdr:rowOff>177800</xdr:rowOff>
        </xdr:to>
        <xdr:sp macro="" textlink="">
          <xdr:nvSpPr>
            <xdr:cNvPr id="23796" name="Check Box 244" hidden="1">
              <a:extLst>
                <a:ext uri="{63B3BB69-23CF-44E3-9099-C40C66FF867C}">
                  <a14:compatExt spid="_x0000_s23796"/>
                </a:ext>
                <a:ext uri="{FF2B5EF4-FFF2-40B4-BE49-F238E27FC236}">
                  <a16:creationId xmlns:a16="http://schemas.microsoft.com/office/drawing/2014/main" id="{00000000-0008-0000-0200-0000F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105</xdr:row>
          <xdr:rowOff>0</xdr:rowOff>
        </xdr:from>
        <xdr:to>
          <xdr:col>3</xdr:col>
          <xdr:colOff>215900</xdr:colOff>
          <xdr:row>105</xdr:row>
          <xdr:rowOff>177800</xdr:rowOff>
        </xdr:to>
        <xdr:sp macro="" textlink="">
          <xdr:nvSpPr>
            <xdr:cNvPr id="23797" name="Check Box 245" hidden="1">
              <a:extLst>
                <a:ext uri="{63B3BB69-23CF-44E3-9099-C40C66FF867C}">
                  <a14:compatExt spid="_x0000_s23797"/>
                </a:ext>
                <a:ext uri="{FF2B5EF4-FFF2-40B4-BE49-F238E27FC236}">
                  <a16:creationId xmlns:a16="http://schemas.microsoft.com/office/drawing/2014/main" id="{00000000-0008-0000-0200-0000F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106</xdr:row>
          <xdr:rowOff>0</xdr:rowOff>
        </xdr:from>
        <xdr:to>
          <xdr:col>3</xdr:col>
          <xdr:colOff>215900</xdr:colOff>
          <xdr:row>106</xdr:row>
          <xdr:rowOff>177800</xdr:rowOff>
        </xdr:to>
        <xdr:sp macro="" textlink="">
          <xdr:nvSpPr>
            <xdr:cNvPr id="23798" name="Check Box 246" hidden="1">
              <a:extLst>
                <a:ext uri="{63B3BB69-23CF-44E3-9099-C40C66FF867C}">
                  <a14:compatExt spid="_x0000_s23798"/>
                </a:ext>
                <a:ext uri="{FF2B5EF4-FFF2-40B4-BE49-F238E27FC236}">
                  <a16:creationId xmlns:a16="http://schemas.microsoft.com/office/drawing/2014/main" id="{00000000-0008-0000-0200-0000F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107</xdr:row>
          <xdr:rowOff>0</xdr:rowOff>
        </xdr:from>
        <xdr:to>
          <xdr:col>3</xdr:col>
          <xdr:colOff>215900</xdr:colOff>
          <xdr:row>107</xdr:row>
          <xdr:rowOff>177800</xdr:rowOff>
        </xdr:to>
        <xdr:sp macro="" textlink="">
          <xdr:nvSpPr>
            <xdr:cNvPr id="23799" name="Check Box 247" hidden="1">
              <a:extLst>
                <a:ext uri="{63B3BB69-23CF-44E3-9099-C40C66FF867C}">
                  <a14:compatExt spid="_x0000_s23799"/>
                </a:ext>
                <a:ext uri="{FF2B5EF4-FFF2-40B4-BE49-F238E27FC236}">
                  <a16:creationId xmlns:a16="http://schemas.microsoft.com/office/drawing/2014/main" id="{00000000-0008-0000-0200-0000F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108</xdr:row>
          <xdr:rowOff>0</xdr:rowOff>
        </xdr:from>
        <xdr:to>
          <xdr:col>3</xdr:col>
          <xdr:colOff>215900</xdr:colOff>
          <xdr:row>108</xdr:row>
          <xdr:rowOff>177800</xdr:rowOff>
        </xdr:to>
        <xdr:sp macro="" textlink="">
          <xdr:nvSpPr>
            <xdr:cNvPr id="23800" name="Check Box 248" hidden="1">
              <a:extLst>
                <a:ext uri="{63B3BB69-23CF-44E3-9099-C40C66FF867C}">
                  <a14:compatExt spid="_x0000_s23800"/>
                </a:ext>
                <a:ext uri="{FF2B5EF4-FFF2-40B4-BE49-F238E27FC236}">
                  <a16:creationId xmlns:a16="http://schemas.microsoft.com/office/drawing/2014/main" id="{00000000-0008-0000-0200-0000F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109</xdr:row>
          <xdr:rowOff>0</xdr:rowOff>
        </xdr:from>
        <xdr:to>
          <xdr:col>3</xdr:col>
          <xdr:colOff>215900</xdr:colOff>
          <xdr:row>109</xdr:row>
          <xdr:rowOff>177800</xdr:rowOff>
        </xdr:to>
        <xdr:sp macro="" textlink="">
          <xdr:nvSpPr>
            <xdr:cNvPr id="23801" name="Check Box 249" hidden="1">
              <a:extLst>
                <a:ext uri="{63B3BB69-23CF-44E3-9099-C40C66FF867C}">
                  <a14:compatExt spid="_x0000_s23801"/>
                </a:ext>
                <a:ext uri="{FF2B5EF4-FFF2-40B4-BE49-F238E27FC236}">
                  <a16:creationId xmlns:a16="http://schemas.microsoft.com/office/drawing/2014/main" id="{00000000-0008-0000-0200-0000F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110</xdr:row>
          <xdr:rowOff>0</xdr:rowOff>
        </xdr:from>
        <xdr:to>
          <xdr:col>3</xdr:col>
          <xdr:colOff>215900</xdr:colOff>
          <xdr:row>110</xdr:row>
          <xdr:rowOff>177800</xdr:rowOff>
        </xdr:to>
        <xdr:sp macro="" textlink="">
          <xdr:nvSpPr>
            <xdr:cNvPr id="23802" name="Check Box 250" hidden="1">
              <a:extLst>
                <a:ext uri="{63B3BB69-23CF-44E3-9099-C40C66FF867C}">
                  <a14:compatExt spid="_x0000_s23802"/>
                </a:ext>
                <a:ext uri="{FF2B5EF4-FFF2-40B4-BE49-F238E27FC236}">
                  <a16:creationId xmlns:a16="http://schemas.microsoft.com/office/drawing/2014/main" id="{00000000-0008-0000-0200-0000F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111</xdr:row>
          <xdr:rowOff>0</xdr:rowOff>
        </xdr:from>
        <xdr:to>
          <xdr:col>3</xdr:col>
          <xdr:colOff>215900</xdr:colOff>
          <xdr:row>111</xdr:row>
          <xdr:rowOff>177800</xdr:rowOff>
        </xdr:to>
        <xdr:sp macro="" textlink="">
          <xdr:nvSpPr>
            <xdr:cNvPr id="23803" name="Check Box 251" hidden="1">
              <a:extLst>
                <a:ext uri="{63B3BB69-23CF-44E3-9099-C40C66FF867C}">
                  <a14:compatExt spid="_x0000_s23803"/>
                </a:ext>
                <a:ext uri="{FF2B5EF4-FFF2-40B4-BE49-F238E27FC236}">
                  <a16:creationId xmlns:a16="http://schemas.microsoft.com/office/drawing/2014/main" id="{00000000-0008-0000-0200-0000F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112</xdr:row>
          <xdr:rowOff>0</xdr:rowOff>
        </xdr:from>
        <xdr:to>
          <xdr:col>3</xdr:col>
          <xdr:colOff>215900</xdr:colOff>
          <xdr:row>112</xdr:row>
          <xdr:rowOff>177800</xdr:rowOff>
        </xdr:to>
        <xdr:sp macro="" textlink="">
          <xdr:nvSpPr>
            <xdr:cNvPr id="23804" name="Check Box 252" hidden="1">
              <a:extLst>
                <a:ext uri="{63B3BB69-23CF-44E3-9099-C40C66FF867C}">
                  <a14:compatExt spid="_x0000_s23804"/>
                </a:ext>
                <a:ext uri="{FF2B5EF4-FFF2-40B4-BE49-F238E27FC236}">
                  <a16:creationId xmlns:a16="http://schemas.microsoft.com/office/drawing/2014/main" id="{00000000-0008-0000-0200-0000F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97</xdr:row>
          <xdr:rowOff>0</xdr:rowOff>
        </xdr:from>
        <xdr:to>
          <xdr:col>5</xdr:col>
          <xdr:colOff>215900</xdr:colOff>
          <xdr:row>97</xdr:row>
          <xdr:rowOff>177800</xdr:rowOff>
        </xdr:to>
        <xdr:sp macro="" textlink="">
          <xdr:nvSpPr>
            <xdr:cNvPr id="23805" name="Check Box 253" hidden="1">
              <a:extLst>
                <a:ext uri="{63B3BB69-23CF-44E3-9099-C40C66FF867C}">
                  <a14:compatExt spid="_x0000_s23805"/>
                </a:ext>
                <a:ext uri="{FF2B5EF4-FFF2-40B4-BE49-F238E27FC236}">
                  <a16:creationId xmlns:a16="http://schemas.microsoft.com/office/drawing/2014/main" id="{00000000-0008-0000-0200-0000F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98</xdr:row>
          <xdr:rowOff>0</xdr:rowOff>
        </xdr:from>
        <xdr:to>
          <xdr:col>5</xdr:col>
          <xdr:colOff>215900</xdr:colOff>
          <xdr:row>98</xdr:row>
          <xdr:rowOff>177800</xdr:rowOff>
        </xdr:to>
        <xdr:sp macro="" textlink="">
          <xdr:nvSpPr>
            <xdr:cNvPr id="23806" name="Check Box 254" hidden="1">
              <a:extLst>
                <a:ext uri="{63B3BB69-23CF-44E3-9099-C40C66FF867C}">
                  <a14:compatExt spid="_x0000_s23806"/>
                </a:ext>
                <a:ext uri="{FF2B5EF4-FFF2-40B4-BE49-F238E27FC236}">
                  <a16:creationId xmlns:a16="http://schemas.microsoft.com/office/drawing/2014/main" id="{00000000-0008-0000-0200-0000F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99</xdr:row>
          <xdr:rowOff>0</xdr:rowOff>
        </xdr:from>
        <xdr:to>
          <xdr:col>5</xdr:col>
          <xdr:colOff>215900</xdr:colOff>
          <xdr:row>99</xdr:row>
          <xdr:rowOff>177800</xdr:rowOff>
        </xdr:to>
        <xdr:sp macro="" textlink="">
          <xdr:nvSpPr>
            <xdr:cNvPr id="23807" name="Check Box 255" hidden="1">
              <a:extLst>
                <a:ext uri="{63B3BB69-23CF-44E3-9099-C40C66FF867C}">
                  <a14:compatExt spid="_x0000_s23807"/>
                </a:ext>
                <a:ext uri="{FF2B5EF4-FFF2-40B4-BE49-F238E27FC236}">
                  <a16:creationId xmlns:a16="http://schemas.microsoft.com/office/drawing/2014/main" id="{00000000-0008-0000-0200-0000F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100</xdr:row>
          <xdr:rowOff>0</xdr:rowOff>
        </xdr:from>
        <xdr:to>
          <xdr:col>5</xdr:col>
          <xdr:colOff>215900</xdr:colOff>
          <xdr:row>100</xdr:row>
          <xdr:rowOff>177800</xdr:rowOff>
        </xdr:to>
        <xdr:sp macro="" textlink="">
          <xdr:nvSpPr>
            <xdr:cNvPr id="23808" name="Check Box 256" hidden="1">
              <a:extLst>
                <a:ext uri="{63B3BB69-23CF-44E3-9099-C40C66FF867C}">
                  <a14:compatExt spid="_x0000_s23808"/>
                </a:ext>
                <a:ext uri="{FF2B5EF4-FFF2-40B4-BE49-F238E27FC236}">
                  <a16:creationId xmlns:a16="http://schemas.microsoft.com/office/drawing/2014/main" id="{00000000-0008-0000-0200-000000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101</xdr:row>
          <xdr:rowOff>0</xdr:rowOff>
        </xdr:from>
        <xdr:to>
          <xdr:col>5</xdr:col>
          <xdr:colOff>215900</xdr:colOff>
          <xdr:row>101</xdr:row>
          <xdr:rowOff>177800</xdr:rowOff>
        </xdr:to>
        <xdr:sp macro="" textlink="">
          <xdr:nvSpPr>
            <xdr:cNvPr id="23809" name="Check Box 257" hidden="1">
              <a:extLst>
                <a:ext uri="{63B3BB69-23CF-44E3-9099-C40C66FF867C}">
                  <a14:compatExt spid="_x0000_s23809"/>
                </a:ext>
                <a:ext uri="{FF2B5EF4-FFF2-40B4-BE49-F238E27FC236}">
                  <a16:creationId xmlns:a16="http://schemas.microsoft.com/office/drawing/2014/main" id="{00000000-0008-0000-0200-000001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102</xdr:row>
          <xdr:rowOff>0</xdr:rowOff>
        </xdr:from>
        <xdr:to>
          <xdr:col>5</xdr:col>
          <xdr:colOff>215900</xdr:colOff>
          <xdr:row>102</xdr:row>
          <xdr:rowOff>177800</xdr:rowOff>
        </xdr:to>
        <xdr:sp macro="" textlink="">
          <xdr:nvSpPr>
            <xdr:cNvPr id="23810" name="Check Box 258" hidden="1">
              <a:extLst>
                <a:ext uri="{63B3BB69-23CF-44E3-9099-C40C66FF867C}">
                  <a14:compatExt spid="_x0000_s23810"/>
                </a:ext>
                <a:ext uri="{FF2B5EF4-FFF2-40B4-BE49-F238E27FC236}">
                  <a16:creationId xmlns:a16="http://schemas.microsoft.com/office/drawing/2014/main" id="{00000000-0008-0000-0200-000002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103</xdr:row>
          <xdr:rowOff>0</xdr:rowOff>
        </xdr:from>
        <xdr:to>
          <xdr:col>5</xdr:col>
          <xdr:colOff>215900</xdr:colOff>
          <xdr:row>103</xdr:row>
          <xdr:rowOff>177800</xdr:rowOff>
        </xdr:to>
        <xdr:sp macro="" textlink="">
          <xdr:nvSpPr>
            <xdr:cNvPr id="23811" name="Check Box 259" hidden="1">
              <a:extLst>
                <a:ext uri="{63B3BB69-23CF-44E3-9099-C40C66FF867C}">
                  <a14:compatExt spid="_x0000_s23811"/>
                </a:ext>
                <a:ext uri="{FF2B5EF4-FFF2-40B4-BE49-F238E27FC236}">
                  <a16:creationId xmlns:a16="http://schemas.microsoft.com/office/drawing/2014/main" id="{00000000-0008-0000-0200-000003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104</xdr:row>
          <xdr:rowOff>0</xdr:rowOff>
        </xdr:from>
        <xdr:to>
          <xdr:col>5</xdr:col>
          <xdr:colOff>215900</xdr:colOff>
          <xdr:row>104</xdr:row>
          <xdr:rowOff>177800</xdr:rowOff>
        </xdr:to>
        <xdr:sp macro="" textlink="">
          <xdr:nvSpPr>
            <xdr:cNvPr id="23812" name="Check Box 260" hidden="1">
              <a:extLst>
                <a:ext uri="{63B3BB69-23CF-44E3-9099-C40C66FF867C}">
                  <a14:compatExt spid="_x0000_s23812"/>
                </a:ext>
                <a:ext uri="{FF2B5EF4-FFF2-40B4-BE49-F238E27FC236}">
                  <a16:creationId xmlns:a16="http://schemas.microsoft.com/office/drawing/2014/main" id="{00000000-0008-0000-0200-000004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105</xdr:row>
          <xdr:rowOff>0</xdr:rowOff>
        </xdr:from>
        <xdr:to>
          <xdr:col>5</xdr:col>
          <xdr:colOff>215900</xdr:colOff>
          <xdr:row>105</xdr:row>
          <xdr:rowOff>177800</xdr:rowOff>
        </xdr:to>
        <xdr:sp macro="" textlink="">
          <xdr:nvSpPr>
            <xdr:cNvPr id="23813" name="Check Box 261" hidden="1">
              <a:extLst>
                <a:ext uri="{63B3BB69-23CF-44E3-9099-C40C66FF867C}">
                  <a14:compatExt spid="_x0000_s23813"/>
                </a:ext>
                <a:ext uri="{FF2B5EF4-FFF2-40B4-BE49-F238E27FC236}">
                  <a16:creationId xmlns:a16="http://schemas.microsoft.com/office/drawing/2014/main" id="{00000000-0008-0000-0200-000005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106</xdr:row>
          <xdr:rowOff>0</xdr:rowOff>
        </xdr:from>
        <xdr:to>
          <xdr:col>5</xdr:col>
          <xdr:colOff>215900</xdr:colOff>
          <xdr:row>106</xdr:row>
          <xdr:rowOff>177800</xdr:rowOff>
        </xdr:to>
        <xdr:sp macro="" textlink="">
          <xdr:nvSpPr>
            <xdr:cNvPr id="23814" name="Check Box 262" hidden="1">
              <a:extLst>
                <a:ext uri="{63B3BB69-23CF-44E3-9099-C40C66FF867C}">
                  <a14:compatExt spid="_x0000_s23814"/>
                </a:ext>
                <a:ext uri="{FF2B5EF4-FFF2-40B4-BE49-F238E27FC236}">
                  <a16:creationId xmlns:a16="http://schemas.microsoft.com/office/drawing/2014/main" id="{00000000-0008-0000-0200-000006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107</xdr:row>
          <xdr:rowOff>0</xdr:rowOff>
        </xdr:from>
        <xdr:to>
          <xdr:col>5</xdr:col>
          <xdr:colOff>215900</xdr:colOff>
          <xdr:row>107</xdr:row>
          <xdr:rowOff>177800</xdr:rowOff>
        </xdr:to>
        <xdr:sp macro="" textlink="">
          <xdr:nvSpPr>
            <xdr:cNvPr id="23815" name="Check Box 263" hidden="1">
              <a:extLst>
                <a:ext uri="{63B3BB69-23CF-44E3-9099-C40C66FF867C}">
                  <a14:compatExt spid="_x0000_s23815"/>
                </a:ext>
                <a:ext uri="{FF2B5EF4-FFF2-40B4-BE49-F238E27FC236}">
                  <a16:creationId xmlns:a16="http://schemas.microsoft.com/office/drawing/2014/main" id="{00000000-0008-0000-0200-000007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108</xdr:row>
          <xdr:rowOff>0</xdr:rowOff>
        </xdr:from>
        <xdr:to>
          <xdr:col>5</xdr:col>
          <xdr:colOff>215900</xdr:colOff>
          <xdr:row>108</xdr:row>
          <xdr:rowOff>177800</xdr:rowOff>
        </xdr:to>
        <xdr:sp macro="" textlink="">
          <xdr:nvSpPr>
            <xdr:cNvPr id="23816" name="Check Box 264" hidden="1">
              <a:extLst>
                <a:ext uri="{63B3BB69-23CF-44E3-9099-C40C66FF867C}">
                  <a14:compatExt spid="_x0000_s23816"/>
                </a:ext>
                <a:ext uri="{FF2B5EF4-FFF2-40B4-BE49-F238E27FC236}">
                  <a16:creationId xmlns:a16="http://schemas.microsoft.com/office/drawing/2014/main" id="{00000000-0008-0000-0200-000008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109</xdr:row>
          <xdr:rowOff>0</xdr:rowOff>
        </xdr:from>
        <xdr:to>
          <xdr:col>5</xdr:col>
          <xdr:colOff>215900</xdr:colOff>
          <xdr:row>109</xdr:row>
          <xdr:rowOff>177800</xdr:rowOff>
        </xdr:to>
        <xdr:sp macro="" textlink="">
          <xdr:nvSpPr>
            <xdr:cNvPr id="23817" name="Check Box 265" hidden="1">
              <a:extLst>
                <a:ext uri="{63B3BB69-23CF-44E3-9099-C40C66FF867C}">
                  <a14:compatExt spid="_x0000_s23817"/>
                </a:ext>
                <a:ext uri="{FF2B5EF4-FFF2-40B4-BE49-F238E27FC236}">
                  <a16:creationId xmlns:a16="http://schemas.microsoft.com/office/drawing/2014/main" id="{00000000-0008-0000-0200-000009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110</xdr:row>
          <xdr:rowOff>0</xdr:rowOff>
        </xdr:from>
        <xdr:to>
          <xdr:col>5</xdr:col>
          <xdr:colOff>215900</xdr:colOff>
          <xdr:row>110</xdr:row>
          <xdr:rowOff>177800</xdr:rowOff>
        </xdr:to>
        <xdr:sp macro="" textlink="">
          <xdr:nvSpPr>
            <xdr:cNvPr id="23818" name="Check Box 266" hidden="1">
              <a:extLst>
                <a:ext uri="{63B3BB69-23CF-44E3-9099-C40C66FF867C}">
                  <a14:compatExt spid="_x0000_s23818"/>
                </a:ext>
                <a:ext uri="{FF2B5EF4-FFF2-40B4-BE49-F238E27FC236}">
                  <a16:creationId xmlns:a16="http://schemas.microsoft.com/office/drawing/2014/main" id="{00000000-0008-0000-0200-00000A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111</xdr:row>
          <xdr:rowOff>0</xdr:rowOff>
        </xdr:from>
        <xdr:to>
          <xdr:col>5</xdr:col>
          <xdr:colOff>215900</xdr:colOff>
          <xdr:row>111</xdr:row>
          <xdr:rowOff>177800</xdr:rowOff>
        </xdr:to>
        <xdr:sp macro="" textlink="">
          <xdr:nvSpPr>
            <xdr:cNvPr id="23819" name="Check Box 267" hidden="1">
              <a:extLst>
                <a:ext uri="{63B3BB69-23CF-44E3-9099-C40C66FF867C}">
                  <a14:compatExt spid="_x0000_s23819"/>
                </a:ext>
                <a:ext uri="{FF2B5EF4-FFF2-40B4-BE49-F238E27FC236}">
                  <a16:creationId xmlns:a16="http://schemas.microsoft.com/office/drawing/2014/main" id="{00000000-0008-0000-0200-00000B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112</xdr:row>
          <xdr:rowOff>0</xdr:rowOff>
        </xdr:from>
        <xdr:to>
          <xdr:col>5</xdr:col>
          <xdr:colOff>215900</xdr:colOff>
          <xdr:row>112</xdr:row>
          <xdr:rowOff>177800</xdr:rowOff>
        </xdr:to>
        <xdr:sp macro="" textlink="">
          <xdr:nvSpPr>
            <xdr:cNvPr id="23820" name="Check Box 268" hidden="1">
              <a:extLst>
                <a:ext uri="{63B3BB69-23CF-44E3-9099-C40C66FF867C}">
                  <a14:compatExt spid="_x0000_s23820"/>
                </a:ext>
                <a:ext uri="{FF2B5EF4-FFF2-40B4-BE49-F238E27FC236}">
                  <a16:creationId xmlns:a16="http://schemas.microsoft.com/office/drawing/2014/main" id="{00000000-0008-0000-0200-00000C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97</xdr:row>
          <xdr:rowOff>0</xdr:rowOff>
        </xdr:from>
        <xdr:to>
          <xdr:col>7</xdr:col>
          <xdr:colOff>215900</xdr:colOff>
          <xdr:row>97</xdr:row>
          <xdr:rowOff>177800</xdr:rowOff>
        </xdr:to>
        <xdr:sp macro="" textlink="">
          <xdr:nvSpPr>
            <xdr:cNvPr id="23821" name="Check Box 269" hidden="1">
              <a:extLst>
                <a:ext uri="{63B3BB69-23CF-44E3-9099-C40C66FF867C}">
                  <a14:compatExt spid="_x0000_s23821"/>
                </a:ext>
                <a:ext uri="{FF2B5EF4-FFF2-40B4-BE49-F238E27FC236}">
                  <a16:creationId xmlns:a16="http://schemas.microsoft.com/office/drawing/2014/main" id="{00000000-0008-0000-0200-00000D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98</xdr:row>
          <xdr:rowOff>0</xdr:rowOff>
        </xdr:from>
        <xdr:to>
          <xdr:col>7</xdr:col>
          <xdr:colOff>215900</xdr:colOff>
          <xdr:row>98</xdr:row>
          <xdr:rowOff>177800</xdr:rowOff>
        </xdr:to>
        <xdr:sp macro="" textlink="">
          <xdr:nvSpPr>
            <xdr:cNvPr id="23822" name="Check Box 270" hidden="1">
              <a:extLst>
                <a:ext uri="{63B3BB69-23CF-44E3-9099-C40C66FF867C}">
                  <a14:compatExt spid="_x0000_s23822"/>
                </a:ext>
                <a:ext uri="{FF2B5EF4-FFF2-40B4-BE49-F238E27FC236}">
                  <a16:creationId xmlns:a16="http://schemas.microsoft.com/office/drawing/2014/main" id="{00000000-0008-0000-0200-00000E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99</xdr:row>
          <xdr:rowOff>0</xdr:rowOff>
        </xdr:from>
        <xdr:to>
          <xdr:col>7</xdr:col>
          <xdr:colOff>215900</xdr:colOff>
          <xdr:row>99</xdr:row>
          <xdr:rowOff>177800</xdr:rowOff>
        </xdr:to>
        <xdr:sp macro="" textlink="">
          <xdr:nvSpPr>
            <xdr:cNvPr id="23823" name="Check Box 271" hidden="1">
              <a:extLst>
                <a:ext uri="{63B3BB69-23CF-44E3-9099-C40C66FF867C}">
                  <a14:compatExt spid="_x0000_s23823"/>
                </a:ext>
                <a:ext uri="{FF2B5EF4-FFF2-40B4-BE49-F238E27FC236}">
                  <a16:creationId xmlns:a16="http://schemas.microsoft.com/office/drawing/2014/main" id="{00000000-0008-0000-0200-00000F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100</xdr:row>
          <xdr:rowOff>0</xdr:rowOff>
        </xdr:from>
        <xdr:to>
          <xdr:col>7</xdr:col>
          <xdr:colOff>215900</xdr:colOff>
          <xdr:row>100</xdr:row>
          <xdr:rowOff>177800</xdr:rowOff>
        </xdr:to>
        <xdr:sp macro="" textlink="">
          <xdr:nvSpPr>
            <xdr:cNvPr id="23824" name="Check Box 272" hidden="1">
              <a:extLst>
                <a:ext uri="{63B3BB69-23CF-44E3-9099-C40C66FF867C}">
                  <a14:compatExt spid="_x0000_s23824"/>
                </a:ext>
                <a:ext uri="{FF2B5EF4-FFF2-40B4-BE49-F238E27FC236}">
                  <a16:creationId xmlns:a16="http://schemas.microsoft.com/office/drawing/2014/main" id="{00000000-0008-0000-0200-000010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101</xdr:row>
          <xdr:rowOff>0</xdr:rowOff>
        </xdr:from>
        <xdr:to>
          <xdr:col>7</xdr:col>
          <xdr:colOff>215900</xdr:colOff>
          <xdr:row>101</xdr:row>
          <xdr:rowOff>177800</xdr:rowOff>
        </xdr:to>
        <xdr:sp macro="" textlink="">
          <xdr:nvSpPr>
            <xdr:cNvPr id="23825" name="Check Box 273" hidden="1">
              <a:extLst>
                <a:ext uri="{63B3BB69-23CF-44E3-9099-C40C66FF867C}">
                  <a14:compatExt spid="_x0000_s23825"/>
                </a:ext>
                <a:ext uri="{FF2B5EF4-FFF2-40B4-BE49-F238E27FC236}">
                  <a16:creationId xmlns:a16="http://schemas.microsoft.com/office/drawing/2014/main" id="{00000000-0008-0000-0200-000011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102</xdr:row>
          <xdr:rowOff>0</xdr:rowOff>
        </xdr:from>
        <xdr:to>
          <xdr:col>7</xdr:col>
          <xdr:colOff>215900</xdr:colOff>
          <xdr:row>102</xdr:row>
          <xdr:rowOff>177800</xdr:rowOff>
        </xdr:to>
        <xdr:sp macro="" textlink="">
          <xdr:nvSpPr>
            <xdr:cNvPr id="23826" name="Check Box 274" hidden="1">
              <a:extLst>
                <a:ext uri="{63B3BB69-23CF-44E3-9099-C40C66FF867C}">
                  <a14:compatExt spid="_x0000_s23826"/>
                </a:ext>
                <a:ext uri="{FF2B5EF4-FFF2-40B4-BE49-F238E27FC236}">
                  <a16:creationId xmlns:a16="http://schemas.microsoft.com/office/drawing/2014/main" id="{00000000-0008-0000-0200-000012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103</xdr:row>
          <xdr:rowOff>0</xdr:rowOff>
        </xdr:from>
        <xdr:to>
          <xdr:col>7</xdr:col>
          <xdr:colOff>215900</xdr:colOff>
          <xdr:row>103</xdr:row>
          <xdr:rowOff>177800</xdr:rowOff>
        </xdr:to>
        <xdr:sp macro="" textlink="">
          <xdr:nvSpPr>
            <xdr:cNvPr id="23827" name="Check Box 275" hidden="1">
              <a:extLst>
                <a:ext uri="{63B3BB69-23CF-44E3-9099-C40C66FF867C}">
                  <a14:compatExt spid="_x0000_s23827"/>
                </a:ext>
                <a:ext uri="{FF2B5EF4-FFF2-40B4-BE49-F238E27FC236}">
                  <a16:creationId xmlns:a16="http://schemas.microsoft.com/office/drawing/2014/main" id="{00000000-0008-0000-0200-000013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104</xdr:row>
          <xdr:rowOff>0</xdr:rowOff>
        </xdr:from>
        <xdr:to>
          <xdr:col>7</xdr:col>
          <xdr:colOff>215900</xdr:colOff>
          <xdr:row>104</xdr:row>
          <xdr:rowOff>177800</xdr:rowOff>
        </xdr:to>
        <xdr:sp macro="" textlink="">
          <xdr:nvSpPr>
            <xdr:cNvPr id="23828" name="Check Box 276" hidden="1">
              <a:extLst>
                <a:ext uri="{63B3BB69-23CF-44E3-9099-C40C66FF867C}">
                  <a14:compatExt spid="_x0000_s23828"/>
                </a:ext>
                <a:ext uri="{FF2B5EF4-FFF2-40B4-BE49-F238E27FC236}">
                  <a16:creationId xmlns:a16="http://schemas.microsoft.com/office/drawing/2014/main" id="{00000000-0008-0000-0200-000014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105</xdr:row>
          <xdr:rowOff>0</xdr:rowOff>
        </xdr:from>
        <xdr:to>
          <xdr:col>7</xdr:col>
          <xdr:colOff>215900</xdr:colOff>
          <xdr:row>105</xdr:row>
          <xdr:rowOff>177800</xdr:rowOff>
        </xdr:to>
        <xdr:sp macro="" textlink="">
          <xdr:nvSpPr>
            <xdr:cNvPr id="23829" name="Check Box 277" hidden="1">
              <a:extLst>
                <a:ext uri="{63B3BB69-23CF-44E3-9099-C40C66FF867C}">
                  <a14:compatExt spid="_x0000_s23829"/>
                </a:ext>
                <a:ext uri="{FF2B5EF4-FFF2-40B4-BE49-F238E27FC236}">
                  <a16:creationId xmlns:a16="http://schemas.microsoft.com/office/drawing/2014/main" id="{00000000-0008-0000-0200-000015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106</xdr:row>
          <xdr:rowOff>0</xdr:rowOff>
        </xdr:from>
        <xdr:to>
          <xdr:col>7</xdr:col>
          <xdr:colOff>215900</xdr:colOff>
          <xdr:row>106</xdr:row>
          <xdr:rowOff>177800</xdr:rowOff>
        </xdr:to>
        <xdr:sp macro="" textlink="">
          <xdr:nvSpPr>
            <xdr:cNvPr id="23830" name="Check Box 278" hidden="1">
              <a:extLst>
                <a:ext uri="{63B3BB69-23CF-44E3-9099-C40C66FF867C}">
                  <a14:compatExt spid="_x0000_s23830"/>
                </a:ext>
                <a:ext uri="{FF2B5EF4-FFF2-40B4-BE49-F238E27FC236}">
                  <a16:creationId xmlns:a16="http://schemas.microsoft.com/office/drawing/2014/main" id="{00000000-0008-0000-0200-000016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107</xdr:row>
          <xdr:rowOff>0</xdr:rowOff>
        </xdr:from>
        <xdr:to>
          <xdr:col>7</xdr:col>
          <xdr:colOff>215900</xdr:colOff>
          <xdr:row>107</xdr:row>
          <xdr:rowOff>177800</xdr:rowOff>
        </xdr:to>
        <xdr:sp macro="" textlink="">
          <xdr:nvSpPr>
            <xdr:cNvPr id="23831" name="Check Box 279" hidden="1">
              <a:extLst>
                <a:ext uri="{63B3BB69-23CF-44E3-9099-C40C66FF867C}">
                  <a14:compatExt spid="_x0000_s23831"/>
                </a:ext>
                <a:ext uri="{FF2B5EF4-FFF2-40B4-BE49-F238E27FC236}">
                  <a16:creationId xmlns:a16="http://schemas.microsoft.com/office/drawing/2014/main" id="{00000000-0008-0000-0200-000017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108</xdr:row>
          <xdr:rowOff>0</xdr:rowOff>
        </xdr:from>
        <xdr:to>
          <xdr:col>7</xdr:col>
          <xdr:colOff>215900</xdr:colOff>
          <xdr:row>108</xdr:row>
          <xdr:rowOff>177800</xdr:rowOff>
        </xdr:to>
        <xdr:sp macro="" textlink="">
          <xdr:nvSpPr>
            <xdr:cNvPr id="23832" name="Check Box 280" hidden="1">
              <a:extLst>
                <a:ext uri="{63B3BB69-23CF-44E3-9099-C40C66FF867C}">
                  <a14:compatExt spid="_x0000_s23832"/>
                </a:ext>
                <a:ext uri="{FF2B5EF4-FFF2-40B4-BE49-F238E27FC236}">
                  <a16:creationId xmlns:a16="http://schemas.microsoft.com/office/drawing/2014/main" id="{00000000-0008-0000-0200-000018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109</xdr:row>
          <xdr:rowOff>0</xdr:rowOff>
        </xdr:from>
        <xdr:to>
          <xdr:col>7</xdr:col>
          <xdr:colOff>215900</xdr:colOff>
          <xdr:row>109</xdr:row>
          <xdr:rowOff>177800</xdr:rowOff>
        </xdr:to>
        <xdr:sp macro="" textlink="">
          <xdr:nvSpPr>
            <xdr:cNvPr id="23833" name="Check Box 281" hidden="1">
              <a:extLst>
                <a:ext uri="{63B3BB69-23CF-44E3-9099-C40C66FF867C}">
                  <a14:compatExt spid="_x0000_s23833"/>
                </a:ext>
                <a:ext uri="{FF2B5EF4-FFF2-40B4-BE49-F238E27FC236}">
                  <a16:creationId xmlns:a16="http://schemas.microsoft.com/office/drawing/2014/main" id="{00000000-0008-0000-0200-000019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110</xdr:row>
          <xdr:rowOff>0</xdr:rowOff>
        </xdr:from>
        <xdr:to>
          <xdr:col>7</xdr:col>
          <xdr:colOff>215900</xdr:colOff>
          <xdr:row>110</xdr:row>
          <xdr:rowOff>177800</xdr:rowOff>
        </xdr:to>
        <xdr:sp macro="" textlink="">
          <xdr:nvSpPr>
            <xdr:cNvPr id="23834" name="Check Box 282" hidden="1">
              <a:extLst>
                <a:ext uri="{63B3BB69-23CF-44E3-9099-C40C66FF867C}">
                  <a14:compatExt spid="_x0000_s23834"/>
                </a:ext>
                <a:ext uri="{FF2B5EF4-FFF2-40B4-BE49-F238E27FC236}">
                  <a16:creationId xmlns:a16="http://schemas.microsoft.com/office/drawing/2014/main" id="{00000000-0008-0000-0200-00001A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111</xdr:row>
          <xdr:rowOff>0</xdr:rowOff>
        </xdr:from>
        <xdr:to>
          <xdr:col>7</xdr:col>
          <xdr:colOff>215900</xdr:colOff>
          <xdr:row>111</xdr:row>
          <xdr:rowOff>177800</xdr:rowOff>
        </xdr:to>
        <xdr:sp macro="" textlink="">
          <xdr:nvSpPr>
            <xdr:cNvPr id="23835" name="Check Box 283" hidden="1">
              <a:extLst>
                <a:ext uri="{63B3BB69-23CF-44E3-9099-C40C66FF867C}">
                  <a14:compatExt spid="_x0000_s23835"/>
                </a:ext>
                <a:ext uri="{FF2B5EF4-FFF2-40B4-BE49-F238E27FC236}">
                  <a16:creationId xmlns:a16="http://schemas.microsoft.com/office/drawing/2014/main" id="{00000000-0008-0000-0200-00001B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112</xdr:row>
          <xdr:rowOff>0</xdr:rowOff>
        </xdr:from>
        <xdr:to>
          <xdr:col>7</xdr:col>
          <xdr:colOff>215900</xdr:colOff>
          <xdr:row>112</xdr:row>
          <xdr:rowOff>177800</xdr:rowOff>
        </xdr:to>
        <xdr:sp macro="" textlink="">
          <xdr:nvSpPr>
            <xdr:cNvPr id="23836" name="Check Box 284" hidden="1">
              <a:extLst>
                <a:ext uri="{63B3BB69-23CF-44E3-9099-C40C66FF867C}">
                  <a14:compatExt spid="_x0000_s23836"/>
                </a:ext>
                <a:ext uri="{FF2B5EF4-FFF2-40B4-BE49-F238E27FC236}">
                  <a16:creationId xmlns:a16="http://schemas.microsoft.com/office/drawing/2014/main" id="{00000000-0008-0000-0200-00001C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97</xdr:row>
          <xdr:rowOff>0</xdr:rowOff>
        </xdr:from>
        <xdr:to>
          <xdr:col>11</xdr:col>
          <xdr:colOff>215900</xdr:colOff>
          <xdr:row>97</xdr:row>
          <xdr:rowOff>177800</xdr:rowOff>
        </xdr:to>
        <xdr:sp macro="" textlink="">
          <xdr:nvSpPr>
            <xdr:cNvPr id="23837" name="Check Box 285" hidden="1">
              <a:extLst>
                <a:ext uri="{63B3BB69-23CF-44E3-9099-C40C66FF867C}">
                  <a14:compatExt spid="_x0000_s23837"/>
                </a:ext>
                <a:ext uri="{FF2B5EF4-FFF2-40B4-BE49-F238E27FC236}">
                  <a16:creationId xmlns:a16="http://schemas.microsoft.com/office/drawing/2014/main" id="{00000000-0008-0000-0200-00001D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98</xdr:row>
          <xdr:rowOff>0</xdr:rowOff>
        </xdr:from>
        <xdr:to>
          <xdr:col>11</xdr:col>
          <xdr:colOff>215900</xdr:colOff>
          <xdr:row>98</xdr:row>
          <xdr:rowOff>177800</xdr:rowOff>
        </xdr:to>
        <xdr:sp macro="" textlink="">
          <xdr:nvSpPr>
            <xdr:cNvPr id="23838" name="Check Box 286" hidden="1">
              <a:extLst>
                <a:ext uri="{63B3BB69-23CF-44E3-9099-C40C66FF867C}">
                  <a14:compatExt spid="_x0000_s23838"/>
                </a:ext>
                <a:ext uri="{FF2B5EF4-FFF2-40B4-BE49-F238E27FC236}">
                  <a16:creationId xmlns:a16="http://schemas.microsoft.com/office/drawing/2014/main" id="{00000000-0008-0000-0200-00001E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99</xdr:row>
          <xdr:rowOff>0</xdr:rowOff>
        </xdr:from>
        <xdr:to>
          <xdr:col>11</xdr:col>
          <xdr:colOff>215900</xdr:colOff>
          <xdr:row>99</xdr:row>
          <xdr:rowOff>177800</xdr:rowOff>
        </xdr:to>
        <xdr:sp macro="" textlink="">
          <xdr:nvSpPr>
            <xdr:cNvPr id="23839" name="Check Box 287" hidden="1">
              <a:extLst>
                <a:ext uri="{63B3BB69-23CF-44E3-9099-C40C66FF867C}">
                  <a14:compatExt spid="_x0000_s23839"/>
                </a:ext>
                <a:ext uri="{FF2B5EF4-FFF2-40B4-BE49-F238E27FC236}">
                  <a16:creationId xmlns:a16="http://schemas.microsoft.com/office/drawing/2014/main" id="{00000000-0008-0000-0200-00001F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xdr:row>
          <xdr:rowOff>0</xdr:rowOff>
        </xdr:from>
        <xdr:to>
          <xdr:col>11</xdr:col>
          <xdr:colOff>215900</xdr:colOff>
          <xdr:row>100</xdr:row>
          <xdr:rowOff>177800</xdr:rowOff>
        </xdr:to>
        <xdr:sp macro="" textlink="">
          <xdr:nvSpPr>
            <xdr:cNvPr id="23840" name="Check Box 288" hidden="1">
              <a:extLst>
                <a:ext uri="{63B3BB69-23CF-44E3-9099-C40C66FF867C}">
                  <a14:compatExt spid="_x0000_s23840"/>
                </a:ext>
                <a:ext uri="{FF2B5EF4-FFF2-40B4-BE49-F238E27FC236}">
                  <a16:creationId xmlns:a16="http://schemas.microsoft.com/office/drawing/2014/main" id="{00000000-0008-0000-0200-000020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xdr:row>
          <xdr:rowOff>0</xdr:rowOff>
        </xdr:from>
        <xdr:to>
          <xdr:col>11</xdr:col>
          <xdr:colOff>215900</xdr:colOff>
          <xdr:row>101</xdr:row>
          <xdr:rowOff>177800</xdr:rowOff>
        </xdr:to>
        <xdr:sp macro="" textlink="">
          <xdr:nvSpPr>
            <xdr:cNvPr id="23841" name="Check Box 289" hidden="1">
              <a:extLst>
                <a:ext uri="{63B3BB69-23CF-44E3-9099-C40C66FF867C}">
                  <a14:compatExt spid="_x0000_s23841"/>
                </a:ext>
                <a:ext uri="{FF2B5EF4-FFF2-40B4-BE49-F238E27FC236}">
                  <a16:creationId xmlns:a16="http://schemas.microsoft.com/office/drawing/2014/main" id="{00000000-0008-0000-0200-000021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102</xdr:row>
          <xdr:rowOff>0</xdr:rowOff>
        </xdr:from>
        <xdr:to>
          <xdr:col>11</xdr:col>
          <xdr:colOff>215900</xdr:colOff>
          <xdr:row>102</xdr:row>
          <xdr:rowOff>177800</xdr:rowOff>
        </xdr:to>
        <xdr:sp macro="" textlink="">
          <xdr:nvSpPr>
            <xdr:cNvPr id="23842" name="Check Box 290" hidden="1">
              <a:extLst>
                <a:ext uri="{63B3BB69-23CF-44E3-9099-C40C66FF867C}">
                  <a14:compatExt spid="_x0000_s23842"/>
                </a:ext>
                <a:ext uri="{FF2B5EF4-FFF2-40B4-BE49-F238E27FC236}">
                  <a16:creationId xmlns:a16="http://schemas.microsoft.com/office/drawing/2014/main" id="{00000000-0008-0000-0200-000022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103</xdr:row>
          <xdr:rowOff>0</xdr:rowOff>
        </xdr:from>
        <xdr:to>
          <xdr:col>11</xdr:col>
          <xdr:colOff>215900</xdr:colOff>
          <xdr:row>103</xdr:row>
          <xdr:rowOff>177800</xdr:rowOff>
        </xdr:to>
        <xdr:sp macro="" textlink="">
          <xdr:nvSpPr>
            <xdr:cNvPr id="23843" name="Check Box 291" hidden="1">
              <a:extLst>
                <a:ext uri="{63B3BB69-23CF-44E3-9099-C40C66FF867C}">
                  <a14:compatExt spid="_x0000_s23843"/>
                </a:ext>
                <a:ext uri="{FF2B5EF4-FFF2-40B4-BE49-F238E27FC236}">
                  <a16:creationId xmlns:a16="http://schemas.microsoft.com/office/drawing/2014/main" id="{00000000-0008-0000-0200-000023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104</xdr:row>
          <xdr:rowOff>0</xdr:rowOff>
        </xdr:from>
        <xdr:to>
          <xdr:col>11</xdr:col>
          <xdr:colOff>215900</xdr:colOff>
          <xdr:row>104</xdr:row>
          <xdr:rowOff>177800</xdr:rowOff>
        </xdr:to>
        <xdr:sp macro="" textlink="">
          <xdr:nvSpPr>
            <xdr:cNvPr id="23844" name="Check Box 292" hidden="1">
              <a:extLst>
                <a:ext uri="{63B3BB69-23CF-44E3-9099-C40C66FF867C}">
                  <a14:compatExt spid="_x0000_s23844"/>
                </a:ext>
                <a:ext uri="{FF2B5EF4-FFF2-40B4-BE49-F238E27FC236}">
                  <a16:creationId xmlns:a16="http://schemas.microsoft.com/office/drawing/2014/main" id="{00000000-0008-0000-0200-000024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105</xdr:row>
          <xdr:rowOff>0</xdr:rowOff>
        </xdr:from>
        <xdr:to>
          <xdr:col>11</xdr:col>
          <xdr:colOff>215900</xdr:colOff>
          <xdr:row>105</xdr:row>
          <xdr:rowOff>177800</xdr:rowOff>
        </xdr:to>
        <xdr:sp macro="" textlink="">
          <xdr:nvSpPr>
            <xdr:cNvPr id="23845" name="Check Box 293" hidden="1">
              <a:extLst>
                <a:ext uri="{63B3BB69-23CF-44E3-9099-C40C66FF867C}">
                  <a14:compatExt spid="_x0000_s23845"/>
                </a:ext>
                <a:ext uri="{FF2B5EF4-FFF2-40B4-BE49-F238E27FC236}">
                  <a16:creationId xmlns:a16="http://schemas.microsoft.com/office/drawing/2014/main" id="{00000000-0008-0000-0200-000025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106</xdr:row>
          <xdr:rowOff>0</xdr:rowOff>
        </xdr:from>
        <xdr:to>
          <xdr:col>11</xdr:col>
          <xdr:colOff>215900</xdr:colOff>
          <xdr:row>106</xdr:row>
          <xdr:rowOff>177800</xdr:rowOff>
        </xdr:to>
        <xdr:sp macro="" textlink="">
          <xdr:nvSpPr>
            <xdr:cNvPr id="23846" name="Check Box 294" hidden="1">
              <a:extLst>
                <a:ext uri="{63B3BB69-23CF-44E3-9099-C40C66FF867C}">
                  <a14:compatExt spid="_x0000_s23846"/>
                </a:ext>
                <a:ext uri="{FF2B5EF4-FFF2-40B4-BE49-F238E27FC236}">
                  <a16:creationId xmlns:a16="http://schemas.microsoft.com/office/drawing/2014/main" id="{00000000-0008-0000-0200-000026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107</xdr:row>
          <xdr:rowOff>0</xdr:rowOff>
        </xdr:from>
        <xdr:to>
          <xdr:col>11</xdr:col>
          <xdr:colOff>215900</xdr:colOff>
          <xdr:row>107</xdr:row>
          <xdr:rowOff>177800</xdr:rowOff>
        </xdr:to>
        <xdr:sp macro="" textlink="">
          <xdr:nvSpPr>
            <xdr:cNvPr id="23847" name="Check Box 295" hidden="1">
              <a:extLst>
                <a:ext uri="{63B3BB69-23CF-44E3-9099-C40C66FF867C}">
                  <a14:compatExt spid="_x0000_s23847"/>
                </a:ext>
                <a:ext uri="{FF2B5EF4-FFF2-40B4-BE49-F238E27FC236}">
                  <a16:creationId xmlns:a16="http://schemas.microsoft.com/office/drawing/2014/main" id="{00000000-0008-0000-0200-000027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108</xdr:row>
          <xdr:rowOff>0</xdr:rowOff>
        </xdr:from>
        <xdr:to>
          <xdr:col>11</xdr:col>
          <xdr:colOff>215900</xdr:colOff>
          <xdr:row>108</xdr:row>
          <xdr:rowOff>177800</xdr:rowOff>
        </xdr:to>
        <xdr:sp macro="" textlink="">
          <xdr:nvSpPr>
            <xdr:cNvPr id="23848" name="Check Box 296" hidden="1">
              <a:extLst>
                <a:ext uri="{63B3BB69-23CF-44E3-9099-C40C66FF867C}">
                  <a14:compatExt spid="_x0000_s23848"/>
                </a:ext>
                <a:ext uri="{FF2B5EF4-FFF2-40B4-BE49-F238E27FC236}">
                  <a16:creationId xmlns:a16="http://schemas.microsoft.com/office/drawing/2014/main" id="{00000000-0008-0000-0200-000028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109</xdr:row>
          <xdr:rowOff>0</xdr:rowOff>
        </xdr:from>
        <xdr:to>
          <xdr:col>11</xdr:col>
          <xdr:colOff>215900</xdr:colOff>
          <xdr:row>109</xdr:row>
          <xdr:rowOff>177800</xdr:rowOff>
        </xdr:to>
        <xdr:sp macro="" textlink="">
          <xdr:nvSpPr>
            <xdr:cNvPr id="23849" name="Check Box 297" hidden="1">
              <a:extLst>
                <a:ext uri="{63B3BB69-23CF-44E3-9099-C40C66FF867C}">
                  <a14:compatExt spid="_x0000_s23849"/>
                </a:ext>
                <a:ext uri="{FF2B5EF4-FFF2-40B4-BE49-F238E27FC236}">
                  <a16:creationId xmlns:a16="http://schemas.microsoft.com/office/drawing/2014/main" id="{00000000-0008-0000-0200-000029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110</xdr:row>
          <xdr:rowOff>0</xdr:rowOff>
        </xdr:from>
        <xdr:to>
          <xdr:col>11</xdr:col>
          <xdr:colOff>215900</xdr:colOff>
          <xdr:row>110</xdr:row>
          <xdr:rowOff>177800</xdr:rowOff>
        </xdr:to>
        <xdr:sp macro="" textlink="">
          <xdr:nvSpPr>
            <xdr:cNvPr id="23850" name="Check Box 298" hidden="1">
              <a:extLst>
                <a:ext uri="{63B3BB69-23CF-44E3-9099-C40C66FF867C}">
                  <a14:compatExt spid="_x0000_s23850"/>
                </a:ext>
                <a:ext uri="{FF2B5EF4-FFF2-40B4-BE49-F238E27FC236}">
                  <a16:creationId xmlns:a16="http://schemas.microsoft.com/office/drawing/2014/main" id="{00000000-0008-0000-0200-00002A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111</xdr:row>
          <xdr:rowOff>0</xdr:rowOff>
        </xdr:from>
        <xdr:to>
          <xdr:col>11</xdr:col>
          <xdr:colOff>215900</xdr:colOff>
          <xdr:row>111</xdr:row>
          <xdr:rowOff>177800</xdr:rowOff>
        </xdr:to>
        <xdr:sp macro="" textlink="">
          <xdr:nvSpPr>
            <xdr:cNvPr id="23851" name="Check Box 299" hidden="1">
              <a:extLst>
                <a:ext uri="{63B3BB69-23CF-44E3-9099-C40C66FF867C}">
                  <a14:compatExt spid="_x0000_s23851"/>
                </a:ext>
                <a:ext uri="{FF2B5EF4-FFF2-40B4-BE49-F238E27FC236}">
                  <a16:creationId xmlns:a16="http://schemas.microsoft.com/office/drawing/2014/main" id="{00000000-0008-0000-0200-00002B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112</xdr:row>
          <xdr:rowOff>0</xdr:rowOff>
        </xdr:from>
        <xdr:to>
          <xdr:col>11</xdr:col>
          <xdr:colOff>215900</xdr:colOff>
          <xdr:row>112</xdr:row>
          <xdr:rowOff>177800</xdr:rowOff>
        </xdr:to>
        <xdr:sp macro="" textlink="">
          <xdr:nvSpPr>
            <xdr:cNvPr id="23852" name="Check Box 300" hidden="1">
              <a:extLst>
                <a:ext uri="{63B3BB69-23CF-44E3-9099-C40C66FF867C}">
                  <a14:compatExt spid="_x0000_s23852"/>
                </a:ext>
                <a:ext uri="{FF2B5EF4-FFF2-40B4-BE49-F238E27FC236}">
                  <a16:creationId xmlns:a16="http://schemas.microsoft.com/office/drawing/2014/main" id="{00000000-0008-0000-0200-00002C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6</xdr:row>
          <xdr:rowOff>12700</xdr:rowOff>
        </xdr:from>
        <xdr:to>
          <xdr:col>2</xdr:col>
          <xdr:colOff>215900</xdr:colOff>
          <xdr:row>7</xdr:row>
          <xdr:rowOff>0</xdr:rowOff>
        </xdr:to>
        <xdr:sp macro="" textlink="">
          <xdr:nvSpPr>
            <xdr:cNvPr id="23853" name="Option Button 301" hidden="1">
              <a:extLst>
                <a:ext uri="{63B3BB69-23CF-44E3-9099-C40C66FF867C}">
                  <a14:compatExt spid="_x0000_s23853"/>
                </a:ext>
                <a:ext uri="{FF2B5EF4-FFF2-40B4-BE49-F238E27FC236}">
                  <a16:creationId xmlns:a16="http://schemas.microsoft.com/office/drawing/2014/main" id="{00000000-0008-0000-0200-00002D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8</xdr:row>
          <xdr:rowOff>12700</xdr:rowOff>
        </xdr:from>
        <xdr:to>
          <xdr:col>2</xdr:col>
          <xdr:colOff>215900</xdr:colOff>
          <xdr:row>9</xdr:row>
          <xdr:rowOff>0</xdr:rowOff>
        </xdr:to>
        <xdr:sp macro="" textlink="">
          <xdr:nvSpPr>
            <xdr:cNvPr id="23854" name="Option Button 302" hidden="1">
              <a:extLst>
                <a:ext uri="{63B3BB69-23CF-44E3-9099-C40C66FF867C}">
                  <a14:compatExt spid="_x0000_s23854"/>
                </a:ext>
                <a:ext uri="{FF2B5EF4-FFF2-40B4-BE49-F238E27FC236}">
                  <a16:creationId xmlns:a16="http://schemas.microsoft.com/office/drawing/2014/main" id="{00000000-0008-0000-0200-00002E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12</xdr:row>
          <xdr:rowOff>0</xdr:rowOff>
        </xdr:from>
        <xdr:to>
          <xdr:col>3</xdr:col>
          <xdr:colOff>215900</xdr:colOff>
          <xdr:row>12</xdr:row>
          <xdr:rowOff>177800</xdr:rowOff>
        </xdr:to>
        <xdr:sp macro="" textlink="">
          <xdr:nvSpPr>
            <xdr:cNvPr id="23855" name="Check Box 303" hidden="1">
              <a:extLst>
                <a:ext uri="{63B3BB69-23CF-44E3-9099-C40C66FF867C}">
                  <a14:compatExt spid="_x0000_s23855"/>
                </a:ext>
                <a:ext uri="{FF2B5EF4-FFF2-40B4-BE49-F238E27FC236}">
                  <a16:creationId xmlns:a16="http://schemas.microsoft.com/office/drawing/2014/main" id="{00000000-0008-0000-0200-00002F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16</xdr:row>
          <xdr:rowOff>0</xdr:rowOff>
        </xdr:from>
        <xdr:to>
          <xdr:col>3</xdr:col>
          <xdr:colOff>215900</xdr:colOff>
          <xdr:row>16</xdr:row>
          <xdr:rowOff>177800</xdr:rowOff>
        </xdr:to>
        <xdr:sp macro="" textlink="">
          <xdr:nvSpPr>
            <xdr:cNvPr id="23856" name="Check Box 304" hidden="1">
              <a:extLst>
                <a:ext uri="{63B3BB69-23CF-44E3-9099-C40C66FF867C}">
                  <a14:compatExt spid="_x0000_s23856"/>
                </a:ext>
                <a:ext uri="{FF2B5EF4-FFF2-40B4-BE49-F238E27FC236}">
                  <a16:creationId xmlns:a16="http://schemas.microsoft.com/office/drawing/2014/main" id="{00000000-0008-0000-0200-000030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17</xdr:row>
          <xdr:rowOff>0</xdr:rowOff>
        </xdr:from>
        <xdr:to>
          <xdr:col>3</xdr:col>
          <xdr:colOff>215900</xdr:colOff>
          <xdr:row>17</xdr:row>
          <xdr:rowOff>177800</xdr:rowOff>
        </xdr:to>
        <xdr:sp macro="" textlink="">
          <xdr:nvSpPr>
            <xdr:cNvPr id="23857" name="Check Box 305" hidden="1">
              <a:extLst>
                <a:ext uri="{63B3BB69-23CF-44E3-9099-C40C66FF867C}">
                  <a14:compatExt spid="_x0000_s23857"/>
                </a:ext>
                <a:ext uri="{FF2B5EF4-FFF2-40B4-BE49-F238E27FC236}">
                  <a16:creationId xmlns:a16="http://schemas.microsoft.com/office/drawing/2014/main" id="{00000000-0008-0000-0200-000031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18</xdr:row>
          <xdr:rowOff>0</xdr:rowOff>
        </xdr:from>
        <xdr:to>
          <xdr:col>3</xdr:col>
          <xdr:colOff>215900</xdr:colOff>
          <xdr:row>18</xdr:row>
          <xdr:rowOff>177800</xdr:rowOff>
        </xdr:to>
        <xdr:sp macro="" textlink="">
          <xdr:nvSpPr>
            <xdr:cNvPr id="23858" name="Check Box 306" hidden="1">
              <a:extLst>
                <a:ext uri="{63B3BB69-23CF-44E3-9099-C40C66FF867C}">
                  <a14:compatExt spid="_x0000_s23858"/>
                </a:ext>
                <a:ext uri="{FF2B5EF4-FFF2-40B4-BE49-F238E27FC236}">
                  <a16:creationId xmlns:a16="http://schemas.microsoft.com/office/drawing/2014/main" id="{00000000-0008-0000-0200-000032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19</xdr:row>
          <xdr:rowOff>0</xdr:rowOff>
        </xdr:from>
        <xdr:to>
          <xdr:col>3</xdr:col>
          <xdr:colOff>215900</xdr:colOff>
          <xdr:row>19</xdr:row>
          <xdr:rowOff>177800</xdr:rowOff>
        </xdr:to>
        <xdr:sp macro="" textlink="">
          <xdr:nvSpPr>
            <xdr:cNvPr id="23859" name="Check Box 307" hidden="1">
              <a:extLst>
                <a:ext uri="{63B3BB69-23CF-44E3-9099-C40C66FF867C}">
                  <a14:compatExt spid="_x0000_s23859"/>
                </a:ext>
                <a:ext uri="{FF2B5EF4-FFF2-40B4-BE49-F238E27FC236}">
                  <a16:creationId xmlns:a16="http://schemas.microsoft.com/office/drawing/2014/main" id="{00000000-0008-0000-0200-000033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20</xdr:row>
          <xdr:rowOff>0</xdr:rowOff>
        </xdr:from>
        <xdr:to>
          <xdr:col>3</xdr:col>
          <xdr:colOff>215900</xdr:colOff>
          <xdr:row>20</xdr:row>
          <xdr:rowOff>177800</xdr:rowOff>
        </xdr:to>
        <xdr:sp macro="" textlink="">
          <xdr:nvSpPr>
            <xdr:cNvPr id="23860" name="Check Box 308" hidden="1">
              <a:extLst>
                <a:ext uri="{63B3BB69-23CF-44E3-9099-C40C66FF867C}">
                  <a14:compatExt spid="_x0000_s23860"/>
                </a:ext>
                <a:ext uri="{FF2B5EF4-FFF2-40B4-BE49-F238E27FC236}">
                  <a16:creationId xmlns:a16="http://schemas.microsoft.com/office/drawing/2014/main" id="{00000000-0008-0000-0200-000034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0</xdr:rowOff>
        </xdr:from>
        <xdr:to>
          <xdr:col>5</xdr:col>
          <xdr:colOff>215900</xdr:colOff>
          <xdr:row>16</xdr:row>
          <xdr:rowOff>177800</xdr:rowOff>
        </xdr:to>
        <xdr:sp macro="" textlink="">
          <xdr:nvSpPr>
            <xdr:cNvPr id="23861" name="Check Box 309" hidden="1">
              <a:extLst>
                <a:ext uri="{63B3BB69-23CF-44E3-9099-C40C66FF867C}">
                  <a14:compatExt spid="_x0000_s23861"/>
                </a:ext>
                <a:ext uri="{FF2B5EF4-FFF2-40B4-BE49-F238E27FC236}">
                  <a16:creationId xmlns:a16="http://schemas.microsoft.com/office/drawing/2014/main" id="{00000000-0008-0000-0200-000035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17</xdr:row>
          <xdr:rowOff>0</xdr:rowOff>
        </xdr:from>
        <xdr:to>
          <xdr:col>5</xdr:col>
          <xdr:colOff>215900</xdr:colOff>
          <xdr:row>17</xdr:row>
          <xdr:rowOff>177800</xdr:rowOff>
        </xdr:to>
        <xdr:sp macro="" textlink="">
          <xdr:nvSpPr>
            <xdr:cNvPr id="23862" name="Check Box 310" hidden="1">
              <a:extLst>
                <a:ext uri="{63B3BB69-23CF-44E3-9099-C40C66FF867C}">
                  <a14:compatExt spid="_x0000_s23862"/>
                </a:ext>
                <a:ext uri="{FF2B5EF4-FFF2-40B4-BE49-F238E27FC236}">
                  <a16:creationId xmlns:a16="http://schemas.microsoft.com/office/drawing/2014/main" id="{00000000-0008-0000-0200-000036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18</xdr:row>
          <xdr:rowOff>0</xdr:rowOff>
        </xdr:from>
        <xdr:to>
          <xdr:col>5</xdr:col>
          <xdr:colOff>215900</xdr:colOff>
          <xdr:row>18</xdr:row>
          <xdr:rowOff>177800</xdr:rowOff>
        </xdr:to>
        <xdr:sp macro="" textlink="">
          <xdr:nvSpPr>
            <xdr:cNvPr id="23863" name="Check Box 311" hidden="1">
              <a:extLst>
                <a:ext uri="{63B3BB69-23CF-44E3-9099-C40C66FF867C}">
                  <a14:compatExt spid="_x0000_s23863"/>
                </a:ext>
                <a:ext uri="{FF2B5EF4-FFF2-40B4-BE49-F238E27FC236}">
                  <a16:creationId xmlns:a16="http://schemas.microsoft.com/office/drawing/2014/main" id="{00000000-0008-0000-0200-000037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19</xdr:row>
          <xdr:rowOff>0</xdr:rowOff>
        </xdr:from>
        <xdr:to>
          <xdr:col>5</xdr:col>
          <xdr:colOff>215900</xdr:colOff>
          <xdr:row>19</xdr:row>
          <xdr:rowOff>177800</xdr:rowOff>
        </xdr:to>
        <xdr:sp macro="" textlink="">
          <xdr:nvSpPr>
            <xdr:cNvPr id="23864" name="Check Box 312" hidden="1">
              <a:extLst>
                <a:ext uri="{63B3BB69-23CF-44E3-9099-C40C66FF867C}">
                  <a14:compatExt spid="_x0000_s23864"/>
                </a:ext>
                <a:ext uri="{FF2B5EF4-FFF2-40B4-BE49-F238E27FC236}">
                  <a16:creationId xmlns:a16="http://schemas.microsoft.com/office/drawing/2014/main" id="{00000000-0008-0000-0200-000038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20</xdr:row>
          <xdr:rowOff>0</xdr:rowOff>
        </xdr:from>
        <xdr:to>
          <xdr:col>5</xdr:col>
          <xdr:colOff>215900</xdr:colOff>
          <xdr:row>20</xdr:row>
          <xdr:rowOff>177800</xdr:rowOff>
        </xdr:to>
        <xdr:sp macro="" textlink="">
          <xdr:nvSpPr>
            <xdr:cNvPr id="23865" name="Check Box 313" hidden="1">
              <a:extLst>
                <a:ext uri="{63B3BB69-23CF-44E3-9099-C40C66FF867C}">
                  <a14:compatExt spid="_x0000_s23865"/>
                </a:ext>
                <a:ext uri="{FF2B5EF4-FFF2-40B4-BE49-F238E27FC236}">
                  <a16:creationId xmlns:a16="http://schemas.microsoft.com/office/drawing/2014/main" id="{00000000-0008-0000-0200-000039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xdr:row>
          <xdr:rowOff>0</xdr:rowOff>
        </xdr:from>
        <xdr:to>
          <xdr:col>7</xdr:col>
          <xdr:colOff>215900</xdr:colOff>
          <xdr:row>16</xdr:row>
          <xdr:rowOff>177800</xdr:rowOff>
        </xdr:to>
        <xdr:sp macro="" textlink="">
          <xdr:nvSpPr>
            <xdr:cNvPr id="23866" name="Check Box 314" hidden="1">
              <a:extLst>
                <a:ext uri="{63B3BB69-23CF-44E3-9099-C40C66FF867C}">
                  <a14:compatExt spid="_x0000_s23866"/>
                </a:ext>
                <a:ext uri="{FF2B5EF4-FFF2-40B4-BE49-F238E27FC236}">
                  <a16:creationId xmlns:a16="http://schemas.microsoft.com/office/drawing/2014/main" id="{00000000-0008-0000-0200-00003A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17</xdr:row>
          <xdr:rowOff>0</xdr:rowOff>
        </xdr:from>
        <xdr:to>
          <xdr:col>7</xdr:col>
          <xdr:colOff>215900</xdr:colOff>
          <xdr:row>17</xdr:row>
          <xdr:rowOff>177800</xdr:rowOff>
        </xdr:to>
        <xdr:sp macro="" textlink="">
          <xdr:nvSpPr>
            <xdr:cNvPr id="23867" name="Check Box 315" hidden="1">
              <a:extLst>
                <a:ext uri="{63B3BB69-23CF-44E3-9099-C40C66FF867C}">
                  <a14:compatExt spid="_x0000_s23867"/>
                </a:ext>
                <a:ext uri="{FF2B5EF4-FFF2-40B4-BE49-F238E27FC236}">
                  <a16:creationId xmlns:a16="http://schemas.microsoft.com/office/drawing/2014/main" id="{00000000-0008-0000-0200-00003B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18</xdr:row>
          <xdr:rowOff>0</xdr:rowOff>
        </xdr:from>
        <xdr:to>
          <xdr:col>7</xdr:col>
          <xdr:colOff>215900</xdr:colOff>
          <xdr:row>18</xdr:row>
          <xdr:rowOff>177800</xdr:rowOff>
        </xdr:to>
        <xdr:sp macro="" textlink="">
          <xdr:nvSpPr>
            <xdr:cNvPr id="23868" name="Check Box 316" hidden="1">
              <a:extLst>
                <a:ext uri="{63B3BB69-23CF-44E3-9099-C40C66FF867C}">
                  <a14:compatExt spid="_x0000_s23868"/>
                </a:ext>
                <a:ext uri="{FF2B5EF4-FFF2-40B4-BE49-F238E27FC236}">
                  <a16:creationId xmlns:a16="http://schemas.microsoft.com/office/drawing/2014/main" id="{00000000-0008-0000-0200-00003C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xdr:row>
          <xdr:rowOff>0</xdr:rowOff>
        </xdr:from>
        <xdr:to>
          <xdr:col>7</xdr:col>
          <xdr:colOff>215900</xdr:colOff>
          <xdr:row>19</xdr:row>
          <xdr:rowOff>177800</xdr:rowOff>
        </xdr:to>
        <xdr:sp macro="" textlink="">
          <xdr:nvSpPr>
            <xdr:cNvPr id="23869" name="Check Box 317" hidden="1">
              <a:extLst>
                <a:ext uri="{63B3BB69-23CF-44E3-9099-C40C66FF867C}">
                  <a14:compatExt spid="_x0000_s23869"/>
                </a:ext>
                <a:ext uri="{FF2B5EF4-FFF2-40B4-BE49-F238E27FC236}">
                  <a16:creationId xmlns:a16="http://schemas.microsoft.com/office/drawing/2014/main" id="{00000000-0008-0000-0200-00003D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xdr:row>
          <xdr:rowOff>0</xdr:rowOff>
        </xdr:from>
        <xdr:to>
          <xdr:col>7</xdr:col>
          <xdr:colOff>215900</xdr:colOff>
          <xdr:row>20</xdr:row>
          <xdr:rowOff>177800</xdr:rowOff>
        </xdr:to>
        <xdr:sp macro="" textlink="">
          <xdr:nvSpPr>
            <xdr:cNvPr id="23870" name="Check Box 318" hidden="1">
              <a:extLst>
                <a:ext uri="{63B3BB69-23CF-44E3-9099-C40C66FF867C}">
                  <a14:compatExt spid="_x0000_s23870"/>
                </a:ext>
                <a:ext uri="{FF2B5EF4-FFF2-40B4-BE49-F238E27FC236}">
                  <a16:creationId xmlns:a16="http://schemas.microsoft.com/office/drawing/2014/main" id="{00000000-0008-0000-0200-00003E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16</xdr:row>
          <xdr:rowOff>0</xdr:rowOff>
        </xdr:from>
        <xdr:to>
          <xdr:col>11</xdr:col>
          <xdr:colOff>215900</xdr:colOff>
          <xdr:row>16</xdr:row>
          <xdr:rowOff>177800</xdr:rowOff>
        </xdr:to>
        <xdr:sp macro="" textlink="">
          <xdr:nvSpPr>
            <xdr:cNvPr id="23871" name="Check Box 319" hidden="1">
              <a:extLst>
                <a:ext uri="{63B3BB69-23CF-44E3-9099-C40C66FF867C}">
                  <a14:compatExt spid="_x0000_s23871"/>
                </a:ext>
                <a:ext uri="{FF2B5EF4-FFF2-40B4-BE49-F238E27FC236}">
                  <a16:creationId xmlns:a16="http://schemas.microsoft.com/office/drawing/2014/main" id="{00000000-0008-0000-0200-00003F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17</xdr:row>
          <xdr:rowOff>0</xdr:rowOff>
        </xdr:from>
        <xdr:to>
          <xdr:col>11</xdr:col>
          <xdr:colOff>215900</xdr:colOff>
          <xdr:row>17</xdr:row>
          <xdr:rowOff>177800</xdr:rowOff>
        </xdr:to>
        <xdr:sp macro="" textlink="">
          <xdr:nvSpPr>
            <xdr:cNvPr id="23872" name="Check Box 320" hidden="1">
              <a:extLst>
                <a:ext uri="{63B3BB69-23CF-44E3-9099-C40C66FF867C}">
                  <a14:compatExt spid="_x0000_s23872"/>
                </a:ext>
                <a:ext uri="{FF2B5EF4-FFF2-40B4-BE49-F238E27FC236}">
                  <a16:creationId xmlns:a16="http://schemas.microsoft.com/office/drawing/2014/main" id="{00000000-0008-0000-0200-000040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18</xdr:row>
          <xdr:rowOff>0</xdr:rowOff>
        </xdr:from>
        <xdr:to>
          <xdr:col>11</xdr:col>
          <xdr:colOff>215900</xdr:colOff>
          <xdr:row>18</xdr:row>
          <xdr:rowOff>177800</xdr:rowOff>
        </xdr:to>
        <xdr:sp macro="" textlink="">
          <xdr:nvSpPr>
            <xdr:cNvPr id="23873" name="Check Box 321" hidden="1">
              <a:extLst>
                <a:ext uri="{63B3BB69-23CF-44E3-9099-C40C66FF867C}">
                  <a14:compatExt spid="_x0000_s23873"/>
                </a:ext>
                <a:ext uri="{FF2B5EF4-FFF2-40B4-BE49-F238E27FC236}">
                  <a16:creationId xmlns:a16="http://schemas.microsoft.com/office/drawing/2014/main" id="{00000000-0008-0000-0200-000041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19</xdr:row>
          <xdr:rowOff>0</xdr:rowOff>
        </xdr:from>
        <xdr:to>
          <xdr:col>11</xdr:col>
          <xdr:colOff>215900</xdr:colOff>
          <xdr:row>19</xdr:row>
          <xdr:rowOff>177800</xdr:rowOff>
        </xdr:to>
        <xdr:sp macro="" textlink="">
          <xdr:nvSpPr>
            <xdr:cNvPr id="23874" name="Check Box 322" hidden="1">
              <a:extLst>
                <a:ext uri="{63B3BB69-23CF-44E3-9099-C40C66FF867C}">
                  <a14:compatExt spid="_x0000_s23874"/>
                </a:ext>
                <a:ext uri="{FF2B5EF4-FFF2-40B4-BE49-F238E27FC236}">
                  <a16:creationId xmlns:a16="http://schemas.microsoft.com/office/drawing/2014/main" id="{00000000-0008-0000-0200-0000425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4</xdr:col>
      <xdr:colOff>1664970</xdr:colOff>
      <xdr:row>0</xdr:row>
      <xdr:rowOff>26670</xdr:rowOff>
    </xdr:from>
    <xdr:to>
      <xdr:col>15</xdr:col>
      <xdr:colOff>104775</xdr:colOff>
      <xdr:row>0</xdr:row>
      <xdr:rowOff>209550</xdr:rowOff>
    </xdr:to>
    <xdr:sp macro="" textlink="Vooraf!C6">
      <xdr:nvSpPr>
        <xdr:cNvPr id="2" name="Tekstvak 1">
          <a:extLst>
            <a:ext uri="{FF2B5EF4-FFF2-40B4-BE49-F238E27FC236}">
              <a16:creationId xmlns:a16="http://schemas.microsoft.com/office/drawing/2014/main" id="{5080912A-AEC7-42A1-B65E-932CFA69111A}"/>
            </a:ext>
          </a:extLst>
        </xdr:cNvPr>
        <xdr:cNvSpPr txBox="1"/>
      </xdr:nvSpPr>
      <xdr:spPr>
        <a:xfrm>
          <a:off x="2446020" y="26670"/>
          <a:ext cx="7679055"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C818E3DB-3A21-4473-9E4B-1E04A1919B3E}" type="TxLink">
            <a:rPr lang="en-US" sz="1000" b="1" i="0" u="none" strike="noStrike">
              <a:solidFill>
                <a:srgbClr val="952424"/>
              </a:solidFill>
              <a:latin typeface="Calibri"/>
              <a:cs typeface="Calibri"/>
            </a:rPr>
            <a:pPr/>
            <a:t>De deadline voor de indiening van dit sjabloon van 31 maart 2026 is gepasseerd. Indien je een uitstel hebt gevraagd, volg dan individuele afspraken met DCJM.</a:t>
          </a:fld>
          <a:endParaRPr lang="nl-BE" sz="1000"/>
        </a:p>
      </xdr:txBody>
    </xdr:sp>
    <xdr:clientData/>
  </xdr:twoCellAnchor>
  <xdr:twoCellAnchor>
    <xdr:from>
      <xdr:col>1</xdr:col>
      <xdr:colOff>1905</xdr:colOff>
      <xdr:row>0</xdr:row>
      <xdr:rowOff>65405</xdr:rowOff>
    </xdr:from>
    <xdr:to>
      <xdr:col>4</xdr:col>
      <xdr:colOff>480695</xdr:colOff>
      <xdr:row>0</xdr:row>
      <xdr:rowOff>277495</xdr:rowOff>
    </xdr:to>
    <xdr:sp macro="" textlink="">
      <xdr:nvSpPr>
        <xdr:cNvPr id="3" name="shpTerug">
          <a:hlinkClick xmlns:r="http://schemas.openxmlformats.org/officeDocument/2006/relationships" r:id="rId1" tooltip="Ga naar blad 'Vooraf'"/>
          <a:extLst>
            <a:ext uri="{FF2B5EF4-FFF2-40B4-BE49-F238E27FC236}">
              <a16:creationId xmlns:a16="http://schemas.microsoft.com/office/drawing/2014/main" id="{3184BE11-58F3-4052-894B-BFFEB8D786D6}"/>
            </a:ext>
          </a:extLst>
        </xdr:cNvPr>
        <xdr:cNvSpPr/>
      </xdr:nvSpPr>
      <xdr:spPr>
        <a:xfrm flipH="1">
          <a:off x="163830" y="65405"/>
          <a:ext cx="1097915" cy="21209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kern="1200">
              <a:solidFill>
                <a:srgbClr val="164B4E"/>
              </a:solidFill>
            </a:rPr>
            <a:t>Terug</a:t>
          </a:r>
        </a:p>
      </xdr:txBody>
    </xdr:sp>
    <xdr:clientData/>
  </xdr:twoCellAnchor>
  <xdr:twoCellAnchor>
    <xdr:from>
      <xdr:col>4</xdr:col>
      <xdr:colOff>480695</xdr:colOff>
      <xdr:row>0</xdr:row>
      <xdr:rowOff>65405</xdr:rowOff>
    </xdr:from>
    <xdr:to>
      <xdr:col>4</xdr:col>
      <xdr:colOff>1567180</xdr:colOff>
      <xdr:row>0</xdr:row>
      <xdr:rowOff>277495</xdr:rowOff>
    </xdr:to>
    <xdr:sp macro="" textlink="">
      <xdr:nvSpPr>
        <xdr:cNvPr id="4" name="shpVolgende">
          <a:hlinkClick xmlns:r="http://schemas.openxmlformats.org/officeDocument/2006/relationships" r:id="rId2" tooltip="Ga naar blad 'Personeelsgegevens'"/>
          <a:extLst>
            <a:ext uri="{FF2B5EF4-FFF2-40B4-BE49-F238E27FC236}">
              <a16:creationId xmlns:a16="http://schemas.microsoft.com/office/drawing/2014/main" id="{FB08F683-22FE-4478-8F31-536656B51F47}"/>
            </a:ext>
          </a:extLst>
        </xdr:cNvPr>
        <xdr:cNvSpPr/>
      </xdr:nvSpPr>
      <xdr:spPr>
        <a:xfrm>
          <a:off x="1261745" y="65405"/>
          <a:ext cx="1086485" cy="212090"/>
        </a:xfrm>
        <a:prstGeom prst="homePlate">
          <a:avLst/>
        </a:prstGeom>
        <a:solidFill>
          <a:srgbClr val="2B979D"/>
        </a:solidFill>
        <a:ln>
          <a:solidFill>
            <a:srgbClr val="164B4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kern="1200">
              <a:solidFill>
                <a:srgbClr val="FFFFFF"/>
              </a:solidFill>
            </a:rPr>
            <a:t>Volgende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2171700</xdr:colOff>
      <xdr:row>0</xdr:row>
      <xdr:rowOff>38100</xdr:rowOff>
    </xdr:from>
    <xdr:to>
      <xdr:col>8</xdr:col>
      <xdr:colOff>438150</xdr:colOff>
      <xdr:row>1</xdr:row>
      <xdr:rowOff>76200</xdr:rowOff>
    </xdr:to>
    <xdr:sp macro="" textlink="Vooraf!C6">
      <xdr:nvSpPr>
        <xdr:cNvPr id="4" name="Tekstvak 3">
          <a:extLst>
            <a:ext uri="{FF2B5EF4-FFF2-40B4-BE49-F238E27FC236}">
              <a16:creationId xmlns:a16="http://schemas.microsoft.com/office/drawing/2014/main" id="{00000000-0008-0000-0200-000004000000}"/>
            </a:ext>
          </a:extLst>
        </xdr:cNvPr>
        <xdr:cNvSpPr txBox="1"/>
      </xdr:nvSpPr>
      <xdr:spPr>
        <a:xfrm>
          <a:off x="2495550" y="38100"/>
          <a:ext cx="471487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C818E3DB-3A21-4473-9E4B-1E04A1919B3E}" type="TxLink">
            <a:rPr lang="en-US" sz="1000" b="1" i="0" u="none" strike="noStrike">
              <a:solidFill>
                <a:srgbClr val="952424"/>
              </a:solidFill>
              <a:latin typeface="Calibri"/>
              <a:cs typeface="Calibri"/>
            </a:rPr>
            <a:pPr/>
            <a:t>De deadline voor de indiening van dit sjabloon van 31 maart 2026 is gepasseerd. Indien je een uitstel hebt gevraagd, volg dan individuele afspraken met DCJM.</a:t>
          </a:fld>
          <a:endParaRPr lang="nl-BE" sz="1000"/>
        </a:p>
      </xdr:txBody>
    </xdr:sp>
    <xdr:clientData/>
  </xdr:twoCellAnchor>
  <xdr:twoCellAnchor>
    <xdr:from>
      <xdr:col>2</xdr:col>
      <xdr:colOff>2070100</xdr:colOff>
      <xdr:row>1</xdr:row>
      <xdr:rowOff>69850</xdr:rowOff>
    </xdr:from>
    <xdr:to>
      <xdr:col>7</xdr:col>
      <xdr:colOff>385445</xdr:colOff>
      <xdr:row>1</xdr:row>
      <xdr:rowOff>299720</xdr:rowOff>
    </xdr:to>
    <xdr:sp macro="" textlink="$O$1">
      <xdr:nvSpPr>
        <xdr:cNvPr id="5" name="Tekstvak 4">
          <a:extLst>
            <a:ext uri="{FF2B5EF4-FFF2-40B4-BE49-F238E27FC236}">
              <a16:creationId xmlns:a16="http://schemas.microsoft.com/office/drawing/2014/main" id="{00000000-0008-0000-0200-000005000000}"/>
            </a:ext>
          </a:extLst>
        </xdr:cNvPr>
        <xdr:cNvSpPr txBox="1"/>
      </xdr:nvSpPr>
      <xdr:spPr>
        <a:xfrm>
          <a:off x="2400300" y="374650"/>
          <a:ext cx="4195445" cy="229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3EF8EB4-8686-4E81-B4C8-FEA3FC4DD03F}" type="TxLink">
            <a:rPr lang="en-US" sz="1000" b="1" i="0" u="none" strike="noStrike">
              <a:solidFill>
                <a:srgbClr val="952424"/>
              </a:solidFill>
              <a:latin typeface="Calibri"/>
              <a:cs typeface="Calibri"/>
            </a:rPr>
            <a:pPr/>
            <a:t> </a:t>
          </a:fld>
          <a:endParaRPr lang="nl-BE" sz="800" b="1">
            <a:solidFill>
              <a:schemeClr val="accent5">
                <a:lumMod val="75000"/>
              </a:schemeClr>
            </a:solidFill>
          </a:endParaRPr>
        </a:p>
      </xdr:txBody>
    </xdr:sp>
    <xdr:clientData/>
  </xdr:twoCellAnchor>
  <xdr:twoCellAnchor>
    <xdr:from>
      <xdr:col>1</xdr:col>
      <xdr:colOff>1905</xdr:colOff>
      <xdr:row>0</xdr:row>
      <xdr:rowOff>65405</xdr:rowOff>
    </xdr:from>
    <xdr:to>
      <xdr:col>2</xdr:col>
      <xdr:colOff>937895</xdr:colOff>
      <xdr:row>0</xdr:row>
      <xdr:rowOff>277495</xdr:rowOff>
    </xdr:to>
    <xdr:sp macro="" textlink="">
      <xdr:nvSpPr>
        <xdr:cNvPr id="6" name="shpTerug">
          <a:hlinkClick xmlns:r="http://schemas.openxmlformats.org/officeDocument/2006/relationships" r:id="rId1" tooltip="Ga naar blad 'Samenstelling van IGS'"/>
          <a:extLst>
            <a:ext uri="{FF2B5EF4-FFF2-40B4-BE49-F238E27FC236}">
              <a16:creationId xmlns:a16="http://schemas.microsoft.com/office/drawing/2014/main" id="{A47CA266-4451-F241-1ECD-046AC73108F3}"/>
            </a:ext>
          </a:extLst>
        </xdr:cNvPr>
        <xdr:cNvSpPr/>
      </xdr:nvSpPr>
      <xdr:spPr>
        <a:xfrm flipH="1">
          <a:off x="161925" y="65405"/>
          <a:ext cx="1096010" cy="21209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164B4E"/>
              </a:solidFill>
            </a:rPr>
            <a:t>Terug</a:t>
          </a:r>
        </a:p>
      </xdr:txBody>
    </xdr:sp>
    <xdr:clientData/>
  </xdr:twoCellAnchor>
  <xdr:twoCellAnchor>
    <xdr:from>
      <xdr:col>2</xdr:col>
      <xdr:colOff>934085</xdr:colOff>
      <xdr:row>0</xdr:row>
      <xdr:rowOff>63500</xdr:rowOff>
    </xdr:from>
    <xdr:to>
      <xdr:col>2</xdr:col>
      <xdr:colOff>2026285</xdr:colOff>
      <xdr:row>0</xdr:row>
      <xdr:rowOff>279400</xdr:rowOff>
    </xdr:to>
    <xdr:sp macro="" textlink="">
      <xdr:nvSpPr>
        <xdr:cNvPr id="7" name="shpVolgende">
          <a:hlinkClick xmlns:r="http://schemas.openxmlformats.org/officeDocument/2006/relationships" r:id="rId2" tooltip="Ga naar blad 'Realisatie acties 2025'"/>
          <a:extLst>
            <a:ext uri="{FF2B5EF4-FFF2-40B4-BE49-F238E27FC236}">
              <a16:creationId xmlns:a16="http://schemas.microsoft.com/office/drawing/2014/main" id="{1684C7A1-0F7E-76A6-5080-341B47D3FD3E}"/>
            </a:ext>
          </a:extLst>
        </xdr:cNvPr>
        <xdr:cNvSpPr/>
      </xdr:nvSpPr>
      <xdr:spPr>
        <a:xfrm>
          <a:off x="1254125" y="63500"/>
          <a:ext cx="1092200" cy="215900"/>
        </a:xfrm>
        <a:prstGeom prst="homePlate">
          <a:avLst/>
        </a:prstGeom>
        <a:solidFill>
          <a:srgbClr val="2B979D"/>
        </a:solidFill>
        <a:ln>
          <a:solidFill>
            <a:srgbClr val="164B4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FFFFFF"/>
              </a:solidFill>
            </a:rPr>
            <a:t>Volgende</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101600</xdr:colOff>
          <xdr:row>3</xdr:row>
          <xdr:rowOff>25400</xdr:rowOff>
        </xdr:from>
        <xdr:to>
          <xdr:col>14</xdr:col>
          <xdr:colOff>292100</xdr:colOff>
          <xdr:row>3</xdr:row>
          <xdr:rowOff>139700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400-00002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xdr:row>
          <xdr:rowOff>25400</xdr:rowOff>
        </xdr:from>
        <xdr:to>
          <xdr:col>14</xdr:col>
          <xdr:colOff>292100</xdr:colOff>
          <xdr:row>4</xdr:row>
          <xdr:rowOff>139700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400-00002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xdr:row>
          <xdr:rowOff>25400</xdr:rowOff>
        </xdr:from>
        <xdr:to>
          <xdr:col>14</xdr:col>
          <xdr:colOff>292100</xdr:colOff>
          <xdr:row>5</xdr:row>
          <xdr:rowOff>139700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400-00003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xdr:row>
          <xdr:rowOff>25400</xdr:rowOff>
        </xdr:from>
        <xdr:to>
          <xdr:col>14</xdr:col>
          <xdr:colOff>292100</xdr:colOff>
          <xdr:row>6</xdr:row>
          <xdr:rowOff>139700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400-00003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xdr:row>
          <xdr:rowOff>25400</xdr:rowOff>
        </xdr:from>
        <xdr:to>
          <xdr:col>14</xdr:col>
          <xdr:colOff>292100</xdr:colOff>
          <xdr:row>7</xdr:row>
          <xdr:rowOff>139700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400-00003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xdr:row>
          <xdr:rowOff>25400</xdr:rowOff>
        </xdr:from>
        <xdr:to>
          <xdr:col>14</xdr:col>
          <xdr:colOff>292100</xdr:colOff>
          <xdr:row>8</xdr:row>
          <xdr:rowOff>139700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400-00003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xdr:row>
          <xdr:rowOff>25400</xdr:rowOff>
        </xdr:from>
        <xdr:to>
          <xdr:col>14</xdr:col>
          <xdr:colOff>292100</xdr:colOff>
          <xdr:row>9</xdr:row>
          <xdr:rowOff>139700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400-00003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xdr:row>
          <xdr:rowOff>25400</xdr:rowOff>
        </xdr:from>
        <xdr:to>
          <xdr:col>14</xdr:col>
          <xdr:colOff>292100</xdr:colOff>
          <xdr:row>10</xdr:row>
          <xdr:rowOff>139700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400-00003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xdr:row>
          <xdr:rowOff>25400</xdr:rowOff>
        </xdr:from>
        <xdr:to>
          <xdr:col>14</xdr:col>
          <xdr:colOff>292100</xdr:colOff>
          <xdr:row>11</xdr:row>
          <xdr:rowOff>139700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400-00003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xdr:row>
          <xdr:rowOff>25400</xdr:rowOff>
        </xdr:from>
        <xdr:to>
          <xdr:col>17</xdr:col>
          <xdr:colOff>292100</xdr:colOff>
          <xdr:row>3</xdr:row>
          <xdr:rowOff>139700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400-00006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xdr:row>
          <xdr:rowOff>25400</xdr:rowOff>
        </xdr:from>
        <xdr:to>
          <xdr:col>17</xdr:col>
          <xdr:colOff>292100</xdr:colOff>
          <xdr:row>4</xdr:row>
          <xdr:rowOff>139700</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400-00006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xdr:row>
          <xdr:rowOff>25400</xdr:rowOff>
        </xdr:from>
        <xdr:to>
          <xdr:col>17</xdr:col>
          <xdr:colOff>292100</xdr:colOff>
          <xdr:row>5</xdr:row>
          <xdr:rowOff>139700</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400-00006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xdr:row>
          <xdr:rowOff>25400</xdr:rowOff>
        </xdr:from>
        <xdr:to>
          <xdr:col>17</xdr:col>
          <xdr:colOff>292100</xdr:colOff>
          <xdr:row>6</xdr:row>
          <xdr:rowOff>139700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400-00006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xdr:row>
          <xdr:rowOff>25400</xdr:rowOff>
        </xdr:from>
        <xdr:to>
          <xdr:col>17</xdr:col>
          <xdr:colOff>292100</xdr:colOff>
          <xdr:row>7</xdr:row>
          <xdr:rowOff>139700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400-00006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xdr:row>
          <xdr:rowOff>25400</xdr:rowOff>
        </xdr:from>
        <xdr:to>
          <xdr:col>17</xdr:col>
          <xdr:colOff>292100</xdr:colOff>
          <xdr:row>8</xdr:row>
          <xdr:rowOff>139700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400-00006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xdr:row>
          <xdr:rowOff>25400</xdr:rowOff>
        </xdr:from>
        <xdr:to>
          <xdr:col>17</xdr:col>
          <xdr:colOff>292100</xdr:colOff>
          <xdr:row>9</xdr:row>
          <xdr:rowOff>139700</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400-00006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xdr:row>
          <xdr:rowOff>25400</xdr:rowOff>
        </xdr:from>
        <xdr:to>
          <xdr:col>17</xdr:col>
          <xdr:colOff>292100</xdr:colOff>
          <xdr:row>10</xdr:row>
          <xdr:rowOff>139700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400-00006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xdr:row>
          <xdr:rowOff>25400</xdr:rowOff>
        </xdr:from>
        <xdr:to>
          <xdr:col>17</xdr:col>
          <xdr:colOff>292100</xdr:colOff>
          <xdr:row>11</xdr:row>
          <xdr:rowOff>139700</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400-00006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xdr:row>
          <xdr:rowOff>25400</xdr:rowOff>
        </xdr:from>
        <xdr:to>
          <xdr:col>14</xdr:col>
          <xdr:colOff>292100</xdr:colOff>
          <xdr:row>12</xdr:row>
          <xdr:rowOff>139700</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400-00007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xdr:row>
          <xdr:rowOff>25400</xdr:rowOff>
        </xdr:from>
        <xdr:to>
          <xdr:col>14</xdr:col>
          <xdr:colOff>292100</xdr:colOff>
          <xdr:row>13</xdr:row>
          <xdr:rowOff>139700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400-00008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xdr:row>
          <xdr:rowOff>25400</xdr:rowOff>
        </xdr:from>
        <xdr:to>
          <xdr:col>14</xdr:col>
          <xdr:colOff>292100</xdr:colOff>
          <xdr:row>14</xdr:row>
          <xdr:rowOff>139700</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400-00008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xdr:row>
          <xdr:rowOff>25400</xdr:rowOff>
        </xdr:from>
        <xdr:to>
          <xdr:col>14</xdr:col>
          <xdr:colOff>292100</xdr:colOff>
          <xdr:row>15</xdr:row>
          <xdr:rowOff>139700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400-00008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xdr:row>
          <xdr:rowOff>25400</xdr:rowOff>
        </xdr:from>
        <xdr:to>
          <xdr:col>14</xdr:col>
          <xdr:colOff>292100</xdr:colOff>
          <xdr:row>16</xdr:row>
          <xdr:rowOff>139700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400-00008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xdr:row>
          <xdr:rowOff>25400</xdr:rowOff>
        </xdr:from>
        <xdr:to>
          <xdr:col>14</xdr:col>
          <xdr:colOff>292100</xdr:colOff>
          <xdr:row>17</xdr:row>
          <xdr:rowOff>139700</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400-00008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xdr:row>
          <xdr:rowOff>25400</xdr:rowOff>
        </xdr:from>
        <xdr:to>
          <xdr:col>14</xdr:col>
          <xdr:colOff>292100</xdr:colOff>
          <xdr:row>18</xdr:row>
          <xdr:rowOff>139700</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400-00008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xdr:row>
          <xdr:rowOff>25400</xdr:rowOff>
        </xdr:from>
        <xdr:to>
          <xdr:col>14</xdr:col>
          <xdr:colOff>292100</xdr:colOff>
          <xdr:row>19</xdr:row>
          <xdr:rowOff>139700</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400-00008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xdr:row>
          <xdr:rowOff>25400</xdr:rowOff>
        </xdr:from>
        <xdr:to>
          <xdr:col>14</xdr:col>
          <xdr:colOff>292100</xdr:colOff>
          <xdr:row>20</xdr:row>
          <xdr:rowOff>139700</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400-00008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xdr:row>
          <xdr:rowOff>25400</xdr:rowOff>
        </xdr:from>
        <xdr:to>
          <xdr:col>17</xdr:col>
          <xdr:colOff>292100</xdr:colOff>
          <xdr:row>12</xdr:row>
          <xdr:rowOff>139700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400-00008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xdr:row>
          <xdr:rowOff>25400</xdr:rowOff>
        </xdr:from>
        <xdr:to>
          <xdr:col>17</xdr:col>
          <xdr:colOff>292100</xdr:colOff>
          <xdr:row>13</xdr:row>
          <xdr:rowOff>139700</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400-00008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xdr:row>
          <xdr:rowOff>25400</xdr:rowOff>
        </xdr:from>
        <xdr:to>
          <xdr:col>17</xdr:col>
          <xdr:colOff>292100</xdr:colOff>
          <xdr:row>14</xdr:row>
          <xdr:rowOff>139700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400-00008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xdr:row>
          <xdr:rowOff>25400</xdr:rowOff>
        </xdr:from>
        <xdr:to>
          <xdr:col>17</xdr:col>
          <xdr:colOff>292100</xdr:colOff>
          <xdr:row>15</xdr:row>
          <xdr:rowOff>139700</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400-00008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xdr:row>
          <xdr:rowOff>25400</xdr:rowOff>
        </xdr:from>
        <xdr:to>
          <xdr:col>17</xdr:col>
          <xdr:colOff>292100</xdr:colOff>
          <xdr:row>16</xdr:row>
          <xdr:rowOff>139700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400-00008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xdr:row>
          <xdr:rowOff>25400</xdr:rowOff>
        </xdr:from>
        <xdr:to>
          <xdr:col>17</xdr:col>
          <xdr:colOff>292100</xdr:colOff>
          <xdr:row>17</xdr:row>
          <xdr:rowOff>139700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400-00008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xdr:row>
          <xdr:rowOff>25400</xdr:rowOff>
        </xdr:from>
        <xdr:to>
          <xdr:col>17</xdr:col>
          <xdr:colOff>292100</xdr:colOff>
          <xdr:row>18</xdr:row>
          <xdr:rowOff>139700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400-00008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xdr:row>
          <xdr:rowOff>25400</xdr:rowOff>
        </xdr:from>
        <xdr:to>
          <xdr:col>17</xdr:col>
          <xdr:colOff>292100</xdr:colOff>
          <xdr:row>19</xdr:row>
          <xdr:rowOff>139700</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400-00008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xdr:row>
          <xdr:rowOff>25400</xdr:rowOff>
        </xdr:from>
        <xdr:to>
          <xdr:col>17</xdr:col>
          <xdr:colOff>292100</xdr:colOff>
          <xdr:row>20</xdr:row>
          <xdr:rowOff>139700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400-00009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xdr:row>
          <xdr:rowOff>25400</xdr:rowOff>
        </xdr:from>
        <xdr:to>
          <xdr:col>14</xdr:col>
          <xdr:colOff>292100</xdr:colOff>
          <xdr:row>21</xdr:row>
          <xdr:rowOff>139700</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400-0000B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xdr:row>
          <xdr:rowOff>25400</xdr:rowOff>
        </xdr:from>
        <xdr:to>
          <xdr:col>14</xdr:col>
          <xdr:colOff>292100</xdr:colOff>
          <xdr:row>22</xdr:row>
          <xdr:rowOff>139700</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400-0000B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xdr:row>
          <xdr:rowOff>25400</xdr:rowOff>
        </xdr:from>
        <xdr:to>
          <xdr:col>14</xdr:col>
          <xdr:colOff>292100</xdr:colOff>
          <xdr:row>23</xdr:row>
          <xdr:rowOff>139700</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400-0000B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xdr:row>
          <xdr:rowOff>25400</xdr:rowOff>
        </xdr:from>
        <xdr:to>
          <xdr:col>14</xdr:col>
          <xdr:colOff>292100</xdr:colOff>
          <xdr:row>24</xdr:row>
          <xdr:rowOff>139700</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400-0000B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xdr:row>
          <xdr:rowOff>25400</xdr:rowOff>
        </xdr:from>
        <xdr:to>
          <xdr:col>14</xdr:col>
          <xdr:colOff>292100</xdr:colOff>
          <xdr:row>25</xdr:row>
          <xdr:rowOff>139700</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400-0000B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xdr:row>
          <xdr:rowOff>25400</xdr:rowOff>
        </xdr:from>
        <xdr:to>
          <xdr:col>14</xdr:col>
          <xdr:colOff>292100</xdr:colOff>
          <xdr:row>26</xdr:row>
          <xdr:rowOff>139700</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400-0000C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xdr:row>
          <xdr:rowOff>25400</xdr:rowOff>
        </xdr:from>
        <xdr:to>
          <xdr:col>14</xdr:col>
          <xdr:colOff>292100</xdr:colOff>
          <xdr:row>27</xdr:row>
          <xdr:rowOff>139700</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400-0000C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xdr:row>
          <xdr:rowOff>25400</xdr:rowOff>
        </xdr:from>
        <xdr:to>
          <xdr:col>14</xdr:col>
          <xdr:colOff>292100</xdr:colOff>
          <xdr:row>28</xdr:row>
          <xdr:rowOff>139700</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400-0000C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xdr:row>
          <xdr:rowOff>25400</xdr:rowOff>
        </xdr:from>
        <xdr:to>
          <xdr:col>14</xdr:col>
          <xdr:colOff>292100</xdr:colOff>
          <xdr:row>29</xdr:row>
          <xdr:rowOff>139700</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400-0000C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xdr:row>
          <xdr:rowOff>25400</xdr:rowOff>
        </xdr:from>
        <xdr:to>
          <xdr:col>17</xdr:col>
          <xdr:colOff>292100</xdr:colOff>
          <xdr:row>21</xdr:row>
          <xdr:rowOff>139700</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400-0000C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xdr:row>
          <xdr:rowOff>25400</xdr:rowOff>
        </xdr:from>
        <xdr:to>
          <xdr:col>17</xdr:col>
          <xdr:colOff>292100</xdr:colOff>
          <xdr:row>22</xdr:row>
          <xdr:rowOff>139700</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0400-0000C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xdr:row>
          <xdr:rowOff>25400</xdr:rowOff>
        </xdr:from>
        <xdr:to>
          <xdr:col>17</xdr:col>
          <xdr:colOff>292100</xdr:colOff>
          <xdr:row>23</xdr:row>
          <xdr:rowOff>139700</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0400-0000C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xdr:row>
          <xdr:rowOff>25400</xdr:rowOff>
        </xdr:from>
        <xdr:to>
          <xdr:col>17</xdr:col>
          <xdr:colOff>292100</xdr:colOff>
          <xdr:row>24</xdr:row>
          <xdr:rowOff>139700</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400-0000C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xdr:row>
          <xdr:rowOff>25400</xdr:rowOff>
        </xdr:from>
        <xdr:to>
          <xdr:col>17</xdr:col>
          <xdr:colOff>292100</xdr:colOff>
          <xdr:row>25</xdr:row>
          <xdr:rowOff>139700</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0400-0000C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xdr:row>
          <xdr:rowOff>25400</xdr:rowOff>
        </xdr:from>
        <xdr:to>
          <xdr:col>17</xdr:col>
          <xdr:colOff>292100</xdr:colOff>
          <xdr:row>26</xdr:row>
          <xdr:rowOff>139700</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400-0000C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xdr:row>
          <xdr:rowOff>25400</xdr:rowOff>
        </xdr:from>
        <xdr:to>
          <xdr:col>17</xdr:col>
          <xdr:colOff>292100</xdr:colOff>
          <xdr:row>27</xdr:row>
          <xdr:rowOff>139700</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400-0000C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xdr:row>
          <xdr:rowOff>25400</xdr:rowOff>
        </xdr:from>
        <xdr:to>
          <xdr:col>17</xdr:col>
          <xdr:colOff>292100</xdr:colOff>
          <xdr:row>28</xdr:row>
          <xdr:rowOff>139700</xdr:rowOff>
        </xdr:to>
        <xdr:sp macro="" textlink="">
          <xdr:nvSpPr>
            <xdr:cNvPr id="4299" name="Check Box 203" hidden="1">
              <a:extLst>
                <a:ext uri="{63B3BB69-23CF-44E3-9099-C40C66FF867C}">
                  <a14:compatExt spid="_x0000_s4299"/>
                </a:ext>
                <a:ext uri="{FF2B5EF4-FFF2-40B4-BE49-F238E27FC236}">
                  <a16:creationId xmlns:a16="http://schemas.microsoft.com/office/drawing/2014/main" id="{00000000-0008-0000-0400-0000C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xdr:row>
          <xdr:rowOff>25400</xdr:rowOff>
        </xdr:from>
        <xdr:to>
          <xdr:col>17</xdr:col>
          <xdr:colOff>292100</xdr:colOff>
          <xdr:row>29</xdr:row>
          <xdr:rowOff>139700</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0400-0000C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xdr:row>
          <xdr:rowOff>25400</xdr:rowOff>
        </xdr:from>
        <xdr:to>
          <xdr:col>14</xdr:col>
          <xdr:colOff>292100</xdr:colOff>
          <xdr:row>30</xdr:row>
          <xdr:rowOff>139700</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0400-0000C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xdr:row>
          <xdr:rowOff>25400</xdr:rowOff>
        </xdr:from>
        <xdr:to>
          <xdr:col>14</xdr:col>
          <xdr:colOff>292100</xdr:colOff>
          <xdr:row>31</xdr:row>
          <xdr:rowOff>139700</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0400-0000C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xdr:row>
          <xdr:rowOff>25400</xdr:rowOff>
        </xdr:from>
        <xdr:to>
          <xdr:col>14</xdr:col>
          <xdr:colOff>292100</xdr:colOff>
          <xdr:row>32</xdr:row>
          <xdr:rowOff>139700</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400-0000C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xdr:row>
          <xdr:rowOff>25400</xdr:rowOff>
        </xdr:from>
        <xdr:to>
          <xdr:col>14</xdr:col>
          <xdr:colOff>292100</xdr:colOff>
          <xdr:row>33</xdr:row>
          <xdr:rowOff>139700</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0400-0000D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xdr:row>
          <xdr:rowOff>25400</xdr:rowOff>
        </xdr:from>
        <xdr:to>
          <xdr:col>14</xdr:col>
          <xdr:colOff>292100</xdr:colOff>
          <xdr:row>34</xdr:row>
          <xdr:rowOff>139700</xdr:rowOff>
        </xdr:to>
        <xdr:sp macro="" textlink="">
          <xdr:nvSpPr>
            <xdr:cNvPr id="4305" name="Check Box 209" hidden="1">
              <a:extLst>
                <a:ext uri="{63B3BB69-23CF-44E3-9099-C40C66FF867C}">
                  <a14:compatExt spid="_x0000_s4305"/>
                </a:ext>
                <a:ext uri="{FF2B5EF4-FFF2-40B4-BE49-F238E27FC236}">
                  <a16:creationId xmlns:a16="http://schemas.microsoft.com/office/drawing/2014/main" id="{00000000-0008-0000-0400-0000D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xdr:row>
          <xdr:rowOff>25400</xdr:rowOff>
        </xdr:from>
        <xdr:to>
          <xdr:col>14</xdr:col>
          <xdr:colOff>292100</xdr:colOff>
          <xdr:row>35</xdr:row>
          <xdr:rowOff>139700</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400-0000D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xdr:row>
          <xdr:rowOff>25400</xdr:rowOff>
        </xdr:from>
        <xdr:to>
          <xdr:col>14</xdr:col>
          <xdr:colOff>292100</xdr:colOff>
          <xdr:row>36</xdr:row>
          <xdr:rowOff>139700</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0400-0000D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xdr:row>
          <xdr:rowOff>25400</xdr:rowOff>
        </xdr:from>
        <xdr:to>
          <xdr:col>14</xdr:col>
          <xdr:colOff>292100</xdr:colOff>
          <xdr:row>37</xdr:row>
          <xdr:rowOff>139700</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0400-0000D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xdr:row>
          <xdr:rowOff>25400</xdr:rowOff>
        </xdr:from>
        <xdr:to>
          <xdr:col>14</xdr:col>
          <xdr:colOff>292100</xdr:colOff>
          <xdr:row>38</xdr:row>
          <xdr:rowOff>139700</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400-0000D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xdr:row>
          <xdr:rowOff>25400</xdr:rowOff>
        </xdr:from>
        <xdr:to>
          <xdr:col>17</xdr:col>
          <xdr:colOff>292100</xdr:colOff>
          <xdr:row>30</xdr:row>
          <xdr:rowOff>139700</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400-0000D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xdr:row>
          <xdr:rowOff>25400</xdr:rowOff>
        </xdr:from>
        <xdr:to>
          <xdr:col>17</xdr:col>
          <xdr:colOff>292100</xdr:colOff>
          <xdr:row>31</xdr:row>
          <xdr:rowOff>139700</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0400-0000D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xdr:row>
          <xdr:rowOff>25400</xdr:rowOff>
        </xdr:from>
        <xdr:to>
          <xdr:col>17</xdr:col>
          <xdr:colOff>292100</xdr:colOff>
          <xdr:row>32</xdr:row>
          <xdr:rowOff>139700</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400-0000D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xdr:row>
          <xdr:rowOff>25400</xdr:rowOff>
        </xdr:from>
        <xdr:to>
          <xdr:col>17</xdr:col>
          <xdr:colOff>292100</xdr:colOff>
          <xdr:row>33</xdr:row>
          <xdr:rowOff>139700</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400-0000D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xdr:row>
          <xdr:rowOff>25400</xdr:rowOff>
        </xdr:from>
        <xdr:to>
          <xdr:col>17</xdr:col>
          <xdr:colOff>292100</xdr:colOff>
          <xdr:row>34</xdr:row>
          <xdr:rowOff>139700</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400-0000D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xdr:row>
          <xdr:rowOff>25400</xdr:rowOff>
        </xdr:from>
        <xdr:to>
          <xdr:col>17</xdr:col>
          <xdr:colOff>292100</xdr:colOff>
          <xdr:row>35</xdr:row>
          <xdr:rowOff>139700</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400-0000D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xdr:row>
          <xdr:rowOff>25400</xdr:rowOff>
        </xdr:from>
        <xdr:to>
          <xdr:col>17</xdr:col>
          <xdr:colOff>292100</xdr:colOff>
          <xdr:row>36</xdr:row>
          <xdr:rowOff>139700</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400-0000D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xdr:row>
          <xdr:rowOff>25400</xdr:rowOff>
        </xdr:from>
        <xdr:to>
          <xdr:col>17</xdr:col>
          <xdr:colOff>292100</xdr:colOff>
          <xdr:row>37</xdr:row>
          <xdr:rowOff>139700</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0400-0000D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xdr:row>
          <xdr:rowOff>25400</xdr:rowOff>
        </xdr:from>
        <xdr:to>
          <xdr:col>17</xdr:col>
          <xdr:colOff>292100</xdr:colOff>
          <xdr:row>38</xdr:row>
          <xdr:rowOff>139700</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400-0000D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xdr:row>
          <xdr:rowOff>25400</xdr:rowOff>
        </xdr:from>
        <xdr:to>
          <xdr:col>14</xdr:col>
          <xdr:colOff>292100</xdr:colOff>
          <xdr:row>39</xdr:row>
          <xdr:rowOff>139700</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400-0000E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xdr:row>
          <xdr:rowOff>25400</xdr:rowOff>
        </xdr:from>
        <xdr:to>
          <xdr:col>14</xdr:col>
          <xdr:colOff>292100</xdr:colOff>
          <xdr:row>40</xdr:row>
          <xdr:rowOff>139700</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0400-0000E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xdr:row>
          <xdr:rowOff>25400</xdr:rowOff>
        </xdr:from>
        <xdr:to>
          <xdr:col>14</xdr:col>
          <xdr:colOff>292100</xdr:colOff>
          <xdr:row>41</xdr:row>
          <xdr:rowOff>139700</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0400-0000E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xdr:row>
          <xdr:rowOff>25400</xdr:rowOff>
        </xdr:from>
        <xdr:to>
          <xdr:col>14</xdr:col>
          <xdr:colOff>292100</xdr:colOff>
          <xdr:row>42</xdr:row>
          <xdr:rowOff>139700</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400-0000E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xdr:row>
          <xdr:rowOff>25400</xdr:rowOff>
        </xdr:from>
        <xdr:to>
          <xdr:col>14</xdr:col>
          <xdr:colOff>292100</xdr:colOff>
          <xdr:row>43</xdr:row>
          <xdr:rowOff>139700</xdr:rowOff>
        </xdr:to>
        <xdr:sp macro="" textlink="">
          <xdr:nvSpPr>
            <xdr:cNvPr id="4324" name="Check Box 228" hidden="1">
              <a:extLst>
                <a:ext uri="{63B3BB69-23CF-44E3-9099-C40C66FF867C}">
                  <a14:compatExt spid="_x0000_s4324"/>
                </a:ext>
                <a:ext uri="{FF2B5EF4-FFF2-40B4-BE49-F238E27FC236}">
                  <a16:creationId xmlns:a16="http://schemas.microsoft.com/office/drawing/2014/main" id="{00000000-0008-0000-0400-0000E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xdr:row>
          <xdr:rowOff>25400</xdr:rowOff>
        </xdr:from>
        <xdr:to>
          <xdr:col>14</xdr:col>
          <xdr:colOff>292100</xdr:colOff>
          <xdr:row>44</xdr:row>
          <xdr:rowOff>139700</xdr:rowOff>
        </xdr:to>
        <xdr:sp macro="" textlink="">
          <xdr:nvSpPr>
            <xdr:cNvPr id="4325" name="Check Box 229" hidden="1">
              <a:extLst>
                <a:ext uri="{63B3BB69-23CF-44E3-9099-C40C66FF867C}">
                  <a14:compatExt spid="_x0000_s4325"/>
                </a:ext>
                <a:ext uri="{FF2B5EF4-FFF2-40B4-BE49-F238E27FC236}">
                  <a16:creationId xmlns:a16="http://schemas.microsoft.com/office/drawing/2014/main" id="{00000000-0008-0000-0400-0000E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xdr:row>
          <xdr:rowOff>25400</xdr:rowOff>
        </xdr:from>
        <xdr:to>
          <xdr:col>14</xdr:col>
          <xdr:colOff>292100</xdr:colOff>
          <xdr:row>45</xdr:row>
          <xdr:rowOff>139700</xdr:rowOff>
        </xdr:to>
        <xdr:sp macro="" textlink="">
          <xdr:nvSpPr>
            <xdr:cNvPr id="4326" name="Check Box 230" hidden="1">
              <a:extLst>
                <a:ext uri="{63B3BB69-23CF-44E3-9099-C40C66FF867C}">
                  <a14:compatExt spid="_x0000_s4326"/>
                </a:ext>
                <a:ext uri="{FF2B5EF4-FFF2-40B4-BE49-F238E27FC236}">
                  <a16:creationId xmlns:a16="http://schemas.microsoft.com/office/drawing/2014/main" id="{00000000-0008-0000-0400-0000E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xdr:row>
          <xdr:rowOff>25400</xdr:rowOff>
        </xdr:from>
        <xdr:to>
          <xdr:col>14</xdr:col>
          <xdr:colOff>292100</xdr:colOff>
          <xdr:row>46</xdr:row>
          <xdr:rowOff>139700</xdr:rowOff>
        </xdr:to>
        <xdr:sp macro="" textlink="">
          <xdr:nvSpPr>
            <xdr:cNvPr id="4327" name="Check Box 231" hidden="1">
              <a:extLst>
                <a:ext uri="{63B3BB69-23CF-44E3-9099-C40C66FF867C}">
                  <a14:compatExt spid="_x0000_s4327"/>
                </a:ext>
                <a:ext uri="{FF2B5EF4-FFF2-40B4-BE49-F238E27FC236}">
                  <a16:creationId xmlns:a16="http://schemas.microsoft.com/office/drawing/2014/main" id="{00000000-0008-0000-0400-0000E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xdr:row>
          <xdr:rowOff>25400</xdr:rowOff>
        </xdr:from>
        <xdr:to>
          <xdr:col>14</xdr:col>
          <xdr:colOff>292100</xdr:colOff>
          <xdr:row>47</xdr:row>
          <xdr:rowOff>139700</xdr:rowOff>
        </xdr:to>
        <xdr:sp macro="" textlink="">
          <xdr:nvSpPr>
            <xdr:cNvPr id="4328" name="Check Box 232" hidden="1">
              <a:extLst>
                <a:ext uri="{63B3BB69-23CF-44E3-9099-C40C66FF867C}">
                  <a14:compatExt spid="_x0000_s4328"/>
                </a:ext>
                <a:ext uri="{FF2B5EF4-FFF2-40B4-BE49-F238E27FC236}">
                  <a16:creationId xmlns:a16="http://schemas.microsoft.com/office/drawing/2014/main" id="{00000000-0008-0000-0400-0000E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xdr:row>
          <xdr:rowOff>25400</xdr:rowOff>
        </xdr:from>
        <xdr:to>
          <xdr:col>17</xdr:col>
          <xdr:colOff>292100</xdr:colOff>
          <xdr:row>39</xdr:row>
          <xdr:rowOff>139700</xdr:rowOff>
        </xdr:to>
        <xdr:sp macro="" textlink="">
          <xdr:nvSpPr>
            <xdr:cNvPr id="4329" name="Check Box 233" hidden="1">
              <a:extLst>
                <a:ext uri="{63B3BB69-23CF-44E3-9099-C40C66FF867C}">
                  <a14:compatExt spid="_x0000_s4329"/>
                </a:ext>
                <a:ext uri="{FF2B5EF4-FFF2-40B4-BE49-F238E27FC236}">
                  <a16:creationId xmlns:a16="http://schemas.microsoft.com/office/drawing/2014/main" id="{00000000-0008-0000-0400-0000E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xdr:row>
          <xdr:rowOff>25400</xdr:rowOff>
        </xdr:from>
        <xdr:to>
          <xdr:col>17</xdr:col>
          <xdr:colOff>292100</xdr:colOff>
          <xdr:row>40</xdr:row>
          <xdr:rowOff>139700</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00000000-0008-0000-0400-0000E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xdr:row>
          <xdr:rowOff>25400</xdr:rowOff>
        </xdr:from>
        <xdr:to>
          <xdr:col>17</xdr:col>
          <xdr:colOff>292100</xdr:colOff>
          <xdr:row>41</xdr:row>
          <xdr:rowOff>139700</xdr:rowOff>
        </xdr:to>
        <xdr:sp macro="" textlink="">
          <xdr:nvSpPr>
            <xdr:cNvPr id="4331" name="Check Box 235" hidden="1">
              <a:extLst>
                <a:ext uri="{63B3BB69-23CF-44E3-9099-C40C66FF867C}">
                  <a14:compatExt spid="_x0000_s4331"/>
                </a:ext>
                <a:ext uri="{FF2B5EF4-FFF2-40B4-BE49-F238E27FC236}">
                  <a16:creationId xmlns:a16="http://schemas.microsoft.com/office/drawing/2014/main" id="{00000000-0008-0000-0400-0000E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xdr:row>
          <xdr:rowOff>25400</xdr:rowOff>
        </xdr:from>
        <xdr:to>
          <xdr:col>17</xdr:col>
          <xdr:colOff>292100</xdr:colOff>
          <xdr:row>42</xdr:row>
          <xdr:rowOff>139700</xdr:rowOff>
        </xdr:to>
        <xdr:sp macro="" textlink="">
          <xdr:nvSpPr>
            <xdr:cNvPr id="4332" name="Check Box 236" hidden="1">
              <a:extLst>
                <a:ext uri="{63B3BB69-23CF-44E3-9099-C40C66FF867C}">
                  <a14:compatExt spid="_x0000_s4332"/>
                </a:ext>
                <a:ext uri="{FF2B5EF4-FFF2-40B4-BE49-F238E27FC236}">
                  <a16:creationId xmlns:a16="http://schemas.microsoft.com/office/drawing/2014/main" id="{00000000-0008-0000-0400-0000E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xdr:row>
          <xdr:rowOff>25400</xdr:rowOff>
        </xdr:from>
        <xdr:to>
          <xdr:col>17</xdr:col>
          <xdr:colOff>292100</xdr:colOff>
          <xdr:row>43</xdr:row>
          <xdr:rowOff>139700</xdr:rowOff>
        </xdr:to>
        <xdr:sp macro="" textlink="">
          <xdr:nvSpPr>
            <xdr:cNvPr id="4333" name="Check Box 237" hidden="1">
              <a:extLst>
                <a:ext uri="{63B3BB69-23CF-44E3-9099-C40C66FF867C}">
                  <a14:compatExt spid="_x0000_s4333"/>
                </a:ext>
                <a:ext uri="{FF2B5EF4-FFF2-40B4-BE49-F238E27FC236}">
                  <a16:creationId xmlns:a16="http://schemas.microsoft.com/office/drawing/2014/main" id="{00000000-0008-0000-0400-0000E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xdr:row>
          <xdr:rowOff>25400</xdr:rowOff>
        </xdr:from>
        <xdr:to>
          <xdr:col>17</xdr:col>
          <xdr:colOff>292100</xdr:colOff>
          <xdr:row>44</xdr:row>
          <xdr:rowOff>139700</xdr:rowOff>
        </xdr:to>
        <xdr:sp macro="" textlink="">
          <xdr:nvSpPr>
            <xdr:cNvPr id="4334" name="Check Box 238" hidden="1">
              <a:extLst>
                <a:ext uri="{63B3BB69-23CF-44E3-9099-C40C66FF867C}">
                  <a14:compatExt spid="_x0000_s4334"/>
                </a:ext>
                <a:ext uri="{FF2B5EF4-FFF2-40B4-BE49-F238E27FC236}">
                  <a16:creationId xmlns:a16="http://schemas.microsoft.com/office/drawing/2014/main" id="{00000000-0008-0000-0400-0000E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xdr:row>
          <xdr:rowOff>25400</xdr:rowOff>
        </xdr:from>
        <xdr:to>
          <xdr:col>17</xdr:col>
          <xdr:colOff>292100</xdr:colOff>
          <xdr:row>45</xdr:row>
          <xdr:rowOff>139700</xdr:rowOff>
        </xdr:to>
        <xdr:sp macro="" textlink="">
          <xdr:nvSpPr>
            <xdr:cNvPr id="4335" name="Check Box 239" hidden="1">
              <a:extLst>
                <a:ext uri="{63B3BB69-23CF-44E3-9099-C40C66FF867C}">
                  <a14:compatExt spid="_x0000_s4335"/>
                </a:ext>
                <a:ext uri="{FF2B5EF4-FFF2-40B4-BE49-F238E27FC236}">
                  <a16:creationId xmlns:a16="http://schemas.microsoft.com/office/drawing/2014/main" id="{00000000-0008-0000-0400-0000E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xdr:row>
          <xdr:rowOff>25400</xdr:rowOff>
        </xdr:from>
        <xdr:to>
          <xdr:col>17</xdr:col>
          <xdr:colOff>292100</xdr:colOff>
          <xdr:row>46</xdr:row>
          <xdr:rowOff>139700</xdr:rowOff>
        </xdr:to>
        <xdr:sp macro="" textlink="">
          <xdr:nvSpPr>
            <xdr:cNvPr id="4336" name="Check Box 240" hidden="1">
              <a:extLst>
                <a:ext uri="{63B3BB69-23CF-44E3-9099-C40C66FF867C}">
                  <a14:compatExt spid="_x0000_s4336"/>
                </a:ext>
                <a:ext uri="{FF2B5EF4-FFF2-40B4-BE49-F238E27FC236}">
                  <a16:creationId xmlns:a16="http://schemas.microsoft.com/office/drawing/2014/main" id="{00000000-0008-0000-0400-0000F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xdr:row>
          <xdr:rowOff>25400</xdr:rowOff>
        </xdr:from>
        <xdr:to>
          <xdr:col>17</xdr:col>
          <xdr:colOff>292100</xdr:colOff>
          <xdr:row>47</xdr:row>
          <xdr:rowOff>139700</xdr:rowOff>
        </xdr:to>
        <xdr:sp macro="" textlink="">
          <xdr:nvSpPr>
            <xdr:cNvPr id="4337" name="Check Box 241" hidden="1">
              <a:extLst>
                <a:ext uri="{63B3BB69-23CF-44E3-9099-C40C66FF867C}">
                  <a14:compatExt spid="_x0000_s4337"/>
                </a:ext>
                <a:ext uri="{FF2B5EF4-FFF2-40B4-BE49-F238E27FC236}">
                  <a16:creationId xmlns:a16="http://schemas.microsoft.com/office/drawing/2014/main" id="{00000000-0008-0000-0400-0000F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xdr:row>
          <xdr:rowOff>25400</xdr:rowOff>
        </xdr:from>
        <xdr:to>
          <xdr:col>14</xdr:col>
          <xdr:colOff>292100</xdr:colOff>
          <xdr:row>48</xdr:row>
          <xdr:rowOff>139700</xdr:rowOff>
        </xdr:to>
        <xdr:sp macro="" textlink="">
          <xdr:nvSpPr>
            <xdr:cNvPr id="4338" name="Check Box 242" hidden="1">
              <a:extLst>
                <a:ext uri="{63B3BB69-23CF-44E3-9099-C40C66FF867C}">
                  <a14:compatExt spid="_x0000_s4338"/>
                </a:ext>
                <a:ext uri="{FF2B5EF4-FFF2-40B4-BE49-F238E27FC236}">
                  <a16:creationId xmlns:a16="http://schemas.microsoft.com/office/drawing/2014/main" id="{00000000-0008-0000-0400-0000F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xdr:row>
          <xdr:rowOff>25400</xdr:rowOff>
        </xdr:from>
        <xdr:to>
          <xdr:col>14</xdr:col>
          <xdr:colOff>292100</xdr:colOff>
          <xdr:row>49</xdr:row>
          <xdr:rowOff>139700</xdr:rowOff>
        </xdr:to>
        <xdr:sp macro="" textlink="">
          <xdr:nvSpPr>
            <xdr:cNvPr id="4339" name="Check Box 243" hidden="1">
              <a:extLst>
                <a:ext uri="{63B3BB69-23CF-44E3-9099-C40C66FF867C}">
                  <a14:compatExt spid="_x0000_s4339"/>
                </a:ext>
                <a:ext uri="{FF2B5EF4-FFF2-40B4-BE49-F238E27FC236}">
                  <a16:creationId xmlns:a16="http://schemas.microsoft.com/office/drawing/2014/main" id="{00000000-0008-0000-0400-0000F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50</xdr:row>
          <xdr:rowOff>25400</xdr:rowOff>
        </xdr:from>
        <xdr:to>
          <xdr:col>14</xdr:col>
          <xdr:colOff>292100</xdr:colOff>
          <xdr:row>50</xdr:row>
          <xdr:rowOff>139700</xdr:rowOff>
        </xdr:to>
        <xdr:sp macro="" textlink="">
          <xdr:nvSpPr>
            <xdr:cNvPr id="4340" name="Check Box 244" hidden="1">
              <a:extLst>
                <a:ext uri="{63B3BB69-23CF-44E3-9099-C40C66FF867C}">
                  <a14:compatExt spid="_x0000_s4340"/>
                </a:ext>
                <a:ext uri="{FF2B5EF4-FFF2-40B4-BE49-F238E27FC236}">
                  <a16:creationId xmlns:a16="http://schemas.microsoft.com/office/drawing/2014/main" id="{00000000-0008-0000-0400-0000F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51</xdr:row>
          <xdr:rowOff>25400</xdr:rowOff>
        </xdr:from>
        <xdr:to>
          <xdr:col>14</xdr:col>
          <xdr:colOff>292100</xdr:colOff>
          <xdr:row>51</xdr:row>
          <xdr:rowOff>139700</xdr:rowOff>
        </xdr:to>
        <xdr:sp macro="" textlink="">
          <xdr:nvSpPr>
            <xdr:cNvPr id="4341" name="Check Box 245" hidden="1">
              <a:extLst>
                <a:ext uri="{63B3BB69-23CF-44E3-9099-C40C66FF867C}">
                  <a14:compatExt spid="_x0000_s4341"/>
                </a:ext>
                <a:ext uri="{FF2B5EF4-FFF2-40B4-BE49-F238E27FC236}">
                  <a16:creationId xmlns:a16="http://schemas.microsoft.com/office/drawing/2014/main" id="{00000000-0008-0000-0400-0000F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52</xdr:row>
          <xdr:rowOff>25400</xdr:rowOff>
        </xdr:from>
        <xdr:to>
          <xdr:col>14</xdr:col>
          <xdr:colOff>292100</xdr:colOff>
          <xdr:row>52</xdr:row>
          <xdr:rowOff>139700</xdr:rowOff>
        </xdr:to>
        <xdr:sp macro="" textlink="">
          <xdr:nvSpPr>
            <xdr:cNvPr id="4342" name="Check Box 246" hidden="1">
              <a:extLst>
                <a:ext uri="{63B3BB69-23CF-44E3-9099-C40C66FF867C}">
                  <a14:compatExt spid="_x0000_s4342"/>
                </a:ext>
                <a:ext uri="{FF2B5EF4-FFF2-40B4-BE49-F238E27FC236}">
                  <a16:creationId xmlns:a16="http://schemas.microsoft.com/office/drawing/2014/main" id="{00000000-0008-0000-0400-0000F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53</xdr:row>
          <xdr:rowOff>25400</xdr:rowOff>
        </xdr:from>
        <xdr:to>
          <xdr:col>14</xdr:col>
          <xdr:colOff>292100</xdr:colOff>
          <xdr:row>53</xdr:row>
          <xdr:rowOff>139700</xdr:rowOff>
        </xdr:to>
        <xdr:sp macro="" textlink="">
          <xdr:nvSpPr>
            <xdr:cNvPr id="4343" name="Check Box 247" hidden="1">
              <a:extLst>
                <a:ext uri="{63B3BB69-23CF-44E3-9099-C40C66FF867C}">
                  <a14:compatExt spid="_x0000_s4343"/>
                </a:ext>
                <a:ext uri="{FF2B5EF4-FFF2-40B4-BE49-F238E27FC236}">
                  <a16:creationId xmlns:a16="http://schemas.microsoft.com/office/drawing/2014/main" id="{00000000-0008-0000-0400-0000F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54</xdr:row>
          <xdr:rowOff>25400</xdr:rowOff>
        </xdr:from>
        <xdr:to>
          <xdr:col>14</xdr:col>
          <xdr:colOff>292100</xdr:colOff>
          <xdr:row>54</xdr:row>
          <xdr:rowOff>139700</xdr:rowOff>
        </xdr:to>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400-0000F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55</xdr:row>
          <xdr:rowOff>25400</xdr:rowOff>
        </xdr:from>
        <xdr:to>
          <xdr:col>14</xdr:col>
          <xdr:colOff>292100</xdr:colOff>
          <xdr:row>55</xdr:row>
          <xdr:rowOff>139700</xdr:rowOff>
        </xdr:to>
        <xdr:sp macro="" textlink="">
          <xdr:nvSpPr>
            <xdr:cNvPr id="4345" name="Check Box 249" hidden="1">
              <a:extLst>
                <a:ext uri="{63B3BB69-23CF-44E3-9099-C40C66FF867C}">
                  <a14:compatExt spid="_x0000_s4345"/>
                </a:ext>
                <a:ext uri="{FF2B5EF4-FFF2-40B4-BE49-F238E27FC236}">
                  <a16:creationId xmlns:a16="http://schemas.microsoft.com/office/drawing/2014/main" id="{00000000-0008-0000-0400-0000F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56</xdr:row>
          <xdr:rowOff>25400</xdr:rowOff>
        </xdr:from>
        <xdr:to>
          <xdr:col>14</xdr:col>
          <xdr:colOff>292100</xdr:colOff>
          <xdr:row>56</xdr:row>
          <xdr:rowOff>139700</xdr:rowOff>
        </xdr:to>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400-0000F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xdr:row>
          <xdr:rowOff>25400</xdr:rowOff>
        </xdr:from>
        <xdr:to>
          <xdr:col>17</xdr:col>
          <xdr:colOff>292100</xdr:colOff>
          <xdr:row>48</xdr:row>
          <xdr:rowOff>139700</xdr:rowOff>
        </xdr:to>
        <xdr:sp macro="" textlink="">
          <xdr:nvSpPr>
            <xdr:cNvPr id="4347" name="Check Box 251" hidden="1">
              <a:extLst>
                <a:ext uri="{63B3BB69-23CF-44E3-9099-C40C66FF867C}">
                  <a14:compatExt spid="_x0000_s4347"/>
                </a:ext>
                <a:ext uri="{FF2B5EF4-FFF2-40B4-BE49-F238E27FC236}">
                  <a16:creationId xmlns:a16="http://schemas.microsoft.com/office/drawing/2014/main" id="{00000000-0008-0000-0400-0000F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xdr:row>
          <xdr:rowOff>25400</xdr:rowOff>
        </xdr:from>
        <xdr:to>
          <xdr:col>17</xdr:col>
          <xdr:colOff>292100</xdr:colOff>
          <xdr:row>49</xdr:row>
          <xdr:rowOff>139700</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400-0000F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50</xdr:row>
          <xdr:rowOff>25400</xdr:rowOff>
        </xdr:from>
        <xdr:to>
          <xdr:col>17</xdr:col>
          <xdr:colOff>292100</xdr:colOff>
          <xdr:row>50</xdr:row>
          <xdr:rowOff>139700</xdr:rowOff>
        </xdr:to>
        <xdr:sp macro="" textlink="">
          <xdr:nvSpPr>
            <xdr:cNvPr id="4349" name="Check Box 253" hidden="1">
              <a:extLst>
                <a:ext uri="{63B3BB69-23CF-44E3-9099-C40C66FF867C}">
                  <a14:compatExt spid="_x0000_s4349"/>
                </a:ext>
                <a:ext uri="{FF2B5EF4-FFF2-40B4-BE49-F238E27FC236}">
                  <a16:creationId xmlns:a16="http://schemas.microsoft.com/office/drawing/2014/main" id="{00000000-0008-0000-0400-0000F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51</xdr:row>
          <xdr:rowOff>25400</xdr:rowOff>
        </xdr:from>
        <xdr:to>
          <xdr:col>17</xdr:col>
          <xdr:colOff>292100</xdr:colOff>
          <xdr:row>51</xdr:row>
          <xdr:rowOff>139700</xdr:rowOff>
        </xdr:to>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400-0000F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52</xdr:row>
          <xdr:rowOff>25400</xdr:rowOff>
        </xdr:from>
        <xdr:to>
          <xdr:col>17</xdr:col>
          <xdr:colOff>292100</xdr:colOff>
          <xdr:row>52</xdr:row>
          <xdr:rowOff>139700</xdr:rowOff>
        </xdr:to>
        <xdr:sp macro="" textlink="">
          <xdr:nvSpPr>
            <xdr:cNvPr id="4351" name="Check Box 255" hidden="1">
              <a:extLst>
                <a:ext uri="{63B3BB69-23CF-44E3-9099-C40C66FF867C}">
                  <a14:compatExt spid="_x0000_s4351"/>
                </a:ext>
                <a:ext uri="{FF2B5EF4-FFF2-40B4-BE49-F238E27FC236}">
                  <a16:creationId xmlns:a16="http://schemas.microsoft.com/office/drawing/2014/main" id="{00000000-0008-0000-0400-0000F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53</xdr:row>
          <xdr:rowOff>25400</xdr:rowOff>
        </xdr:from>
        <xdr:to>
          <xdr:col>17</xdr:col>
          <xdr:colOff>292100</xdr:colOff>
          <xdr:row>53</xdr:row>
          <xdr:rowOff>139700</xdr:rowOff>
        </xdr:to>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400-00000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54</xdr:row>
          <xdr:rowOff>25400</xdr:rowOff>
        </xdr:from>
        <xdr:to>
          <xdr:col>17</xdr:col>
          <xdr:colOff>292100</xdr:colOff>
          <xdr:row>54</xdr:row>
          <xdr:rowOff>139700</xdr:rowOff>
        </xdr:to>
        <xdr:sp macro="" textlink="">
          <xdr:nvSpPr>
            <xdr:cNvPr id="4353" name="Check Box 257" hidden="1">
              <a:extLst>
                <a:ext uri="{63B3BB69-23CF-44E3-9099-C40C66FF867C}">
                  <a14:compatExt spid="_x0000_s4353"/>
                </a:ext>
                <a:ext uri="{FF2B5EF4-FFF2-40B4-BE49-F238E27FC236}">
                  <a16:creationId xmlns:a16="http://schemas.microsoft.com/office/drawing/2014/main" id="{00000000-0008-0000-0400-00000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55</xdr:row>
          <xdr:rowOff>25400</xdr:rowOff>
        </xdr:from>
        <xdr:to>
          <xdr:col>17</xdr:col>
          <xdr:colOff>292100</xdr:colOff>
          <xdr:row>55</xdr:row>
          <xdr:rowOff>139700</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400-00000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56</xdr:row>
          <xdr:rowOff>25400</xdr:rowOff>
        </xdr:from>
        <xdr:to>
          <xdr:col>17</xdr:col>
          <xdr:colOff>292100</xdr:colOff>
          <xdr:row>56</xdr:row>
          <xdr:rowOff>139700</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400-00000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57</xdr:row>
          <xdr:rowOff>25400</xdr:rowOff>
        </xdr:from>
        <xdr:to>
          <xdr:col>14</xdr:col>
          <xdr:colOff>292100</xdr:colOff>
          <xdr:row>57</xdr:row>
          <xdr:rowOff>139700</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400-00000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58</xdr:row>
          <xdr:rowOff>25400</xdr:rowOff>
        </xdr:from>
        <xdr:to>
          <xdr:col>14</xdr:col>
          <xdr:colOff>292100</xdr:colOff>
          <xdr:row>58</xdr:row>
          <xdr:rowOff>139700</xdr:rowOff>
        </xdr:to>
        <xdr:sp macro="" textlink="">
          <xdr:nvSpPr>
            <xdr:cNvPr id="4357" name="Check Box 261" hidden="1">
              <a:extLst>
                <a:ext uri="{63B3BB69-23CF-44E3-9099-C40C66FF867C}">
                  <a14:compatExt spid="_x0000_s4357"/>
                </a:ext>
                <a:ext uri="{FF2B5EF4-FFF2-40B4-BE49-F238E27FC236}">
                  <a16:creationId xmlns:a16="http://schemas.microsoft.com/office/drawing/2014/main" id="{00000000-0008-0000-0400-00000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59</xdr:row>
          <xdr:rowOff>25400</xdr:rowOff>
        </xdr:from>
        <xdr:to>
          <xdr:col>14</xdr:col>
          <xdr:colOff>292100</xdr:colOff>
          <xdr:row>59</xdr:row>
          <xdr:rowOff>139700</xdr:rowOff>
        </xdr:to>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400-00000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60</xdr:row>
          <xdr:rowOff>25400</xdr:rowOff>
        </xdr:from>
        <xdr:to>
          <xdr:col>14</xdr:col>
          <xdr:colOff>292100</xdr:colOff>
          <xdr:row>60</xdr:row>
          <xdr:rowOff>139700</xdr:rowOff>
        </xdr:to>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400-00000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61</xdr:row>
          <xdr:rowOff>25400</xdr:rowOff>
        </xdr:from>
        <xdr:to>
          <xdr:col>14</xdr:col>
          <xdr:colOff>292100</xdr:colOff>
          <xdr:row>61</xdr:row>
          <xdr:rowOff>139700</xdr:rowOff>
        </xdr:to>
        <xdr:sp macro="" textlink="">
          <xdr:nvSpPr>
            <xdr:cNvPr id="4360" name="Check Box 264" hidden="1">
              <a:extLst>
                <a:ext uri="{63B3BB69-23CF-44E3-9099-C40C66FF867C}">
                  <a14:compatExt spid="_x0000_s4360"/>
                </a:ext>
                <a:ext uri="{FF2B5EF4-FFF2-40B4-BE49-F238E27FC236}">
                  <a16:creationId xmlns:a16="http://schemas.microsoft.com/office/drawing/2014/main" id="{00000000-0008-0000-0400-00000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62</xdr:row>
          <xdr:rowOff>25400</xdr:rowOff>
        </xdr:from>
        <xdr:to>
          <xdr:col>14</xdr:col>
          <xdr:colOff>292100</xdr:colOff>
          <xdr:row>62</xdr:row>
          <xdr:rowOff>139700</xdr:rowOff>
        </xdr:to>
        <xdr:sp macro="" textlink="">
          <xdr:nvSpPr>
            <xdr:cNvPr id="4361" name="Check Box 265" hidden="1">
              <a:extLst>
                <a:ext uri="{63B3BB69-23CF-44E3-9099-C40C66FF867C}">
                  <a14:compatExt spid="_x0000_s4361"/>
                </a:ext>
                <a:ext uri="{FF2B5EF4-FFF2-40B4-BE49-F238E27FC236}">
                  <a16:creationId xmlns:a16="http://schemas.microsoft.com/office/drawing/2014/main" id="{00000000-0008-0000-0400-00000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63</xdr:row>
          <xdr:rowOff>25400</xdr:rowOff>
        </xdr:from>
        <xdr:to>
          <xdr:col>14</xdr:col>
          <xdr:colOff>292100</xdr:colOff>
          <xdr:row>63</xdr:row>
          <xdr:rowOff>139700</xdr:rowOff>
        </xdr:to>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400-00000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64</xdr:row>
          <xdr:rowOff>25400</xdr:rowOff>
        </xdr:from>
        <xdr:to>
          <xdr:col>14</xdr:col>
          <xdr:colOff>292100</xdr:colOff>
          <xdr:row>64</xdr:row>
          <xdr:rowOff>139700</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400-00000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65</xdr:row>
          <xdr:rowOff>25400</xdr:rowOff>
        </xdr:from>
        <xdr:to>
          <xdr:col>14</xdr:col>
          <xdr:colOff>292100</xdr:colOff>
          <xdr:row>65</xdr:row>
          <xdr:rowOff>139700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400-00000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57</xdr:row>
          <xdr:rowOff>25400</xdr:rowOff>
        </xdr:from>
        <xdr:to>
          <xdr:col>17</xdr:col>
          <xdr:colOff>292100</xdr:colOff>
          <xdr:row>57</xdr:row>
          <xdr:rowOff>139700</xdr:rowOff>
        </xdr:to>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400-00000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58</xdr:row>
          <xdr:rowOff>25400</xdr:rowOff>
        </xdr:from>
        <xdr:to>
          <xdr:col>17</xdr:col>
          <xdr:colOff>292100</xdr:colOff>
          <xdr:row>58</xdr:row>
          <xdr:rowOff>139700</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400-00000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59</xdr:row>
          <xdr:rowOff>25400</xdr:rowOff>
        </xdr:from>
        <xdr:to>
          <xdr:col>17</xdr:col>
          <xdr:colOff>292100</xdr:colOff>
          <xdr:row>59</xdr:row>
          <xdr:rowOff>139700</xdr:rowOff>
        </xdr:to>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400-00000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60</xdr:row>
          <xdr:rowOff>25400</xdr:rowOff>
        </xdr:from>
        <xdr:to>
          <xdr:col>17</xdr:col>
          <xdr:colOff>292100</xdr:colOff>
          <xdr:row>60</xdr:row>
          <xdr:rowOff>139700</xdr:rowOff>
        </xdr:to>
        <xdr:sp macro="" textlink="">
          <xdr:nvSpPr>
            <xdr:cNvPr id="4368" name="Check Box 272" hidden="1">
              <a:extLst>
                <a:ext uri="{63B3BB69-23CF-44E3-9099-C40C66FF867C}">
                  <a14:compatExt spid="_x0000_s4368"/>
                </a:ext>
                <a:ext uri="{FF2B5EF4-FFF2-40B4-BE49-F238E27FC236}">
                  <a16:creationId xmlns:a16="http://schemas.microsoft.com/office/drawing/2014/main" id="{00000000-0008-0000-0400-00001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61</xdr:row>
          <xdr:rowOff>25400</xdr:rowOff>
        </xdr:from>
        <xdr:to>
          <xdr:col>17</xdr:col>
          <xdr:colOff>292100</xdr:colOff>
          <xdr:row>61</xdr:row>
          <xdr:rowOff>139700</xdr:rowOff>
        </xdr:to>
        <xdr:sp macro="" textlink="">
          <xdr:nvSpPr>
            <xdr:cNvPr id="4369" name="Check Box 273" hidden="1">
              <a:extLst>
                <a:ext uri="{63B3BB69-23CF-44E3-9099-C40C66FF867C}">
                  <a14:compatExt spid="_x0000_s4369"/>
                </a:ext>
                <a:ext uri="{FF2B5EF4-FFF2-40B4-BE49-F238E27FC236}">
                  <a16:creationId xmlns:a16="http://schemas.microsoft.com/office/drawing/2014/main" id="{00000000-0008-0000-0400-00001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62</xdr:row>
          <xdr:rowOff>25400</xdr:rowOff>
        </xdr:from>
        <xdr:to>
          <xdr:col>17</xdr:col>
          <xdr:colOff>292100</xdr:colOff>
          <xdr:row>62</xdr:row>
          <xdr:rowOff>139700</xdr:rowOff>
        </xdr:to>
        <xdr:sp macro="" textlink="">
          <xdr:nvSpPr>
            <xdr:cNvPr id="4370" name="Check Box 274" hidden="1">
              <a:extLst>
                <a:ext uri="{63B3BB69-23CF-44E3-9099-C40C66FF867C}">
                  <a14:compatExt spid="_x0000_s4370"/>
                </a:ext>
                <a:ext uri="{FF2B5EF4-FFF2-40B4-BE49-F238E27FC236}">
                  <a16:creationId xmlns:a16="http://schemas.microsoft.com/office/drawing/2014/main" id="{00000000-0008-0000-0400-00001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63</xdr:row>
          <xdr:rowOff>25400</xdr:rowOff>
        </xdr:from>
        <xdr:to>
          <xdr:col>17</xdr:col>
          <xdr:colOff>292100</xdr:colOff>
          <xdr:row>63</xdr:row>
          <xdr:rowOff>139700</xdr:rowOff>
        </xdr:to>
        <xdr:sp macro="" textlink="">
          <xdr:nvSpPr>
            <xdr:cNvPr id="4371" name="Check Box 275" hidden="1">
              <a:extLst>
                <a:ext uri="{63B3BB69-23CF-44E3-9099-C40C66FF867C}">
                  <a14:compatExt spid="_x0000_s4371"/>
                </a:ext>
                <a:ext uri="{FF2B5EF4-FFF2-40B4-BE49-F238E27FC236}">
                  <a16:creationId xmlns:a16="http://schemas.microsoft.com/office/drawing/2014/main" id="{00000000-0008-0000-0400-00001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64</xdr:row>
          <xdr:rowOff>25400</xdr:rowOff>
        </xdr:from>
        <xdr:to>
          <xdr:col>17</xdr:col>
          <xdr:colOff>292100</xdr:colOff>
          <xdr:row>64</xdr:row>
          <xdr:rowOff>139700</xdr:rowOff>
        </xdr:to>
        <xdr:sp macro="" textlink="">
          <xdr:nvSpPr>
            <xdr:cNvPr id="4372" name="Check Box 276" hidden="1">
              <a:extLst>
                <a:ext uri="{63B3BB69-23CF-44E3-9099-C40C66FF867C}">
                  <a14:compatExt spid="_x0000_s4372"/>
                </a:ext>
                <a:ext uri="{FF2B5EF4-FFF2-40B4-BE49-F238E27FC236}">
                  <a16:creationId xmlns:a16="http://schemas.microsoft.com/office/drawing/2014/main" id="{00000000-0008-0000-0400-00001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65</xdr:row>
          <xdr:rowOff>25400</xdr:rowOff>
        </xdr:from>
        <xdr:to>
          <xdr:col>17</xdr:col>
          <xdr:colOff>292100</xdr:colOff>
          <xdr:row>65</xdr:row>
          <xdr:rowOff>139700</xdr:rowOff>
        </xdr:to>
        <xdr:sp macro="" textlink="">
          <xdr:nvSpPr>
            <xdr:cNvPr id="4373" name="Check Box 277" hidden="1">
              <a:extLst>
                <a:ext uri="{63B3BB69-23CF-44E3-9099-C40C66FF867C}">
                  <a14:compatExt spid="_x0000_s4373"/>
                </a:ext>
                <a:ext uri="{FF2B5EF4-FFF2-40B4-BE49-F238E27FC236}">
                  <a16:creationId xmlns:a16="http://schemas.microsoft.com/office/drawing/2014/main" id="{00000000-0008-0000-0400-00001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66</xdr:row>
          <xdr:rowOff>25400</xdr:rowOff>
        </xdr:from>
        <xdr:to>
          <xdr:col>14</xdr:col>
          <xdr:colOff>292100</xdr:colOff>
          <xdr:row>66</xdr:row>
          <xdr:rowOff>139700</xdr:rowOff>
        </xdr:to>
        <xdr:sp macro="" textlink="">
          <xdr:nvSpPr>
            <xdr:cNvPr id="4374" name="Check Box 278" hidden="1">
              <a:extLst>
                <a:ext uri="{63B3BB69-23CF-44E3-9099-C40C66FF867C}">
                  <a14:compatExt spid="_x0000_s4374"/>
                </a:ext>
                <a:ext uri="{FF2B5EF4-FFF2-40B4-BE49-F238E27FC236}">
                  <a16:creationId xmlns:a16="http://schemas.microsoft.com/office/drawing/2014/main" id="{00000000-0008-0000-0400-00001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67</xdr:row>
          <xdr:rowOff>25400</xdr:rowOff>
        </xdr:from>
        <xdr:to>
          <xdr:col>14</xdr:col>
          <xdr:colOff>292100</xdr:colOff>
          <xdr:row>67</xdr:row>
          <xdr:rowOff>139700</xdr:rowOff>
        </xdr:to>
        <xdr:sp macro="" textlink="">
          <xdr:nvSpPr>
            <xdr:cNvPr id="4375" name="Check Box 279" hidden="1">
              <a:extLst>
                <a:ext uri="{63B3BB69-23CF-44E3-9099-C40C66FF867C}">
                  <a14:compatExt spid="_x0000_s4375"/>
                </a:ext>
                <a:ext uri="{FF2B5EF4-FFF2-40B4-BE49-F238E27FC236}">
                  <a16:creationId xmlns:a16="http://schemas.microsoft.com/office/drawing/2014/main" id="{00000000-0008-0000-0400-00001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68</xdr:row>
          <xdr:rowOff>25400</xdr:rowOff>
        </xdr:from>
        <xdr:to>
          <xdr:col>14</xdr:col>
          <xdr:colOff>292100</xdr:colOff>
          <xdr:row>68</xdr:row>
          <xdr:rowOff>139700</xdr:rowOff>
        </xdr:to>
        <xdr:sp macro="" textlink="">
          <xdr:nvSpPr>
            <xdr:cNvPr id="4376" name="Check Box 280" hidden="1">
              <a:extLst>
                <a:ext uri="{63B3BB69-23CF-44E3-9099-C40C66FF867C}">
                  <a14:compatExt spid="_x0000_s4376"/>
                </a:ext>
                <a:ext uri="{FF2B5EF4-FFF2-40B4-BE49-F238E27FC236}">
                  <a16:creationId xmlns:a16="http://schemas.microsoft.com/office/drawing/2014/main" id="{00000000-0008-0000-0400-00001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69</xdr:row>
          <xdr:rowOff>25400</xdr:rowOff>
        </xdr:from>
        <xdr:to>
          <xdr:col>14</xdr:col>
          <xdr:colOff>292100</xdr:colOff>
          <xdr:row>69</xdr:row>
          <xdr:rowOff>139700</xdr:rowOff>
        </xdr:to>
        <xdr:sp macro="" textlink="">
          <xdr:nvSpPr>
            <xdr:cNvPr id="4377" name="Check Box 281" hidden="1">
              <a:extLst>
                <a:ext uri="{63B3BB69-23CF-44E3-9099-C40C66FF867C}">
                  <a14:compatExt spid="_x0000_s4377"/>
                </a:ext>
                <a:ext uri="{FF2B5EF4-FFF2-40B4-BE49-F238E27FC236}">
                  <a16:creationId xmlns:a16="http://schemas.microsoft.com/office/drawing/2014/main" id="{00000000-0008-0000-0400-00001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70</xdr:row>
          <xdr:rowOff>25400</xdr:rowOff>
        </xdr:from>
        <xdr:to>
          <xdr:col>14</xdr:col>
          <xdr:colOff>292100</xdr:colOff>
          <xdr:row>70</xdr:row>
          <xdr:rowOff>139700</xdr:rowOff>
        </xdr:to>
        <xdr:sp macro="" textlink="">
          <xdr:nvSpPr>
            <xdr:cNvPr id="4378" name="Check Box 282" hidden="1">
              <a:extLst>
                <a:ext uri="{63B3BB69-23CF-44E3-9099-C40C66FF867C}">
                  <a14:compatExt spid="_x0000_s4378"/>
                </a:ext>
                <a:ext uri="{FF2B5EF4-FFF2-40B4-BE49-F238E27FC236}">
                  <a16:creationId xmlns:a16="http://schemas.microsoft.com/office/drawing/2014/main" id="{00000000-0008-0000-0400-00001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71</xdr:row>
          <xdr:rowOff>25400</xdr:rowOff>
        </xdr:from>
        <xdr:to>
          <xdr:col>14</xdr:col>
          <xdr:colOff>292100</xdr:colOff>
          <xdr:row>71</xdr:row>
          <xdr:rowOff>139700</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400-00001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72</xdr:row>
          <xdr:rowOff>25400</xdr:rowOff>
        </xdr:from>
        <xdr:to>
          <xdr:col>14</xdr:col>
          <xdr:colOff>292100</xdr:colOff>
          <xdr:row>72</xdr:row>
          <xdr:rowOff>139700</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0000000-0008-0000-0400-00001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73</xdr:row>
          <xdr:rowOff>25400</xdr:rowOff>
        </xdr:from>
        <xdr:to>
          <xdr:col>14</xdr:col>
          <xdr:colOff>292100</xdr:colOff>
          <xdr:row>73</xdr:row>
          <xdr:rowOff>139700</xdr:rowOff>
        </xdr:to>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400-00001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74</xdr:row>
          <xdr:rowOff>25400</xdr:rowOff>
        </xdr:from>
        <xdr:to>
          <xdr:col>14</xdr:col>
          <xdr:colOff>292100</xdr:colOff>
          <xdr:row>74</xdr:row>
          <xdr:rowOff>139700</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400-00001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66</xdr:row>
          <xdr:rowOff>25400</xdr:rowOff>
        </xdr:from>
        <xdr:to>
          <xdr:col>17</xdr:col>
          <xdr:colOff>292100</xdr:colOff>
          <xdr:row>66</xdr:row>
          <xdr:rowOff>139700</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400-00001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67</xdr:row>
          <xdr:rowOff>25400</xdr:rowOff>
        </xdr:from>
        <xdr:to>
          <xdr:col>17</xdr:col>
          <xdr:colOff>292100</xdr:colOff>
          <xdr:row>67</xdr:row>
          <xdr:rowOff>139700</xdr:rowOff>
        </xdr:to>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400-00002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68</xdr:row>
          <xdr:rowOff>25400</xdr:rowOff>
        </xdr:from>
        <xdr:to>
          <xdr:col>17</xdr:col>
          <xdr:colOff>292100</xdr:colOff>
          <xdr:row>68</xdr:row>
          <xdr:rowOff>139700</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400-00002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69</xdr:row>
          <xdr:rowOff>25400</xdr:rowOff>
        </xdr:from>
        <xdr:to>
          <xdr:col>17</xdr:col>
          <xdr:colOff>292100</xdr:colOff>
          <xdr:row>69</xdr:row>
          <xdr:rowOff>139700</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00000000-0008-0000-0400-00002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70</xdr:row>
          <xdr:rowOff>25400</xdr:rowOff>
        </xdr:from>
        <xdr:to>
          <xdr:col>17</xdr:col>
          <xdr:colOff>292100</xdr:colOff>
          <xdr:row>70</xdr:row>
          <xdr:rowOff>139700</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400-00002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71</xdr:row>
          <xdr:rowOff>25400</xdr:rowOff>
        </xdr:from>
        <xdr:to>
          <xdr:col>17</xdr:col>
          <xdr:colOff>292100</xdr:colOff>
          <xdr:row>71</xdr:row>
          <xdr:rowOff>139700</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400-00002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72</xdr:row>
          <xdr:rowOff>25400</xdr:rowOff>
        </xdr:from>
        <xdr:to>
          <xdr:col>17</xdr:col>
          <xdr:colOff>292100</xdr:colOff>
          <xdr:row>72</xdr:row>
          <xdr:rowOff>139700</xdr:rowOff>
        </xdr:to>
        <xdr:sp macro="" textlink="">
          <xdr:nvSpPr>
            <xdr:cNvPr id="4389" name="Check Box 293" hidden="1">
              <a:extLst>
                <a:ext uri="{63B3BB69-23CF-44E3-9099-C40C66FF867C}">
                  <a14:compatExt spid="_x0000_s4389"/>
                </a:ext>
                <a:ext uri="{FF2B5EF4-FFF2-40B4-BE49-F238E27FC236}">
                  <a16:creationId xmlns:a16="http://schemas.microsoft.com/office/drawing/2014/main" id="{00000000-0008-0000-0400-00002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73</xdr:row>
          <xdr:rowOff>25400</xdr:rowOff>
        </xdr:from>
        <xdr:to>
          <xdr:col>17</xdr:col>
          <xdr:colOff>292100</xdr:colOff>
          <xdr:row>73</xdr:row>
          <xdr:rowOff>139700</xdr:rowOff>
        </xdr:to>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400-00002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74</xdr:row>
          <xdr:rowOff>25400</xdr:rowOff>
        </xdr:from>
        <xdr:to>
          <xdr:col>17</xdr:col>
          <xdr:colOff>292100</xdr:colOff>
          <xdr:row>74</xdr:row>
          <xdr:rowOff>139700</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400-00002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75</xdr:row>
          <xdr:rowOff>25400</xdr:rowOff>
        </xdr:from>
        <xdr:to>
          <xdr:col>14</xdr:col>
          <xdr:colOff>292100</xdr:colOff>
          <xdr:row>75</xdr:row>
          <xdr:rowOff>139700</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00000000-0008-0000-0400-00002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76</xdr:row>
          <xdr:rowOff>25400</xdr:rowOff>
        </xdr:from>
        <xdr:to>
          <xdr:col>14</xdr:col>
          <xdr:colOff>292100</xdr:colOff>
          <xdr:row>76</xdr:row>
          <xdr:rowOff>139700</xdr:rowOff>
        </xdr:to>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400-00002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77</xdr:row>
          <xdr:rowOff>25400</xdr:rowOff>
        </xdr:from>
        <xdr:to>
          <xdr:col>14</xdr:col>
          <xdr:colOff>292100</xdr:colOff>
          <xdr:row>77</xdr:row>
          <xdr:rowOff>139700</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400-00002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78</xdr:row>
          <xdr:rowOff>25400</xdr:rowOff>
        </xdr:from>
        <xdr:to>
          <xdr:col>14</xdr:col>
          <xdr:colOff>292100</xdr:colOff>
          <xdr:row>78</xdr:row>
          <xdr:rowOff>139700</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400-00002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79</xdr:row>
          <xdr:rowOff>25400</xdr:rowOff>
        </xdr:from>
        <xdr:to>
          <xdr:col>14</xdr:col>
          <xdr:colOff>292100</xdr:colOff>
          <xdr:row>79</xdr:row>
          <xdr:rowOff>139700</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400-00002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80</xdr:row>
          <xdr:rowOff>25400</xdr:rowOff>
        </xdr:from>
        <xdr:to>
          <xdr:col>14</xdr:col>
          <xdr:colOff>292100</xdr:colOff>
          <xdr:row>80</xdr:row>
          <xdr:rowOff>139700</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400-00002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81</xdr:row>
          <xdr:rowOff>25400</xdr:rowOff>
        </xdr:from>
        <xdr:to>
          <xdr:col>14</xdr:col>
          <xdr:colOff>292100</xdr:colOff>
          <xdr:row>81</xdr:row>
          <xdr:rowOff>139700</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400-00002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82</xdr:row>
          <xdr:rowOff>25400</xdr:rowOff>
        </xdr:from>
        <xdr:to>
          <xdr:col>14</xdr:col>
          <xdr:colOff>292100</xdr:colOff>
          <xdr:row>82</xdr:row>
          <xdr:rowOff>139700</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400-00002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83</xdr:row>
          <xdr:rowOff>25400</xdr:rowOff>
        </xdr:from>
        <xdr:to>
          <xdr:col>14</xdr:col>
          <xdr:colOff>292100</xdr:colOff>
          <xdr:row>83</xdr:row>
          <xdr:rowOff>139700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400-00003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75</xdr:row>
          <xdr:rowOff>25400</xdr:rowOff>
        </xdr:from>
        <xdr:to>
          <xdr:col>17</xdr:col>
          <xdr:colOff>292100</xdr:colOff>
          <xdr:row>75</xdr:row>
          <xdr:rowOff>139700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400-00003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76</xdr:row>
          <xdr:rowOff>25400</xdr:rowOff>
        </xdr:from>
        <xdr:to>
          <xdr:col>17</xdr:col>
          <xdr:colOff>292100</xdr:colOff>
          <xdr:row>76</xdr:row>
          <xdr:rowOff>139700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400-00003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77</xdr:row>
          <xdr:rowOff>25400</xdr:rowOff>
        </xdr:from>
        <xdr:to>
          <xdr:col>17</xdr:col>
          <xdr:colOff>292100</xdr:colOff>
          <xdr:row>77</xdr:row>
          <xdr:rowOff>139700</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400-00003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78</xdr:row>
          <xdr:rowOff>25400</xdr:rowOff>
        </xdr:from>
        <xdr:to>
          <xdr:col>17</xdr:col>
          <xdr:colOff>292100</xdr:colOff>
          <xdr:row>78</xdr:row>
          <xdr:rowOff>139700</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400-00003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79</xdr:row>
          <xdr:rowOff>25400</xdr:rowOff>
        </xdr:from>
        <xdr:to>
          <xdr:col>17</xdr:col>
          <xdr:colOff>292100</xdr:colOff>
          <xdr:row>79</xdr:row>
          <xdr:rowOff>139700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400-00003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80</xdr:row>
          <xdr:rowOff>25400</xdr:rowOff>
        </xdr:from>
        <xdr:to>
          <xdr:col>17</xdr:col>
          <xdr:colOff>292100</xdr:colOff>
          <xdr:row>80</xdr:row>
          <xdr:rowOff>139700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400-00003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81</xdr:row>
          <xdr:rowOff>25400</xdr:rowOff>
        </xdr:from>
        <xdr:to>
          <xdr:col>17</xdr:col>
          <xdr:colOff>292100</xdr:colOff>
          <xdr:row>81</xdr:row>
          <xdr:rowOff>139700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400-00003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82</xdr:row>
          <xdr:rowOff>25400</xdr:rowOff>
        </xdr:from>
        <xdr:to>
          <xdr:col>17</xdr:col>
          <xdr:colOff>292100</xdr:colOff>
          <xdr:row>82</xdr:row>
          <xdr:rowOff>139700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400-00003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83</xdr:row>
          <xdr:rowOff>25400</xdr:rowOff>
        </xdr:from>
        <xdr:to>
          <xdr:col>17</xdr:col>
          <xdr:colOff>292100</xdr:colOff>
          <xdr:row>83</xdr:row>
          <xdr:rowOff>139700</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400-00003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84</xdr:row>
          <xdr:rowOff>25400</xdr:rowOff>
        </xdr:from>
        <xdr:to>
          <xdr:col>14</xdr:col>
          <xdr:colOff>292100</xdr:colOff>
          <xdr:row>84</xdr:row>
          <xdr:rowOff>139700</xdr:rowOff>
        </xdr:to>
        <xdr:sp macro="" textlink="">
          <xdr:nvSpPr>
            <xdr:cNvPr id="4410" name="Check Box 314" hidden="1">
              <a:extLst>
                <a:ext uri="{63B3BB69-23CF-44E3-9099-C40C66FF867C}">
                  <a14:compatExt spid="_x0000_s4410"/>
                </a:ext>
                <a:ext uri="{FF2B5EF4-FFF2-40B4-BE49-F238E27FC236}">
                  <a16:creationId xmlns:a16="http://schemas.microsoft.com/office/drawing/2014/main" id="{00000000-0008-0000-0400-00003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85</xdr:row>
          <xdr:rowOff>25400</xdr:rowOff>
        </xdr:from>
        <xdr:to>
          <xdr:col>14</xdr:col>
          <xdr:colOff>292100</xdr:colOff>
          <xdr:row>85</xdr:row>
          <xdr:rowOff>139700</xdr:rowOff>
        </xdr:to>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400-00003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86</xdr:row>
          <xdr:rowOff>25400</xdr:rowOff>
        </xdr:from>
        <xdr:to>
          <xdr:col>14</xdr:col>
          <xdr:colOff>292100</xdr:colOff>
          <xdr:row>86</xdr:row>
          <xdr:rowOff>139700</xdr:rowOff>
        </xdr:to>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400-00003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87</xdr:row>
          <xdr:rowOff>25400</xdr:rowOff>
        </xdr:from>
        <xdr:to>
          <xdr:col>14</xdr:col>
          <xdr:colOff>292100</xdr:colOff>
          <xdr:row>87</xdr:row>
          <xdr:rowOff>139700</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400-00003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88</xdr:row>
          <xdr:rowOff>25400</xdr:rowOff>
        </xdr:from>
        <xdr:to>
          <xdr:col>14</xdr:col>
          <xdr:colOff>292100</xdr:colOff>
          <xdr:row>88</xdr:row>
          <xdr:rowOff>139700</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400-00003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89</xdr:row>
          <xdr:rowOff>25400</xdr:rowOff>
        </xdr:from>
        <xdr:to>
          <xdr:col>14</xdr:col>
          <xdr:colOff>292100</xdr:colOff>
          <xdr:row>89</xdr:row>
          <xdr:rowOff>139700</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00000000-0008-0000-0400-00003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90</xdr:row>
          <xdr:rowOff>25400</xdr:rowOff>
        </xdr:from>
        <xdr:to>
          <xdr:col>14</xdr:col>
          <xdr:colOff>292100</xdr:colOff>
          <xdr:row>90</xdr:row>
          <xdr:rowOff>139700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400-00004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91</xdr:row>
          <xdr:rowOff>25400</xdr:rowOff>
        </xdr:from>
        <xdr:to>
          <xdr:col>14</xdr:col>
          <xdr:colOff>292100</xdr:colOff>
          <xdr:row>91</xdr:row>
          <xdr:rowOff>139700</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00000000-0008-0000-0400-00004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92</xdr:row>
          <xdr:rowOff>25400</xdr:rowOff>
        </xdr:from>
        <xdr:to>
          <xdr:col>14</xdr:col>
          <xdr:colOff>292100</xdr:colOff>
          <xdr:row>92</xdr:row>
          <xdr:rowOff>139700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400-00004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84</xdr:row>
          <xdr:rowOff>25400</xdr:rowOff>
        </xdr:from>
        <xdr:to>
          <xdr:col>17</xdr:col>
          <xdr:colOff>292100</xdr:colOff>
          <xdr:row>84</xdr:row>
          <xdr:rowOff>139700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400-00004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85</xdr:row>
          <xdr:rowOff>25400</xdr:rowOff>
        </xdr:from>
        <xdr:to>
          <xdr:col>17</xdr:col>
          <xdr:colOff>292100</xdr:colOff>
          <xdr:row>85</xdr:row>
          <xdr:rowOff>139700</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400-00004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86</xdr:row>
          <xdr:rowOff>25400</xdr:rowOff>
        </xdr:from>
        <xdr:to>
          <xdr:col>17</xdr:col>
          <xdr:colOff>292100</xdr:colOff>
          <xdr:row>86</xdr:row>
          <xdr:rowOff>139700</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400-00004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87</xdr:row>
          <xdr:rowOff>25400</xdr:rowOff>
        </xdr:from>
        <xdr:to>
          <xdr:col>17</xdr:col>
          <xdr:colOff>292100</xdr:colOff>
          <xdr:row>87</xdr:row>
          <xdr:rowOff>139700</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400-00004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88</xdr:row>
          <xdr:rowOff>25400</xdr:rowOff>
        </xdr:from>
        <xdr:to>
          <xdr:col>17</xdr:col>
          <xdr:colOff>292100</xdr:colOff>
          <xdr:row>88</xdr:row>
          <xdr:rowOff>139700</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400-00004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89</xdr:row>
          <xdr:rowOff>25400</xdr:rowOff>
        </xdr:from>
        <xdr:to>
          <xdr:col>17</xdr:col>
          <xdr:colOff>292100</xdr:colOff>
          <xdr:row>89</xdr:row>
          <xdr:rowOff>139700</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400-00004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90</xdr:row>
          <xdr:rowOff>25400</xdr:rowOff>
        </xdr:from>
        <xdr:to>
          <xdr:col>17</xdr:col>
          <xdr:colOff>292100</xdr:colOff>
          <xdr:row>90</xdr:row>
          <xdr:rowOff>139700</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400-00004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91</xdr:row>
          <xdr:rowOff>25400</xdr:rowOff>
        </xdr:from>
        <xdr:to>
          <xdr:col>17</xdr:col>
          <xdr:colOff>292100</xdr:colOff>
          <xdr:row>91</xdr:row>
          <xdr:rowOff>139700</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400-00004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92</xdr:row>
          <xdr:rowOff>25400</xdr:rowOff>
        </xdr:from>
        <xdr:to>
          <xdr:col>17</xdr:col>
          <xdr:colOff>292100</xdr:colOff>
          <xdr:row>92</xdr:row>
          <xdr:rowOff>139700</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400-00004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93</xdr:row>
          <xdr:rowOff>25400</xdr:rowOff>
        </xdr:from>
        <xdr:to>
          <xdr:col>14</xdr:col>
          <xdr:colOff>292100</xdr:colOff>
          <xdr:row>93</xdr:row>
          <xdr:rowOff>139700</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400-00004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94</xdr:row>
          <xdr:rowOff>25400</xdr:rowOff>
        </xdr:from>
        <xdr:to>
          <xdr:col>14</xdr:col>
          <xdr:colOff>292100</xdr:colOff>
          <xdr:row>94</xdr:row>
          <xdr:rowOff>139700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400-00004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95</xdr:row>
          <xdr:rowOff>25400</xdr:rowOff>
        </xdr:from>
        <xdr:to>
          <xdr:col>14</xdr:col>
          <xdr:colOff>292100</xdr:colOff>
          <xdr:row>95</xdr:row>
          <xdr:rowOff>139700</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400-00004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96</xdr:row>
          <xdr:rowOff>25400</xdr:rowOff>
        </xdr:from>
        <xdr:to>
          <xdr:col>14</xdr:col>
          <xdr:colOff>292100</xdr:colOff>
          <xdr:row>96</xdr:row>
          <xdr:rowOff>139700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400-00004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97</xdr:row>
          <xdr:rowOff>25400</xdr:rowOff>
        </xdr:from>
        <xdr:to>
          <xdr:col>14</xdr:col>
          <xdr:colOff>292100</xdr:colOff>
          <xdr:row>97</xdr:row>
          <xdr:rowOff>139700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400-00005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98</xdr:row>
          <xdr:rowOff>25400</xdr:rowOff>
        </xdr:from>
        <xdr:to>
          <xdr:col>14</xdr:col>
          <xdr:colOff>292100</xdr:colOff>
          <xdr:row>98</xdr:row>
          <xdr:rowOff>139700</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400-00005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99</xdr:row>
          <xdr:rowOff>25400</xdr:rowOff>
        </xdr:from>
        <xdr:to>
          <xdr:col>14</xdr:col>
          <xdr:colOff>292100</xdr:colOff>
          <xdr:row>99</xdr:row>
          <xdr:rowOff>139700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400-00005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100</xdr:row>
          <xdr:rowOff>25400</xdr:rowOff>
        </xdr:from>
        <xdr:to>
          <xdr:col>14</xdr:col>
          <xdr:colOff>292100</xdr:colOff>
          <xdr:row>100</xdr:row>
          <xdr:rowOff>139700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400-00005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101</xdr:row>
          <xdr:rowOff>25400</xdr:rowOff>
        </xdr:from>
        <xdr:to>
          <xdr:col>14</xdr:col>
          <xdr:colOff>292100</xdr:colOff>
          <xdr:row>101</xdr:row>
          <xdr:rowOff>139700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400-00005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93</xdr:row>
          <xdr:rowOff>25400</xdr:rowOff>
        </xdr:from>
        <xdr:to>
          <xdr:col>17</xdr:col>
          <xdr:colOff>292100</xdr:colOff>
          <xdr:row>93</xdr:row>
          <xdr:rowOff>139700</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400-00005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94</xdr:row>
          <xdr:rowOff>25400</xdr:rowOff>
        </xdr:from>
        <xdr:to>
          <xdr:col>17</xdr:col>
          <xdr:colOff>292100</xdr:colOff>
          <xdr:row>94</xdr:row>
          <xdr:rowOff>139700</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400-00005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95</xdr:row>
          <xdr:rowOff>25400</xdr:rowOff>
        </xdr:from>
        <xdr:to>
          <xdr:col>17</xdr:col>
          <xdr:colOff>292100</xdr:colOff>
          <xdr:row>95</xdr:row>
          <xdr:rowOff>139700</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400-00005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96</xdr:row>
          <xdr:rowOff>25400</xdr:rowOff>
        </xdr:from>
        <xdr:to>
          <xdr:col>17</xdr:col>
          <xdr:colOff>292100</xdr:colOff>
          <xdr:row>96</xdr:row>
          <xdr:rowOff>139700</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400-00005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97</xdr:row>
          <xdr:rowOff>25400</xdr:rowOff>
        </xdr:from>
        <xdr:to>
          <xdr:col>17</xdr:col>
          <xdr:colOff>292100</xdr:colOff>
          <xdr:row>97</xdr:row>
          <xdr:rowOff>139700</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400-00005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98</xdr:row>
          <xdr:rowOff>25400</xdr:rowOff>
        </xdr:from>
        <xdr:to>
          <xdr:col>17</xdr:col>
          <xdr:colOff>292100</xdr:colOff>
          <xdr:row>98</xdr:row>
          <xdr:rowOff>139700</xdr:rowOff>
        </xdr:to>
        <xdr:sp macro="" textlink="">
          <xdr:nvSpPr>
            <xdr:cNvPr id="4442" name="Check Box 346" hidden="1">
              <a:extLst>
                <a:ext uri="{63B3BB69-23CF-44E3-9099-C40C66FF867C}">
                  <a14:compatExt spid="_x0000_s4442"/>
                </a:ext>
                <a:ext uri="{FF2B5EF4-FFF2-40B4-BE49-F238E27FC236}">
                  <a16:creationId xmlns:a16="http://schemas.microsoft.com/office/drawing/2014/main" id="{00000000-0008-0000-0400-00005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99</xdr:row>
          <xdr:rowOff>25400</xdr:rowOff>
        </xdr:from>
        <xdr:to>
          <xdr:col>17</xdr:col>
          <xdr:colOff>292100</xdr:colOff>
          <xdr:row>99</xdr:row>
          <xdr:rowOff>139700</xdr:rowOff>
        </xdr:to>
        <xdr:sp macro="" textlink="">
          <xdr:nvSpPr>
            <xdr:cNvPr id="4443" name="Check Box 347" hidden="1">
              <a:extLst>
                <a:ext uri="{63B3BB69-23CF-44E3-9099-C40C66FF867C}">
                  <a14:compatExt spid="_x0000_s4443"/>
                </a:ext>
                <a:ext uri="{FF2B5EF4-FFF2-40B4-BE49-F238E27FC236}">
                  <a16:creationId xmlns:a16="http://schemas.microsoft.com/office/drawing/2014/main" id="{00000000-0008-0000-0400-00005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100</xdr:row>
          <xdr:rowOff>25400</xdr:rowOff>
        </xdr:from>
        <xdr:to>
          <xdr:col>17</xdr:col>
          <xdr:colOff>292100</xdr:colOff>
          <xdr:row>100</xdr:row>
          <xdr:rowOff>139700</xdr:rowOff>
        </xdr:to>
        <xdr:sp macro="" textlink="">
          <xdr:nvSpPr>
            <xdr:cNvPr id="4444" name="Check Box 348" hidden="1">
              <a:extLst>
                <a:ext uri="{63B3BB69-23CF-44E3-9099-C40C66FF867C}">
                  <a14:compatExt spid="_x0000_s4444"/>
                </a:ext>
                <a:ext uri="{FF2B5EF4-FFF2-40B4-BE49-F238E27FC236}">
                  <a16:creationId xmlns:a16="http://schemas.microsoft.com/office/drawing/2014/main" id="{00000000-0008-0000-0400-00005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101</xdr:row>
          <xdr:rowOff>25400</xdr:rowOff>
        </xdr:from>
        <xdr:to>
          <xdr:col>17</xdr:col>
          <xdr:colOff>292100</xdr:colOff>
          <xdr:row>101</xdr:row>
          <xdr:rowOff>139700</xdr:rowOff>
        </xdr:to>
        <xdr:sp macro="" textlink="">
          <xdr:nvSpPr>
            <xdr:cNvPr id="4445" name="Check Box 349" hidden="1">
              <a:extLst>
                <a:ext uri="{63B3BB69-23CF-44E3-9099-C40C66FF867C}">
                  <a14:compatExt spid="_x0000_s4445"/>
                </a:ext>
                <a:ext uri="{FF2B5EF4-FFF2-40B4-BE49-F238E27FC236}">
                  <a16:creationId xmlns:a16="http://schemas.microsoft.com/office/drawing/2014/main" id="{00000000-0008-0000-0400-00005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102</xdr:row>
          <xdr:rowOff>25400</xdr:rowOff>
        </xdr:from>
        <xdr:to>
          <xdr:col>14</xdr:col>
          <xdr:colOff>292100</xdr:colOff>
          <xdr:row>102</xdr:row>
          <xdr:rowOff>139700</xdr:rowOff>
        </xdr:to>
        <xdr:sp macro="" textlink="">
          <xdr:nvSpPr>
            <xdr:cNvPr id="4446" name="Check Box 350" hidden="1">
              <a:extLst>
                <a:ext uri="{63B3BB69-23CF-44E3-9099-C40C66FF867C}">
                  <a14:compatExt spid="_x0000_s4446"/>
                </a:ext>
                <a:ext uri="{FF2B5EF4-FFF2-40B4-BE49-F238E27FC236}">
                  <a16:creationId xmlns:a16="http://schemas.microsoft.com/office/drawing/2014/main" id="{00000000-0008-0000-0400-00005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103</xdr:row>
          <xdr:rowOff>25400</xdr:rowOff>
        </xdr:from>
        <xdr:to>
          <xdr:col>14</xdr:col>
          <xdr:colOff>292100</xdr:colOff>
          <xdr:row>103</xdr:row>
          <xdr:rowOff>139700</xdr:rowOff>
        </xdr:to>
        <xdr:sp macro="" textlink="">
          <xdr:nvSpPr>
            <xdr:cNvPr id="4447" name="Check Box 351" hidden="1">
              <a:extLst>
                <a:ext uri="{63B3BB69-23CF-44E3-9099-C40C66FF867C}">
                  <a14:compatExt spid="_x0000_s4447"/>
                </a:ext>
                <a:ext uri="{FF2B5EF4-FFF2-40B4-BE49-F238E27FC236}">
                  <a16:creationId xmlns:a16="http://schemas.microsoft.com/office/drawing/2014/main" id="{00000000-0008-0000-0400-00005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104</xdr:row>
          <xdr:rowOff>25400</xdr:rowOff>
        </xdr:from>
        <xdr:to>
          <xdr:col>14</xdr:col>
          <xdr:colOff>292100</xdr:colOff>
          <xdr:row>104</xdr:row>
          <xdr:rowOff>139700</xdr:rowOff>
        </xdr:to>
        <xdr:sp macro="" textlink="">
          <xdr:nvSpPr>
            <xdr:cNvPr id="4448" name="Check Box 352" hidden="1">
              <a:extLst>
                <a:ext uri="{63B3BB69-23CF-44E3-9099-C40C66FF867C}">
                  <a14:compatExt spid="_x0000_s4448"/>
                </a:ext>
                <a:ext uri="{FF2B5EF4-FFF2-40B4-BE49-F238E27FC236}">
                  <a16:creationId xmlns:a16="http://schemas.microsoft.com/office/drawing/2014/main" id="{00000000-0008-0000-0400-00006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105</xdr:row>
          <xdr:rowOff>25400</xdr:rowOff>
        </xdr:from>
        <xdr:to>
          <xdr:col>14</xdr:col>
          <xdr:colOff>292100</xdr:colOff>
          <xdr:row>105</xdr:row>
          <xdr:rowOff>139700</xdr:rowOff>
        </xdr:to>
        <xdr:sp macro="" textlink="">
          <xdr:nvSpPr>
            <xdr:cNvPr id="4449" name="Check Box 353" hidden="1">
              <a:extLst>
                <a:ext uri="{63B3BB69-23CF-44E3-9099-C40C66FF867C}">
                  <a14:compatExt spid="_x0000_s4449"/>
                </a:ext>
                <a:ext uri="{FF2B5EF4-FFF2-40B4-BE49-F238E27FC236}">
                  <a16:creationId xmlns:a16="http://schemas.microsoft.com/office/drawing/2014/main" id="{00000000-0008-0000-0400-00006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106</xdr:row>
          <xdr:rowOff>25400</xdr:rowOff>
        </xdr:from>
        <xdr:to>
          <xdr:col>14</xdr:col>
          <xdr:colOff>292100</xdr:colOff>
          <xdr:row>106</xdr:row>
          <xdr:rowOff>139700</xdr:rowOff>
        </xdr:to>
        <xdr:sp macro="" textlink="">
          <xdr:nvSpPr>
            <xdr:cNvPr id="4450" name="Check Box 354" hidden="1">
              <a:extLst>
                <a:ext uri="{63B3BB69-23CF-44E3-9099-C40C66FF867C}">
                  <a14:compatExt spid="_x0000_s4450"/>
                </a:ext>
                <a:ext uri="{FF2B5EF4-FFF2-40B4-BE49-F238E27FC236}">
                  <a16:creationId xmlns:a16="http://schemas.microsoft.com/office/drawing/2014/main" id="{00000000-0008-0000-0400-00006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107</xdr:row>
          <xdr:rowOff>25400</xdr:rowOff>
        </xdr:from>
        <xdr:to>
          <xdr:col>14</xdr:col>
          <xdr:colOff>292100</xdr:colOff>
          <xdr:row>107</xdr:row>
          <xdr:rowOff>139700</xdr:rowOff>
        </xdr:to>
        <xdr:sp macro="" textlink="">
          <xdr:nvSpPr>
            <xdr:cNvPr id="4451" name="Check Box 355" hidden="1">
              <a:extLst>
                <a:ext uri="{63B3BB69-23CF-44E3-9099-C40C66FF867C}">
                  <a14:compatExt spid="_x0000_s4451"/>
                </a:ext>
                <a:ext uri="{FF2B5EF4-FFF2-40B4-BE49-F238E27FC236}">
                  <a16:creationId xmlns:a16="http://schemas.microsoft.com/office/drawing/2014/main" id="{00000000-0008-0000-0400-00006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108</xdr:row>
          <xdr:rowOff>25400</xdr:rowOff>
        </xdr:from>
        <xdr:to>
          <xdr:col>14</xdr:col>
          <xdr:colOff>292100</xdr:colOff>
          <xdr:row>108</xdr:row>
          <xdr:rowOff>139700</xdr:rowOff>
        </xdr:to>
        <xdr:sp macro="" textlink="">
          <xdr:nvSpPr>
            <xdr:cNvPr id="4452" name="Check Box 356" hidden="1">
              <a:extLst>
                <a:ext uri="{63B3BB69-23CF-44E3-9099-C40C66FF867C}">
                  <a14:compatExt spid="_x0000_s4452"/>
                </a:ext>
                <a:ext uri="{FF2B5EF4-FFF2-40B4-BE49-F238E27FC236}">
                  <a16:creationId xmlns:a16="http://schemas.microsoft.com/office/drawing/2014/main" id="{00000000-0008-0000-0400-00006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109</xdr:row>
          <xdr:rowOff>25400</xdr:rowOff>
        </xdr:from>
        <xdr:to>
          <xdr:col>14</xdr:col>
          <xdr:colOff>292100</xdr:colOff>
          <xdr:row>109</xdr:row>
          <xdr:rowOff>139700</xdr:rowOff>
        </xdr:to>
        <xdr:sp macro="" textlink="">
          <xdr:nvSpPr>
            <xdr:cNvPr id="4453" name="Check Box 357" hidden="1">
              <a:extLst>
                <a:ext uri="{63B3BB69-23CF-44E3-9099-C40C66FF867C}">
                  <a14:compatExt spid="_x0000_s4453"/>
                </a:ext>
                <a:ext uri="{FF2B5EF4-FFF2-40B4-BE49-F238E27FC236}">
                  <a16:creationId xmlns:a16="http://schemas.microsoft.com/office/drawing/2014/main" id="{00000000-0008-0000-0400-00006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110</xdr:row>
          <xdr:rowOff>25400</xdr:rowOff>
        </xdr:from>
        <xdr:to>
          <xdr:col>14</xdr:col>
          <xdr:colOff>292100</xdr:colOff>
          <xdr:row>110</xdr:row>
          <xdr:rowOff>139700</xdr:rowOff>
        </xdr:to>
        <xdr:sp macro="" textlink="">
          <xdr:nvSpPr>
            <xdr:cNvPr id="4454" name="Check Box 358" hidden="1">
              <a:extLst>
                <a:ext uri="{63B3BB69-23CF-44E3-9099-C40C66FF867C}">
                  <a14:compatExt spid="_x0000_s4454"/>
                </a:ext>
                <a:ext uri="{FF2B5EF4-FFF2-40B4-BE49-F238E27FC236}">
                  <a16:creationId xmlns:a16="http://schemas.microsoft.com/office/drawing/2014/main" id="{00000000-0008-0000-0400-00006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102</xdr:row>
          <xdr:rowOff>25400</xdr:rowOff>
        </xdr:from>
        <xdr:to>
          <xdr:col>17</xdr:col>
          <xdr:colOff>292100</xdr:colOff>
          <xdr:row>102</xdr:row>
          <xdr:rowOff>139700</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00000000-0008-0000-0400-00006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103</xdr:row>
          <xdr:rowOff>25400</xdr:rowOff>
        </xdr:from>
        <xdr:to>
          <xdr:col>17</xdr:col>
          <xdr:colOff>292100</xdr:colOff>
          <xdr:row>103</xdr:row>
          <xdr:rowOff>139700</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00000000-0008-0000-0400-00006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104</xdr:row>
          <xdr:rowOff>25400</xdr:rowOff>
        </xdr:from>
        <xdr:to>
          <xdr:col>17</xdr:col>
          <xdr:colOff>292100</xdr:colOff>
          <xdr:row>104</xdr:row>
          <xdr:rowOff>139700</xdr:rowOff>
        </xdr:to>
        <xdr:sp macro="" textlink="">
          <xdr:nvSpPr>
            <xdr:cNvPr id="4457" name="Check Box 361" hidden="1">
              <a:extLst>
                <a:ext uri="{63B3BB69-23CF-44E3-9099-C40C66FF867C}">
                  <a14:compatExt spid="_x0000_s4457"/>
                </a:ext>
                <a:ext uri="{FF2B5EF4-FFF2-40B4-BE49-F238E27FC236}">
                  <a16:creationId xmlns:a16="http://schemas.microsoft.com/office/drawing/2014/main" id="{00000000-0008-0000-0400-00006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105</xdr:row>
          <xdr:rowOff>25400</xdr:rowOff>
        </xdr:from>
        <xdr:to>
          <xdr:col>17</xdr:col>
          <xdr:colOff>292100</xdr:colOff>
          <xdr:row>105</xdr:row>
          <xdr:rowOff>139700</xdr:rowOff>
        </xdr:to>
        <xdr:sp macro="" textlink="">
          <xdr:nvSpPr>
            <xdr:cNvPr id="4458" name="Check Box 362" hidden="1">
              <a:extLst>
                <a:ext uri="{63B3BB69-23CF-44E3-9099-C40C66FF867C}">
                  <a14:compatExt spid="_x0000_s4458"/>
                </a:ext>
                <a:ext uri="{FF2B5EF4-FFF2-40B4-BE49-F238E27FC236}">
                  <a16:creationId xmlns:a16="http://schemas.microsoft.com/office/drawing/2014/main" id="{00000000-0008-0000-0400-00006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106</xdr:row>
          <xdr:rowOff>25400</xdr:rowOff>
        </xdr:from>
        <xdr:to>
          <xdr:col>17</xdr:col>
          <xdr:colOff>292100</xdr:colOff>
          <xdr:row>106</xdr:row>
          <xdr:rowOff>139700</xdr:rowOff>
        </xdr:to>
        <xdr:sp macro="" textlink="">
          <xdr:nvSpPr>
            <xdr:cNvPr id="4459" name="Check Box 363" hidden="1">
              <a:extLst>
                <a:ext uri="{63B3BB69-23CF-44E3-9099-C40C66FF867C}">
                  <a14:compatExt spid="_x0000_s4459"/>
                </a:ext>
                <a:ext uri="{FF2B5EF4-FFF2-40B4-BE49-F238E27FC236}">
                  <a16:creationId xmlns:a16="http://schemas.microsoft.com/office/drawing/2014/main" id="{00000000-0008-0000-0400-00006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107</xdr:row>
          <xdr:rowOff>25400</xdr:rowOff>
        </xdr:from>
        <xdr:to>
          <xdr:col>17</xdr:col>
          <xdr:colOff>292100</xdr:colOff>
          <xdr:row>107</xdr:row>
          <xdr:rowOff>139700</xdr:rowOff>
        </xdr:to>
        <xdr:sp macro="" textlink="">
          <xdr:nvSpPr>
            <xdr:cNvPr id="4460" name="Check Box 364" hidden="1">
              <a:extLst>
                <a:ext uri="{63B3BB69-23CF-44E3-9099-C40C66FF867C}">
                  <a14:compatExt spid="_x0000_s4460"/>
                </a:ext>
                <a:ext uri="{FF2B5EF4-FFF2-40B4-BE49-F238E27FC236}">
                  <a16:creationId xmlns:a16="http://schemas.microsoft.com/office/drawing/2014/main" id="{00000000-0008-0000-0400-00006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108</xdr:row>
          <xdr:rowOff>25400</xdr:rowOff>
        </xdr:from>
        <xdr:to>
          <xdr:col>17</xdr:col>
          <xdr:colOff>292100</xdr:colOff>
          <xdr:row>108</xdr:row>
          <xdr:rowOff>139700</xdr:rowOff>
        </xdr:to>
        <xdr:sp macro="" textlink="">
          <xdr:nvSpPr>
            <xdr:cNvPr id="4461" name="Check Box 365" hidden="1">
              <a:extLst>
                <a:ext uri="{63B3BB69-23CF-44E3-9099-C40C66FF867C}">
                  <a14:compatExt spid="_x0000_s4461"/>
                </a:ext>
                <a:ext uri="{FF2B5EF4-FFF2-40B4-BE49-F238E27FC236}">
                  <a16:creationId xmlns:a16="http://schemas.microsoft.com/office/drawing/2014/main" id="{00000000-0008-0000-0400-00006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109</xdr:row>
          <xdr:rowOff>25400</xdr:rowOff>
        </xdr:from>
        <xdr:to>
          <xdr:col>17</xdr:col>
          <xdr:colOff>292100</xdr:colOff>
          <xdr:row>109</xdr:row>
          <xdr:rowOff>139700</xdr:rowOff>
        </xdr:to>
        <xdr:sp macro="" textlink="">
          <xdr:nvSpPr>
            <xdr:cNvPr id="4462" name="Check Box 366" hidden="1">
              <a:extLst>
                <a:ext uri="{63B3BB69-23CF-44E3-9099-C40C66FF867C}">
                  <a14:compatExt spid="_x0000_s4462"/>
                </a:ext>
                <a:ext uri="{FF2B5EF4-FFF2-40B4-BE49-F238E27FC236}">
                  <a16:creationId xmlns:a16="http://schemas.microsoft.com/office/drawing/2014/main" id="{00000000-0008-0000-0400-00006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110</xdr:row>
          <xdr:rowOff>25400</xdr:rowOff>
        </xdr:from>
        <xdr:to>
          <xdr:col>17</xdr:col>
          <xdr:colOff>292100</xdr:colOff>
          <xdr:row>110</xdr:row>
          <xdr:rowOff>139700</xdr:rowOff>
        </xdr:to>
        <xdr:sp macro="" textlink="">
          <xdr:nvSpPr>
            <xdr:cNvPr id="4463" name="Check Box 367" hidden="1">
              <a:extLst>
                <a:ext uri="{63B3BB69-23CF-44E3-9099-C40C66FF867C}">
                  <a14:compatExt spid="_x0000_s4463"/>
                </a:ext>
                <a:ext uri="{FF2B5EF4-FFF2-40B4-BE49-F238E27FC236}">
                  <a16:creationId xmlns:a16="http://schemas.microsoft.com/office/drawing/2014/main" id="{00000000-0008-0000-0400-00006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111</xdr:row>
          <xdr:rowOff>25400</xdr:rowOff>
        </xdr:from>
        <xdr:to>
          <xdr:col>14</xdr:col>
          <xdr:colOff>292100</xdr:colOff>
          <xdr:row>111</xdr:row>
          <xdr:rowOff>139700</xdr:rowOff>
        </xdr:to>
        <xdr:sp macro="" textlink="">
          <xdr:nvSpPr>
            <xdr:cNvPr id="4464" name="Check Box 368" hidden="1">
              <a:extLst>
                <a:ext uri="{63B3BB69-23CF-44E3-9099-C40C66FF867C}">
                  <a14:compatExt spid="_x0000_s4464"/>
                </a:ext>
                <a:ext uri="{FF2B5EF4-FFF2-40B4-BE49-F238E27FC236}">
                  <a16:creationId xmlns:a16="http://schemas.microsoft.com/office/drawing/2014/main" id="{00000000-0008-0000-0400-00007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112</xdr:row>
          <xdr:rowOff>25400</xdr:rowOff>
        </xdr:from>
        <xdr:to>
          <xdr:col>14</xdr:col>
          <xdr:colOff>292100</xdr:colOff>
          <xdr:row>112</xdr:row>
          <xdr:rowOff>139700</xdr:rowOff>
        </xdr:to>
        <xdr:sp macro="" textlink="">
          <xdr:nvSpPr>
            <xdr:cNvPr id="4465" name="Check Box 369" hidden="1">
              <a:extLst>
                <a:ext uri="{63B3BB69-23CF-44E3-9099-C40C66FF867C}">
                  <a14:compatExt spid="_x0000_s4465"/>
                </a:ext>
                <a:ext uri="{FF2B5EF4-FFF2-40B4-BE49-F238E27FC236}">
                  <a16:creationId xmlns:a16="http://schemas.microsoft.com/office/drawing/2014/main" id="{00000000-0008-0000-0400-00007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113</xdr:row>
          <xdr:rowOff>25400</xdr:rowOff>
        </xdr:from>
        <xdr:to>
          <xdr:col>14</xdr:col>
          <xdr:colOff>292100</xdr:colOff>
          <xdr:row>113</xdr:row>
          <xdr:rowOff>139700</xdr:rowOff>
        </xdr:to>
        <xdr:sp macro="" textlink="">
          <xdr:nvSpPr>
            <xdr:cNvPr id="4466" name="Check Box 370" hidden="1">
              <a:extLst>
                <a:ext uri="{63B3BB69-23CF-44E3-9099-C40C66FF867C}">
                  <a14:compatExt spid="_x0000_s4466"/>
                </a:ext>
                <a:ext uri="{FF2B5EF4-FFF2-40B4-BE49-F238E27FC236}">
                  <a16:creationId xmlns:a16="http://schemas.microsoft.com/office/drawing/2014/main" id="{00000000-0008-0000-0400-00007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114</xdr:row>
          <xdr:rowOff>25400</xdr:rowOff>
        </xdr:from>
        <xdr:to>
          <xdr:col>14</xdr:col>
          <xdr:colOff>292100</xdr:colOff>
          <xdr:row>114</xdr:row>
          <xdr:rowOff>139700</xdr:rowOff>
        </xdr:to>
        <xdr:sp macro="" textlink="">
          <xdr:nvSpPr>
            <xdr:cNvPr id="4467" name="Check Box 371" hidden="1">
              <a:extLst>
                <a:ext uri="{63B3BB69-23CF-44E3-9099-C40C66FF867C}">
                  <a14:compatExt spid="_x0000_s4467"/>
                </a:ext>
                <a:ext uri="{FF2B5EF4-FFF2-40B4-BE49-F238E27FC236}">
                  <a16:creationId xmlns:a16="http://schemas.microsoft.com/office/drawing/2014/main" id="{00000000-0008-0000-0400-00007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115</xdr:row>
          <xdr:rowOff>25400</xdr:rowOff>
        </xdr:from>
        <xdr:to>
          <xdr:col>14</xdr:col>
          <xdr:colOff>292100</xdr:colOff>
          <xdr:row>115</xdr:row>
          <xdr:rowOff>139700</xdr:rowOff>
        </xdr:to>
        <xdr:sp macro="" textlink="">
          <xdr:nvSpPr>
            <xdr:cNvPr id="4468" name="Check Box 372" hidden="1">
              <a:extLst>
                <a:ext uri="{63B3BB69-23CF-44E3-9099-C40C66FF867C}">
                  <a14:compatExt spid="_x0000_s4468"/>
                </a:ext>
                <a:ext uri="{FF2B5EF4-FFF2-40B4-BE49-F238E27FC236}">
                  <a16:creationId xmlns:a16="http://schemas.microsoft.com/office/drawing/2014/main" id="{00000000-0008-0000-0400-00007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116</xdr:row>
          <xdr:rowOff>25400</xdr:rowOff>
        </xdr:from>
        <xdr:to>
          <xdr:col>14</xdr:col>
          <xdr:colOff>292100</xdr:colOff>
          <xdr:row>116</xdr:row>
          <xdr:rowOff>139700</xdr:rowOff>
        </xdr:to>
        <xdr:sp macro="" textlink="">
          <xdr:nvSpPr>
            <xdr:cNvPr id="4469" name="Check Box 373" hidden="1">
              <a:extLst>
                <a:ext uri="{63B3BB69-23CF-44E3-9099-C40C66FF867C}">
                  <a14:compatExt spid="_x0000_s4469"/>
                </a:ext>
                <a:ext uri="{FF2B5EF4-FFF2-40B4-BE49-F238E27FC236}">
                  <a16:creationId xmlns:a16="http://schemas.microsoft.com/office/drawing/2014/main" id="{00000000-0008-0000-0400-00007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117</xdr:row>
          <xdr:rowOff>25400</xdr:rowOff>
        </xdr:from>
        <xdr:to>
          <xdr:col>14</xdr:col>
          <xdr:colOff>292100</xdr:colOff>
          <xdr:row>117</xdr:row>
          <xdr:rowOff>139700</xdr:rowOff>
        </xdr:to>
        <xdr:sp macro="" textlink="">
          <xdr:nvSpPr>
            <xdr:cNvPr id="4470" name="Check Box 374" hidden="1">
              <a:extLst>
                <a:ext uri="{63B3BB69-23CF-44E3-9099-C40C66FF867C}">
                  <a14:compatExt spid="_x0000_s4470"/>
                </a:ext>
                <a:ext uri="{FF2B5EF4-FFF2-40B4-BE49-F238E27FC236}">
                  <a16:creationId xmlns:a16="http://schemas.microsoft.com/office/drawing/2014/main" id="{00000000-0008-0000-0400-00007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118</xdr:row>
          <xdr:rowOff>25400</xdr:rowOff>
        </xdr:from>
        <xdr:to>
          <xdr:col>14</xdr:col>
          <xdr:colOff>292100</xdr:colOff>
          <xdr:row>118</xdr:row>
          <xdr:rowOff>139700</xdr:rowOff>
        </xdr:to>
        <xdr:sp macro="" textlink="">
          <xdr:nvSpPr>
            <xdr:cNvPr id="4471" name="Check Box 375" hidden="1">
              <a:extLst>
                <a:ext uri="{63B3BB69-23CF-44E3-9099-C40C66FF867C}">
                  <a14:compatExt spid="_x0000_s4471"/>
                </a:ext>
                <a:ext uri="{FF2B5EF4-FFF2-40B4-BE49-F238E27FC236}">
                  <a16:creationId xmlns:a16="http://schemas.microsoft.com/office/drawing/2014/main" id="{00000000-0008-0000-0400-00007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119</xdr:row>
          <xdr:rowOff>25400</xdr:rowOff>
        </xdr:from>
        <xdr:to>
          <xdr:col>14</xdr:col>
          <xdr:colOff>292100</xdr:colOff>
          <xdr:row>119</xdr:row>
          <xdr:rowOff>139700</xdr:rowOff>
        </xdr:to>
        <xdr:sp macro="" textlink="">
          <xdr:nvSpPr>
            <xdr:cNvPr id="4472" name="Check Box 376" hidden="1">
              <a:extLst>
                <a:ext uri="{63B3BB69-23CF-44E3-9099-C40C66FF867C}">
                  <a14:compatExt spid="_x0000_s4472"/>
                </a:ext>
                <a:ext uri="{FF2B5EF4-FFF2-40B4-BE49-F238E27FC236}">
                  <a16:creationId xmlns:a16="http://schemas.microsoft.com/office/drawing/2014/main" id="{00000000-0008-0000-0400-00007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111</xdr:row>
          <xdr:rowOff>25400</xdr:rowOff>
        </xdr:from>
        <xdr:to>
          <xdr:col>17</xdr:col>
          <xdr:colOff>292100</xdr:colOff>
          <xdr:row>111</xdr:row>
          <xdr:rowOff>139700</xdr:rowOff>
        </xdr:to>
        <xdr:sp macro="" textlink="">
          <xdr:nvSpPr>
            <xdr:cNvPr id="4473" name="Check Box 377" hidden="1">
              <a:extLst>
                <a:ext uri="{63B3BB69-23CF-44E3-9099-C40C66FF867C}">
                  <a14:compatExt spid="_x0000_s4473"/>
                </a:ext>
                <a:ext uri="{FF2B5EF4-FFF2-40B4-BE49-F238E27FC236}">
                  <a16:creationId xmlns:a16="http://schemas.microsoft.com/office/drawing/2014/main" id="{00000000-0008-0000-0400-00007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112</xdr:row>
          <xdr:rowOff>25400</xdr:rowOff>
        </xdr:from>
        <xdr:to>
          <xdr:col>17</xdr:col>
          <xdr:colOff>292100</xdr:colOff>
          <xdr:row>112</xdr:row>
          <xdr:rowOff>139700</xdr:rowOff>
        </xdr:to>
        <xdr:sp macro="" textlink="">
          <xdr:nvSpPr>
            <xdr:cNvPr id="4474" name="Check Box 378" hidden="1">
              <a:extLst>
                <a:ext uri="{63B3BB69-23CF-44E3-9099-C40C66FF867C}">
                  <a14:compatExt spid="_x0000_s4474"/>
                </a:ext>
                <a:ext uri="{FF2B5EF4-FFF2-40B4-BE49-F238E27FC236}">
                  <a16:creationId xmlns:a16="http://schemas.microsoft.com/office/drawing/2014/main" id="{00000000-0008-0000-0400-00007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113</xdr:row>
          <xdr:rowOff>25400</xdr:rowOff>
        </xdr:from>
        <xdr:to>
          <xdr:col>17</xdr:col>
          <xdr:colOff>292100</xdr:colOff>
          <xdr:row>113</xdr:row>
          <xdr:rowOff>139700</xdr:rowOff>
        </xdr:to>
        <xdr:sp macro="" textlink="">
          <xdr:nvSpPr>
            <xdr:cNvPr id="4475" name="Check Box 379" hidden="1">
              <a:extLst>
                <a:ext uri="{63B3BB69-23CF-44E3-9099-C40C66FF867C}">
                  <a14:compatExt spid="_x0000_s4475"/>
                </a:ext>
                <a:ext uri="{FF2B5EF4-FFF2-40B4-BE49-F238E27FC236}">
                  <a16:creationId xmlns:a16="http://schemas.microsoft.com/office/drawing/2014/main" id="{00000000-0008-0000-0400-00007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114</xdr:row>
          <xdr:rowOff>25400</xdr:rowOff>
        </xdr:from>
        <xdr:to>
          <xdr:col>17</xdr:col>
          <xdr:colOff>292100</xdr:colOff>
          <xdr:row>114</xdr:row>
          <xdr:rowOff>139700</xdr:rowOff>
        </xdr:to>
        <xdr:sp macro="" textlink="">
          <xdr:nvSpPr>
            <xdr:cNvPr id="4476" name="Check Box 380" hidden="1">
              <a:extLst>
                <a:ext uri="{63B3BB69-23CF-44E3-9099-C40C66FF867C}">
                  <a14:compatExt spid="_x0000_s4476"/>
                </a:ext>
                <a:ext uri="{FF2B5EF4-FFF2-40B4-BE49-F238E27FC236}">
                  <a16:creationId xmlns:a16="http://schemas.microsoft.com/office/drawing/2014/main" id="{00000000-0008-0000-0400-00007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115</xdr:row>
          <xdr:rowOff>25400</xdr:rowOff>
        </xdr:from>
        <xdr:to>
          <xdr:col>17</xdr:col>
          <xdr:colOff>292100</xdr:colOff>
          <xdr:row>115</xdr:row>
          <xdr:rowOff>139700</xdr:rowOff>
        </xdr:to>
        <xdr:sp macro="" textlink="">
          <xdr:nvSpPr>
            <xdr:cNvPr id="4477" name="Check Box 381" hidden="1">
              <a:extLst>
                <a:ext uri="{63B3BB69-23CF-44E3-9099-C40C66FF867C}">
                  <a14:compatExt spid="_x0000_s4477"/>
                </a:ext>
                <a:ext uri="{FF2B5EF4-FFF2-40B4-BE49-F238E27FC236}">
                  <a16:creationId xmlns:a16="http://schemas.microsoft.com/office/drawing/2014/main" id="{00000000-0008-0000-0400-00007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116</xdr:row>
          <xdr:rowOff>25400</xdr:rowOff>
        </xdr:from>
        <xdr:to>
          <xdr:col>17</xdr:col>
          <xdr:colOff>292100</xdr:colOff>
          <xdr:row>116</xdr:row>
          <xdr:rowOff>139700</xdr:rowOff>
        </xdr:to>
        <xdr:sp macro="" textlink="">
          <xdr:nvSpPr>
            <xdr:cNvPr id="4478" name="Check Box 382" hidden="1">
              <a:extLst>
                <a:ext uri="{63B3BB69-23CF-44E3-9099-C40C66FF867C}">
                  <a14:compatExt spid="_x0000_s4478"/>
                </a:ext>
                <a:ext uri="{FF2B5EF4-FFF2-40B4-BE49-F238E27FC236}">
                  <a16:creationId xmlns:a16="http://schemas.microsoft.com/office/drawing/2014/main" id="{00000000-0008-0000-0400-00007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117</xdr:row>
          <xdr:rowOff>25400</xdr:rowOff>
        </xdr:from>
        <xdr:to>
          <xdr:col>17</xdr:col>
          <xdr:colOff>292100</xdr:colOff>
          <xdr:row>117</xdr:row>
          <xdr:rowOff>139700</xdr:rowOff>
        </xdr:to>
        <xdr:sp macro="" textlink="">
          <xdr:nvSpPr>
            <xdr:cNvPr id="4479" name="Check Box 383" hidden="1">
              <a:extLst>
                <a:ext uri="{63B3BB69-23CF-44E3-9099-C40C66FF867C}">
                  <a14:compatExt spid="_x0000_s4479"/>
                </a:ext>
                <a:ext uri="{FF2B5EF4-FFF2-40B4-BE49-F238E27FC236}">
                  <a16:creationId xmlns:a16="http://schemas.microsoft.com/office/drawing/2014/main" id="{00000000-0008-0000-0400-00007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118</xdr:row>
          <xdr:rowOff>25400</xdr:rowOff>
        </xdr:from>
        <xdr:to>
          <xdr:col>17</xdr:col>
          <xdr:colOff>292100</xdr:colOff>
          <xdr:row>118</xdr:row>
          <xdr:rowOff>139700</xdr:rowOff>
        </xdr:to>
        <xdr:sp macro="" textlink="">
          <xdr:nvSpPr>
            <xdr:cNvPr id="4480" name="Check Box 384" hidden="1">
              <a:extLst>
                <a:ext uri="{63B3BB69-23CF-44E3-9099-C40C66FF867C}">
                  <a14:compatExt spid="_x0000_s4480"/>
                </a:ext>
                <a:ext uri="{FF2B5EF4-FFF2-40B4-BE49-F238E27FC236}">
                  <a16:creationId xmlns:a16="http://schemas.microsoft.com/office/drawing/2014/main" id="{00000000-0008-0000-0400-00008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119</xdr:row>
          <xdr:rowOff>25400</xdr:rowOff>
        </xdr:from>
        <xdr:to>
          <xdr:col>17</xdr:col>
          <xdr:colOff>292100</xdr:colOff>
          <xdr:row>119</xdr:row>
          <xdr:rowOff>139700</xdr:rowOff>
        </xdr:to>
        <xdr:sp macro="" textlink="">
          <xdr:nvSpPr>
            <xdr:cNvPr id="4481" name="Check Box 385" hidden="1">
              <a:extLst>
                <a:ext uri="{63B3BB69-23CF-44E3-9099-C40C66FF867C}">
                  <a14:compatExt spid="_x0000_s4481"/>
                </a:ext>
                <a:ext uri="{FF2B5EF4-FFF2-40B4-BE49-F238E27FC236}">
                  <a16:creationId xmlns:a16="http://schemas.microsoft.com/office/drawing/2014/main" id="{00000000-0008-0000-0400-00008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120</xdr:row>
          <xdr:rowOff>25400</xdr:rowOff>
        </xdr:from>
        <xdr:to>
          <xdr:col>14</xdr:col>
          <xdr:colOff>292100</xdr:colOff>
          <xdr:row>120</xdr:row>
          <xdr:rowOff>139700</xdr:rowOff>
        </xdr:to>
        <xdr:sp macro="" textlink="">
          <xdr:nvSpPr>
            <xdr:cNvPr id="4482" name="Check Box 386" hidden="1">
              <a:extLst>
                <a:ext uri="{63B3BB69-23CF-44E3-9099-C40C66FF867C}">
                  <a14:compatExt spid="_x0000_s4482"/>
                </a:ext>
                <a:ext uri="{FF2B5EF4-FFF2-40B4-BE49-F238E27FC236}">
                  <a16:creationId xmlns:a16="http://schemas.microsoft.com/office/drawing/2014/main" id="{00000000-0008-0000-0400-00008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121</xdr:row>
          <xdr:rowOff>25400</xdr:rowOff>
        </xdr:from>
        <xdr:to>
          <xdr:col>14</xdr:col>
          <xdr:colOff>292100</xdr:colOff>
          <xdr:row>121</xdr:row>
          <xdr:rowOff>139700</xdr:rowOff>
        </xdr:to>
        <xdr:sp macro="" textlink="">
          <xdr:nvSpPr>
            <xdr:cNvPr id="4483" name="Check Box 387" hidden="1">
              <a:extLst>
                <a:ext uri="{63B3BB69-23CF-44E3-9099-C40C66FF867C}">
                  <a14:compatExt spid="_x0000_s4483"/>
                </a:ext>
                <a:ext uri="{FF2B5EF4-FFF2-40B4-BE49-F238E27FC236}">
                  <a16:creationId xmlns:a16="http://schemas.microsoft.com/office/drawing/2014/main" id="{00000000-0008-0000-0400-00008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122</xdr:row>
          <xdr:rowOff>25400</xdr:rowOff>
        </xdr:from>
        <xdr:to>
          <xdr:col>14</xdr:col>
          <xdr:colOff>292100</xdr:colOff>
          <xdr:row>122</xdr:row>
          <xdr:rowOff>139700</xdr:rowOff>
        </xdr:to>
        <xdr:sp macro="" textlink="">
          <xdr:nvSpPr>
            <xdr:cNvPr id="4484" name="Check Box 388" hidden="1">
              <a:extLst>
                <a:ext uri="{63B3BB69-23CF-44E3-9099-C40C66FF867C}">
                  <a14:compatExt spid="_x0000_s4484"/>
                </a:ext>
                <a:ext uri="{FF2B5EF4-FFF2-40B4-BE49-F238E27FC236}">
                  <a16:creationId xmlns:a16="http://schemas.microsoft.com/office/drawing/2014/main" id="{00000000-0008-0000-0400-00008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123</xdr:row>
          <xdr:rowOff>25400</xdr:rowOff>
        </xdr:from>
        <xdr:to>
          <xdr:col>14</xdr:col>
          <xdr:colOff>292100</xdr:colOff>
          <xdr:row>123</xdr:row>
          <xdr:rowOff>139700</xdr:rowOff>
        </xdr:to>
        <xdr:sp macro="" textlink="">
          <xdr:nvSpPr>
            <xdr:cNvPr id="4485" name="Check Box 389" hidden="1">
              <a:extLst>
                <a:ext uri="{63B3BB69-23CF-44E3-9099-C40C66FF867C}">
                  <a14:compatExt spid="_x0000_s4485"/>
                </a:ext>
                <a:ext uri="{FF2B5EF4-FFF2-40B4-BE49-F238E27FC236}">
                  <a16:creationId xmlns:a16="http://schemas.microsoft.com/office/drawing/2014/main" id="{00000000-0008-0000-0400-00008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124</xdr:row>
          <xdr:rowOff>25400</xdr:rowOff>
        </xdr:from>
        <xdr:to>
          <xdr:col>14</xdr:col>
          <xdr:colOff>292100</xdr:colOff>
          <xdr:row>124</xdr:row>
          <xdr:rowOff>139700</xdr:rowOff>
        </xdr:to>
        <xdr:sp macro="" textlink="">
          <xdr:nvSpPr>
            <xdr:cNvPr id="4486" name="Check Box 390" hidden="1">
              <a:extLst>
                <a:ext uri="{63B3BB69-23CF-44E3-9099-C40C66FF867C}">
                  <a14:compatExt spid="_x0000_s4486"/>
                </a:ext>
                <a:ext uri="{FF2B5EF4-FFF2-40B4-BE49-F238E27FC236}">
                  <a16:creationId xmlns:a16="http://schemas.microsoft.com/office/drawing/2014/main" id="{00000000-0008-0000-0400-00008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125</xdr:row>
          <xdr:rowOff>25400</xdr:rowOff>
        </xdr:from>
        <xdr:to>
          <xdr:col>14</xdr:col>
          <xdr:colOff>292100</xdr:colOff>
          <xdr:row>125</xdr:row>
          <xdr:rowOff>139700</xdr:rowOff>
        </xdr:to>
        <xdr:sp macro="" textlink="">
          <xdr:nvSpPr>
            <xdr:cNvPr id="4487" name="Check Box 391" hidden="1">
              <a:extLst>
                <a:ext uri="{63B3BB69-23CF-44E3-9099-C40C66FF867C}">
                  <a14:compatExt spid="_x0000_s4487"/>
                </a:ext>
                <a:ext uri="{FF2B5EF4-FFF2-40B4-BE49-F238E27FC236}">
                  <a16:creationId xmlns:a16="http://schemas.microsoft.com/office/drawing/2014/main" id="{00000000-0008-0000-0400-00008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126</xdr:row>
          <xdr:rowOff>25400</xdr:rowOff>
        </xdr:from>
        <xdr:to>
          <xdr:col>14</xdr:col>
          <xdr:colOff>292100</xdr:colOff>
          <xdr:row>126</xdr:row>
          <xdr:rowOff>139700</xdr:rowOff>
        </xdr:to>
        <xdr:sp macro="" textlink="">
          <xdr:nvSpPr>
            <xdr:cNvPr id="4488" name="Check Box 392" hidden="1">
              <a:extLst>
                <a:ext uri="{63B3BB69-23CF-44E3-9099-C40C66FF867C}">
                  <a14:compatExt spid="_x0000_s4488"/>
                </a:ext>
                <a:ext uri="{FF2B5EF4-FFF2-40B4-BE49-F238E27FC236}">
                  <a16:creationId xmlns:a16="http://schemas.microsoft.com/office/drawing/2014/main" id="{00000000-0008-0000-0400-00008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127</xdr:row>
          <xdr:rowOff>25400</xdr:rowOff>
        </xdr:from>
        <xdr:to>
          <xdr:col>14</xdr:col>
          <xdr:colOff>292100</xdr:colOff>
          <xdr:row>127</xdr:row>
          <xdr:rowOff>139700</xdr:rowOff>
        </xdr:to>
        <xdr:sp macro="" textlink="">
          <xdr:nvSpPr>
            <xdr:cNvPr id="4489" name="Check Box 393" hidden="1">
              <a:extLst>
                <a:ext uri="{63B3BB69-23CF-44E3-9099-C40C66FF867C}">
                  <a14:compatExt spid="_x0000_s4489"/>
                </a:ext>
                <a:ext uri="{FF2B5EF4-FFF2-40B4-BE49-F238E27FC236}">
                  <a16:creationId xmlns:a16="http://schemas.microsoft.com/office/drawing/2014/main" id="{00000000-0008-0000-0400-00008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128</xdr:row>
          <xdr:rowOff>25400</xdr:rowOff>
        </xdr:from>
        <xdr:to>
          <xdr:col>14</xdr:col>
          <xdr:colOff>292100</xdr:colOff>
          <xdr:row>128</xdr:row>
          <xdr:rowOff>139700</xdr:rowOff>
        </xdr:to>
        <xdr:sp macro="" textlink="">
          <xdr:nvSpPr>
            <xdr:cNvPr id="4490" name="Check Box 394" hidden="1">
              <a:extLst>
                <a:ext uri="{63B3BB69-23CF-44E3-9099-C40C66FF867C}">
                  <a14:compatExt spid="_x0000_s4490"/>
                </a:ext>
                <a:ext uri="{FF2B5EF4-FFF2-40B4-BE49-F238E27FC236}">
                  <a16:creationId xmlns:a16="http://schemas.microsoft.com/office/drawing/2014/main" id="{00000000-0008-0000-0400-00008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120</xdr:row>
          <xdr:rowOff>25400</xdr:rowOff>
        </xdr:from>
        <xdr:to>
          <xdr:col>17</xdr:col>
          <xdr:colOff>292100</xdr:colOff>
          <xdr:row>120</xdr:row>
          <xdr:rowOff>139700</xdr:rowOff>
        </xdr:to>
        <xdr:sp macro="" textlink="">
          <xdr:nvSpPr>
            <xdr:cNvPr id="4491" name="Check Box 395" hidden="1">
              <a:extLst>
                <a:ext uri="{63B3BB69-23CF-44E3-9099-C40C66FF867C}">
                  <a14:compatExt spid="_x0000_s4491"/>
                </a:ext>
                <a:ext uri="{FF2B5EF4-FFF2-40B4-BE49-F238E27FC236}">
                  <a16:creationId xmlns:a16="http://schemas.microsoft.com/office/drawing/2014/main" id="{00000000-0008-0000-0400-00008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121</xdr:row>
          <xdr:rowOff>25400</xdr:rowOff>
        </xdr:from>
        <xdr:to>
          <xdr:col>17</xdr:col>
          <xdr:colOff>292100</xdr:colOff>
          <xdr:row>121</xdr:row>
          <xdr:rowOff>139700</xdr:rowOff>
        </xdr:to>
        <xdr:sp macro="" textlink="">
          <xdr:nvSpPr>
            <xdr:cNvPr id="4492" name="Check Box 396" hidden="1">
              <a:extLst>
                <a:ext uri="{63B3BB69-23CF-44E3-9099-C40C66FF867C}">
                  <a14:compatExt spid="_x0000_s4492"/>
                </a:ext>
                <a:ext uri="{FF2B5EF4-FFF2-40B4-BE49-F238E27FC236}">
                  <a16:creationId xmlns:a16="http://schemas.microsoft.com/office/drawing/2014/main" id="{00000000-0008-0000-0400-00008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122</xdr:row>
          <xdr:rowOff>25400</xdr:rowOff>
        </xdr:from>
        <xdr:to>
          <xdr:col>17</xdr:col>
          <xdr:colOff>292100</xdr:colOff>
          <xdr:row>122</xdr:row>
          <xdr:rowOff>139700</xdr:rowOff>
        </xdr:to>
        <xdr:sp macro="" textlink="">
          <xdr:nvSpPr>
            <xdr:cNvPr id="4493" name="Check Box 397" hidden="1">
              <a:extLst>
                <a:ext uri="{63B3BB69-23CF-44E3-9099-C40C66FF867C}">
                  <a14:compatExt spid="_x0000_s4493"/>
                </a:ext>
                <a:ext uri="{FF2B5EF4-FFF2-40B4-BE49-F238E27FC236}">
                  <a16:creationId xmlns:a16="http://schemas.microsoft.com/office/drawing/2014/main" id="{00000000-0008-0000-0400-00008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123</xdr:row>
          <xdr:rowOff>25400</xdr:rowOff>
        </xdr:from>
        <xdr:to>
          <xdr:col>17</xdr:col>
          <xdr:colOff>292100</xdr:colOff>
          <xdr:row>123</xdr:row>
          <xdr:rowOff>139700</xdr:rowOff>
        </xdr:to>
        <xdr:sp macro="" textlink="">
          <xdr:nvSpPr>
            <xdr:cNvPr id="4494" name="Check Box 398" hidden="1">
              <a:extLst>
                <a:ext uri="{63B3BB69-23CF-44E3-9099-C40C66FF867C}">
                  <a14:compatExt spid="_x0000_s4494"/>
                </a:ext>
                <a:ext uri="{FF2B5EF4-FFF2-40B4-BE49-F238E27FC236}">
                  <a16:creationId xmlns:a16="http://schemas.microsoft.com/office/drawing/2014/main" id="{00000000-0008-0000-0400-00008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124</xdr:row>
          <xdr:rowOff>25400</xdr:rowOff>
        </xdr:from>
        <xdr:to>
          <xdr:col>17</xdr:col>
          <xdr:colOff>292100</xdr:colOff>
          <xdr:row>124</xdr:row>
          <xdr:rowOff>139700</xdr:rowOff>
        </xdr:to>
        <xdr:sp macro="" textlink="">
          <xdr:nvSpPr>
            <xdr:cNvPr id="4495" name="Check Box 399" hidden="1">
              <a:extLst>
                <a:ext uri="{63B3BB69-23CF-44E3-9099-C40C66FF867C}">
                  <a14:compatExt spid="_x0000_s4495"/>
                </a:ext>
                <a:ext uri="{FF2B5EF4-FFF2-40B4-BE49-F238E27FC236}">
                  <a16:creationId xmlns:a16="http://schemas.microsoft.com/office/drawing/2014/main" id="{00000000-0008-0000-0400-00008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125</xdr:row>
          <xdr:rowOff>25400</xdr:rowOff>
        </xdr:from>
        <xdr:to>
          <xdr:col>17</xdr:col>
          <xdr:colOff>292100</xdr:colOff>
          <xdr:row>125</xdr:row>
          <xdr:rowOff>139700</xdr:rowOff>
        </xdr:to>
        <xdr:sp macro="" textlink="">
          <xdr:nvSpPr>
            <xdr:cNvPr id="4496" name="Check Box 400" hidden="1">
              <a:extLst>
                <a:ext uri="{63B3BB69-23CF-44E3-9099-C40C66FF867C}">
                  <a14:compatExt spid="_x0000_s4496"/>
                </a:ext>
                <a:ext uri="{FF2B5EF4-FFF2-40B4-BE49-F238E27FC236}">
                  <a16:creationId xmlns:a16="http://schemas.microsoft.com/office/drawing/2014/main" id="{00000000-0008-0000-0400-00009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126</xdr:row>
          <xdr:rowOff>25400</xdr:rowOff>
        </xdr:from>
        <xdr:to>
          <xdr:col>17</xdr:col>
          <xdr:colOff>292100</xdr:colOff>
          <xdr:row>126</xdr:row>
          <xdr:rowOff>139700</xdr:rowOff>
        </xdr:to>
        <xdr:sp macro="" textlink="">
          <xdr:nvSpPr>
            <xdr:cNvPr id="4497" name="Check Box 401" hidden="1">
              <a:extLst>
                <a:ext uri="{63B3BB69-23CF-44E3-9099-C40C66FF867C}">
                  <a14:compatExt spid="_x0000_s4497"/>
                </a:ext>
                <a:ext uri="{FF2B5EF4-FFF2-40B4-BE49-F238E27FC236}">
                  <a16:creationId xmlns:a16="http://schemas.microsoft.com/office/drawing/2014/main" id="{00000000-0008-0000-0400-00009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127</xdr:row>
          <xdr:rowOff>25400</xdr:rowOff>
        </xdr:from>
        <xdr:to>
          <xdr:col>17</xdr:col>
          <xdr:colOff>292100</xdr:colOff>
          <xdr:row>127</xdr:row>
          <xdr:rowOff>139700</xdr:rowOff>
        </xdr:to>
        <xdr:sp macro="" textlink="">
          <xdr:nvSpPr>
            <xdr:cNvPr id="4498" name="Check Box 402" hidden="1">
              <a:extLst>
                <a:ext uri="{63B3BB69-23CF-44E3-9099-C40C66FF867C}">
                  <a14:compatExt spid="_x0000_s4498"/>
                </a:ext>
                <a:ext uri="{FF2B5EF4-FFF2-40B4-BE49-F238E27FC236}">
                  <a16:creationId xmlns:a16="http://schemas.microsoft.com/office/drawing/2014/main" id="{00000000-0008-0000-0400-00009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128</xdr:row>
          <xdr:rowOff>25400</xdr:rowOff>
        </xdr:from>
        <xdr:to>
          <xdr:col>17</xdr:col>
          <xdr:colOff>292100</xdr:colOff>
          <xdr:row>128</xdr:row>
          <xdr:rowOff>139700</xdr:rowOff>
        </xdr:to>
        <xdr:sp macro="" textlink="">
          <xdr:nvSpPr>
            <xdr:cNvPr id="4499" name="Check Box 403" hidden="1">
              <a:extLst>
                <a:ext uri="{63B3BB69-23CF-44E3-9099-C40C66FF867C}">
                  <a14:compatExt spid="_x0000_s4499"/>
                </a:ext>
                <a:ext uri="{FF2B5EF4-FFF2-40B4-BE49-F238E27FC236}">
                  <a16:creationId xmlns:a16="http://schemas.microsoft.com/office/drawing/2014/main" id="{00000000-0008-0000-0400-00009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129</xdr:row>
          <xdr:rowOff>25400</xdr:rowOff>
        </xdr:from>
        <xdr:to>
          <xdr:col>14</xdr:col>
          <xdr:colOff>292100</xdr:colOff>
          <xdr:row>129</xdr:row>
          <xdr:rowOff>139700</xdr:rowOff>
        </xdr:to>
        <xdr:sp macro="" textlink="">
          <xdr:nvSpPr>
            <xdr:cNvPr id="4500" name="Check Box 404" hidden="1">
              <a:extLst>
                <a:ext uri="{63B3BB69-23CF-44E3-9099-C40C66FF867C}">
                  <a14:compatExt spid="_x0000_s4500"/>
                </a:ext>
                <a:ext uri="{FF2B5EF4-FFF2-40B4-BE49-F238E27FC236}">
                  <a16:creationId xmlns:a16="http://schemas.microsoft.com/office/drawing/2014/main" id="{00000000-0008-0000-0400-00009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130</xdr:row>
          <xdr:rowOff>25400</xdr:rowOff>
        </xdr:from>
        <xdr:to>
          <xdr:col>14</xdr:col>
          <xdr:colOff>292100</xdr:colOff>
          <xdr:row>130</xdr:row>
          <xdr:rowOff>139700</xdr:rowOff>
        </xdr:to>
        <xdr:sp macro="" textlink="">
          <xdr:nvSpPr>
            <xdr:cNvPr id="4501" name="Check Box 405" hidden="1">
              <a:extLst>
                <a:ext uri="{63B3BB69-23CF-44E3-9099-C40C66FF867C}">
                  <a14:compatExt spid="_x0000_s4501"/>
                </a:ext>
                <a:ext uri="{FF2B5EF4-FFF2-40B4-BE49-F238E27FC236}">
                  <a16:creationId xmlns:a16="http://schemas.microsoft.com/office/drawing/2014/main" id="{00000000-0008-0000-0400-00009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131</xdr:row>
          <xdr:rowOff>25400</xdr:rowOff>
        </xdr:from>
        <xdr:to>
          <xdr:col>14</xdr:col>
          <xdr:colOff>292100</xdr:colOff>
          <xdr:row>131</xdr:row>
          <xdr:rowOff>139700</xdr:rowOff>
        </xdr:to>
        <xdr:sp macro="" textlink="">
          <xdr:nvSpPr>
            <xdr:cNvPr id="4502" name="Check Box 406" hidden="1">
              <a:extLst>
                <a:ext uri="{63B3BB69-23CF-44E3-9099-C40C66FF867C}">
                  <a14:compatExt spid="_x0000_s4502"/>
                </a:ext>
                <a:ext uri="{FF2B5EF4-FFF2-40B4-BE49-F238E27FC236}">
                  <a16:creationId xmlns:a16="http://schemas.microsoft.com/office/drawing/2014/main" id="{00000000-0008-0000-0400-00009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132</xdr:row>
          <xdr:rowOff>25400</xdr:rowOff>
        </xdr:from>
        <xdr:to>
          <xdr:col>14</xdr:col>
          <xdr:colOff>292100</xdr:colOff>
          <xdr:row>132</xdr:row>
          <xdr:rowOff>139700</xdr:rowOff>
        </xdr:to>
        <xdr:sp macro="" textlink="">
          <xdr:nvSpPr>
            <xdr:cNvPr id="4503" name="Check Box 407" hidden="1">
              <a:extLst>
                <a:ext uri="{63B3BB69-23CF-44E3-9099-C40C66FF867C}">
                  <a14:compatExt spid="_x0000_s4503"/>
                </a:ext>
                <a:ext uri="{FF2B5EF4-FFF2-40B4-BE49-F238E27FC236}">
                  <a16:creationId xmlns:a16="http://schemas.microsoft.com/office/drawing/2014/main" id="{00000000-0008-0000-0400-00009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133</xdr:row>
          <xdr:rowOff>25400</xdr:rowOff>
        </xdr:from>
        <xdr:to>
          <xdr:col>14</xdr:col>
          <xdr:colOff>292100</xdr:colOff>
          <xdr:row>133</xdr:row>
          <xdr:rowOff>139700</xdr:rowOff>
        </xdr:to>
        <xdr:sp macro="" textlink="">
          <xdr:nvSpPr>
            <xdr:cNvPr id="4504" name="Check Box 408" hidden="1">
              <a:extLst>
                <a:ext uri="{63B3BB69-23CF-44E3-9099-C40C66FF867C}">
                  <a14:compatExt spid="_x0000_s4504"/>
                </a:ext>
                <a:ext uri="{FF2B5EF4-FFF2-40B4-BE49-F238E27FC236}">
                  <a16:creationId xmlns:a16="http://schemas.microsoft.com/office/drawing/2014/main" id="{00000000-0008-0000-0400-00009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134</xdr:row>
          <xdr:rowOff>25400</xdr:rowOff>
        </xdr:from>
        <xdr:to>
          <xdr:col>14</xdr:col>
          <xdr:colOff>292100</xdr:colOff>
          <xdr:row>134</xdr:row>
          <xdr:rowOff>139700</xdr:rowOff>
        </xdr:to>
        <xdr:sp macro="" textlink="">
          <xdr:nvSpPr>
            <xdr:cNvPr id="4505" name="Check Box 409" hidden="1">
              <a:extLst>
                <a:ext uri="{63B3BB69-23CF-44E3-9099-C40C66FF867C}">
                  <a14:compatExt spid="_x0000_s4505"/>
                </a:ext>
                <a:ext uri="{FF2B5EF4-FFF2-40B4-BE49-F238E27FC236}">
                  <a16:creationId xmlns:a16="http://schemas.microsoft.com/office/drawing/2014/main" id="{00000000-0008-0000-0400-00009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135</xdr:row>
          <xdr:rowOff>25400</xdr:rowOff>
        </xdr:from>
        <xdr:to>
          <xdr:col>14</xdr:col>
          <xdr:colOff>292100</xdr:colOff>
          <xdr:row>135</xdr:row>
          <xdr:rowOff>139700</xdr:rowOff>
        </xdr:to>
        <xdr:sp macro="" textlink="">
          <xdr:nvSpPr>
            <xdr:cNvPr id="4506" name="Check Box 410" hidden="1">
              <a:extLst>
                <a:ext uri="{63B3BB69-23CF-44E3-9099-C40C66FF867C}">
                  <a14:compatExt spid="_x0000_s4506"/>
                </a:ext>
                <a:ext uri="{FF2B5EF4-FFF2-40B4-BE49-F238E27FC236}">
                  <a16:creationId xmlns:a16="http://schemas.microsoft.com/office/drawing/2014/main" id="{00000000-0008-0000-0400-00009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136</xdr:row>
          <xdr:rowOff>25400</xdr:rowOff>
        </xdr:from>
        <xdr:to>
          <xdr:col>14</xdr:col>
          <xdr:colOff>292100</xdr:colOff>
          <xdr:row>136</xdr:row>
          <xdr:rowOff>139700</xdr:rowOff>
        </xdr:to>
        <xdr:sp macro="" textlink="">
          <xdr:nvSpPr>
            <xdr:cNvPr id="4507" name="Check Box 411" hidden="1">
              <a:extLst>
                <a:ext uri="{63B3BB69-23CF-44E3-9099-C40C66FF867C}">
                  <a14:compatExt spid="_x0000_s4507"/>
                </a:ext>
                <a:ext uri="{FF2B5EF4-FFF2-40B4-BE49-F238E27FC236}">
                  <a16:creationId xmlns:a16="http://schemas.microsoft.com/office/drawing/2014/main" id="{00000000-0008-0000-0400-00009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137</xdr:row>
          <xdr:rowOff>25400</xdr:rowOff>
        </xdr:from>
        <xdr:to>
          <xdr:col>14</xdr:col>
          <xdr:colOff>292100</xdr:colOff>
          <xdr:row>137</xdr:row>
          <xdr:rowOff>139700</xdr:rowOff>
        </xdr:to>
        <xdr:sp macro="" textlink="">
          <xdr:nvSpPr>
            <xdr:cNvPr id="4508" name="Check Box 412" hidden="1">
              <a:extLst>
                <a:ext uri="{63B3BB69-23CF-44E3-9099-C40C66FF867C}">
                  <a14:compatExt spid="_x0000_s4508"/>
                </a:ext>
                <a:ext uri="{FF2B5EF4-FFF2-40B4-BE49-F238E27FC236}">
                  <a16:creationId xmlns:a16="http://schemas.microsoft.com/office/drawing/2014/main" id="{00000000-0008-0000-0400-00009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129</xdr:row>
          <xdr:rowOff>25400</xdr:rowOff>
        </xdr:from>
        <xdr:to>
          <xdr:col>17</xdr:col>
          <xdr:colOff>292100</xdr:colOff>
          <xdr:row>129</xdr:row>
          <xdr:rowOff>139700</xdr:rowOff>
        </xdr:to>
        <xdr:sp macro="" textlink="">
          <xdr:nvSpPr>
            <xdr:cNvPr id="4509" name="Check Box 413" hidden="1">
              <a:extLst>
                <a:ext uri="{63B3BB69-23CF-44E3-9099-C40C66FF867C}">
                  <a14:compatExt spid="_x0000_s4509"/>
                </a:ext>
                <a:ext uri="{FF2B5EF4-FFF2-40B4-BE49-F238E27FC236}">
                  <a16:creationId xmlns:a16="http://schemas.microsoft.com/office/drawing/2014/main" id="{00000000-0008-0000-0400-00009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130</xdr:row>
          <xdr:rowOff>25400</xdr:rowOff>
        </xdr:from>
        <xdr:to>
          <xdr:col>17</xdr:col>
          <xdr:colOff>292100</xdr:colOff>
          <xdr:row>130</xdr:row>
          <xdr:rowOff>139700</xdr:rowOff>
        </xdr:to>
        <xdr:sp macro="" textlink="">
          <xdr:nvSpPr>
            <xdr:cNvPr id="4510" name="Check Box 414" hidden="1">
              <a:extLst>
                <a:ext uri="{63B3BB69-23CF-44E3-9099-C40C66FF867C}">
                  <a14:compatExt spid="_x0000_s4510"/>
                </a:ext>
                <a:ext uri="{FF2B5EF4-FFF2-40B4-BE49-F238E27FC236}">
                  <a16:creationId xmlns:a16="http://schemas.microsoft.com/office/drawing/2014/main" id="{00000000-0008-0000-0400-00009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131</xdr:row>
          <xdr:rowOff>25400</xdr:rowOff>
        </xdr:from>
        <xdr:to>
          <xdr:col>17</xdr:col>
          <xdr:colOff>292100</xdr:colOff>
          <xdr:row>131</xdr:row>
          <xdr:rowOff>139700</xdr:rowOff>
        </xdr:to>
        <xdr:sp macro="" textlink="">
          <xdr:nvSpPr>
            <xdr:cNvPr id="4511" name="Check Box 415" hidden="1">
              <a:extLst>
                <a:ext uri="{63B3BB69-23CF-44E3-9099-C40C66FF867C}">
                  <a14:compatExt spid="_x0000_s4511"/>
                </a:ext>
                <a:ext uri="{FF2B5EF4-FFF2-40B4-BE49-F238E27FC236}">
                  <a16:creationId xmlns:a16="http://schemas.microsoft.com/office/drawing/2014/main" id="{00000000-0008-0000-0400-00009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132</xdr:row>
          <xdr:rowOff>25400</xdr:rowOff>
        </xdr:from>
        <xdr:to>
          <xdr:col>17</xdr:col>
          <xdr:colOff>292100</xdr:colOff>
          <xdr:row>132</xdr:row>
          <xdr:rowOff>139700</xdr:rowOff>
        </xdr:to>
        <xdr:sp macro="" textlink="">
          <xdr:nvSpPr>
            <xdr:cNvPr id="4512" name="Check Box 416" hidden="1">
              <a:extLst>
                <a:ext uri="{63B3BB69-23CF-44E3-9099-C40C66FF867C}">
                  <a14:compatExt spid="_x0000_s4512"/>
                </a:ext>
                <a:ext uri="{FF2B5EF4-FFF2-40B4-BE49-F238E27FC236}">
                  <a16:creationId xmlns:a16="http://schemas.microsoft.com/office/drawing/2014/main" id="{00000000-0008-0000-0400-0000A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133</xdr:row>
          <xdr:rowOff>25400</xdr:rowOff>
        </xdr:from>
        <xdr:to>
          <xdr:col>17</xdr:col>
          <xdr:colOff>292100</xdr:colOff>
          <xdr:row>133</xdr:row>
          <xdr:rowOff>139700</xdr:rowOff>
        </xdr:to>
        <xdr:sp macro="" textlink="">
          <xdr:nvSpPr>
            <xdr:cNvPr id="4513" name="Check Box 417" hidden="1">
              <a:extLst>
                <a:ext uri="{63B3BB69-23CF-44E3-9099-C40C66FF867C}">
                  <a14:compatExt spid="_x0000_s4513"/>
                </a:ext>
                <a:ext uri="{FF2B5EF4-FFF2-40B4-BE49-F238E27FC236}">
                  <a16:creationId xmlns:a16="http://schemas.microsoft.com/office/drawing/2014/main" id="{00000000-0008-0000-0400-0000A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134</xdr:row>
          <xdr:rowOff>25400</xdr:rowOff>
        </xdr:from>
        <xdr:to>
          <xdr:col>17</xdr:col>
          <xdr:colOff>292100</xdr:colOff>
          <xdr:row>134</xdr:row>
          <xdr:rowOff>139700</xdr:rowOff>
        </xdr:to>
        <xdr:sp macro="" textlink="">
          <xdr:nvSpPr>
            <xdr:cNvPr id="4514" name="Check Box 418" hidden="1">
              <a:extLst>
                <a:ext uri="{63B3BB69-23CF-44E3-9099-C40C66FF867C}">
                  <a14:compatExt spid="_x0000_s4514"/>
                </a:ext>
                <a:ext uri="{FF2B5EF4-FFF2-40B4-BE49-F238E27FC236}">
                  <a16:creationId xmlns:a16="http://schemas.microsoft.com/office/drawing/2014/main" id="{00000000-0008-0000-0400-0000A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135</xdr:row>
          <xdr:rowOff>25400</xdr:rowOff>
        </xdr:from>
        <xdr:to>
          <xdr:col>17</xdr:col>
          <xdr:colOff>292100</xdr:colOff>
          <xdr:row>135</xdr:row>
          <xdr:rowOff>139700</xdr:rowOff>
        </xdr:to>
        <xdr:sp macro="" textlink="">
          <xdr:nvSpPr>
            <xdr:cNvPr id="4515" name="Check Box 419" hidden="1">
              <a:extLst>
                <a:ext uri="{63B3BB69-23CF-44E3-9099-C40C66FF867C}">
                  <a14:compatExt spid="_x0000_s4515"/>
                </a:ext>
                <a:ext uri="{FF2B5EF4-FFF2-40B4-BE49-F238E27FC236}">
                  <a16:creationId xmlns:a16="http://schemas.microsoft.com/office/drawing/2014/main" id="{00000000-0008-0000-0400-0000A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136</xdr:row>
          <xdr:rowOff>25400</xdr:rowOff>
        </xdr:from>
        <xdr:to>
          <xdr:col>17</xdr:col>
          <xdr:colOff>292100</xdr:colOff>
          <xdr:row>136</xdr:row>
          <xdr:rowOff>139700</xdr:rowOff>
        </xdr:to>
        <xdr:sp macro="" textlink="">
          <xdr:nvSpPr>
            <xdr:cNvPr id="4516" name="Check Box 420" hidden="1">
              <a:extLst>
                <a:ext uri="{63B3BB69-23CF-44E3-9099-C40C66FF867C}">
                  <a14:compatExt spid="_x0000_s4516"/>
                </a:ext>
                <a:ext uri="{FF2B5EF4-FFF2-40B4-BE49-F238E27FC236}">
                  <a16:creationId xmlns:a16="http://schemas.microsoft.com/office/drawing/2014/main" id="{00000000-0008-0000-0400-0000A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137</xdr:row>
          <xdr:rowOff>25400</xdr:rowOff>
        </xdr:from>
        <xdr:to>
          <xdr:col>17</xdr:col>
          <xdr:colOff>292100</xdr:colOff>
          <xdr:row>137</xdr:row>
          <xdr:rowOff>139700</xdr:rowOff>
        </xdr:to>
        <xdr:sp macro="" textlink="">
          <xdr:nvSpPr>
            <xdr:cNvPr id="4517" name="Check Box 421" hidden="1">
              <a:extLst>
                <a:ext uri="{63B3BB69-23CF-44E3-9099-C40C66FF867C}">
                  <a14:compatExt spid="_x0000_s4517"/>
                </a:ext>
                <a:ext uri="{FF2B5EF4-FFF2-40B4-BE49-F238E27FC236}">
                  <a16:creationId xmlns:a16="http://schemas.microsoft.com/office/drawing/2014/main" id="{00000000-0008-0000-0400-0000A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138</xdr:row>
          <xdr:rowOff>25400</xdr:rowOff>
        </xdr:from>
        <xdr:to>
          <xdr:col>14</xdr:col>
          <xdr:colOff>292100</xdr:colOff>
          <xdr:row>138</xdr:row>
          <xdr:rowOff>139700</xdr:rowOff>
        </xdr:to>
        <xdr:sp macro="" textlink="">
          <xdr:nvSpPr>
            <xdr:cNvPr id="4518" name="Check Box 422" hidden="1">
              <a:extLst>
                <a:ext uri="{63B3BB69-23CF-44E3-9099-C40C66FF867C}">
                  <a14:compatExt spid="_x0000_s4518"/>
                </a:ext>
                <a:ext uri="{FF2B5EF4-FFF2-40B4-BE49-F238E27FC236}">
                  <a16:creationId xmlns:a16="http://schemas.microsoft.com/office/drawing/2014/main" id="{00000000-0008-0000-0400-0000A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139</xdr:row>
          <xdr:rowOff>25400</xdr:rowOff>
        </xdr:from>
        <xdr:to>
          <xdr:col>14</xdr:col>
          <xdr:colOff>292100</xdr:colOff>
          <xdr:row>139</xdr:row>
          <xdr:rowOff>139700</xdr:rowOff>
        </xdr:to>
        <xdr:sp macro="" textlink="">
          <xdr:nvSpPr>
            <xdr:cNvPr id="4519" name="Check Box 423" hidden="1">
              <a:extLst>
                <a:ext uri="{63B3BB69-23CF-44E3-9099-C40C66FF867C}">
                  <a14:compatExt spid="_x0000_s4519"/>
                </a:ext>
                <a:ext uri="{FF2B5EF4-FFF2-40B4-BE49-F238E27FC236}">
                  <a16:creationId xmlns:a16="http://schemas.microsoft.com/office/drawing/2014/main" id="{00000000-0008-0000-0400-0000A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140</xdr:row>
          <xdr:rowOff>25400</xdr:rowOff>
        </xdr:from>
        <xdr:to>
          <xdr:col>14</xdr:col>
          <xdr:colOff>292100</xdr:colOff>
          <xdr:row>140</xdr:row>
          <xdr:rowOff>139700</xdr:rowOff>
        </xdr:to>
        <xdr:sp macro="" textlink="">
          <xdr:nvSpPr>
            <xdr:cNvPr id="4520" name="Check Box 424" hidden="1">
              <a:extLst>
                <a:ext uri="{63B3BB69-23CF-44E3-9099-C40C66FF867C}">
                  <a14:compatExt spid="_x0000_s4520"/>
                </a:ext>
                <a:ext uri="{FF2B5EF4-FFF2-40B4-BE49-F238E27FC236}">
                  <a16:creationId xmlns:a16="http://schemas.microsoft.com/office/drawing/2014/main" id="{00000000-0008-0000-0400-0000A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141</xdr:row>
          <xdr:rowOff>25400</xdr:rowOff>
        </xdr:from>
        <xdr:to>
          <xdr:col>14</xdr:col>
          <xdr:colOff>292100</xdr:colOff>
          <xdr:row>141</xdr:row>
          <xdr:rowOff>139700</xdr:rowOff>
        </xdr:to>
        <xdr:sp macro="" textlink="">
          <xdr:nvSpPr>
            <xdr:cNvPr id="4521" name="Check Box 425" hidden="1">
              <a:extLst>
                <a:ext uri="{63B3BB69-23CF-44E3-9099-C40C66FF867C}">
                  <a14:compatExt spid="_x0000_s4521"/>
                </a:ext>
                <a:ext uri="{FF2B5EF4-FFF2-40B4-BE49-F238E27FC236}">
                  <a16:creationId xmlns:a16="http://schemas.microsoft.com/office/drawing/2014/main" id="{00000000-0008-0000-0400-0000A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142</xdr:row>
          <xdr:rowOff>25400</xdr:rowOff>
        </xdr:from>
        <xdr:to>
          <xdr:col>14</xdr:col>
          <xdr:colOff>292100</xdr:colOff>
          <xdr:row>142</xdr:row>
          <xdr:rowOff>139700</xdr:rowOff>
        </xdr:to>
        <xdr:sp macro="" textlink="">
          <xdr:nvSpPr>
            <xdr:cNvPr id="4522" name="Check Box 426" hidden="1">
              <a:extLst>
                <a:ext uri="{63B3BB69-23CF-44E3-9099-C40C66FF867C}">
                  <a14:compatExt spid="_x0000_s4522"/>
                </a:ext>
                <a:ext uri="{FF2B5EF4-FFF2-40B4-BE49-F238E27FC236}">
                  <a16:creationId xmlns:a16="http://schemas.microsoft.com/office/drawing/2014/main" id="{00000000-0008-0000-0400-0000A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143</xdr:row>
          <xdr:rowOff>25400</xdr:rowOff>
        </xdr:from>
        <xdr:to>
          <xdr:col>14</xdr:col>
          <xdr:colOff>292100</xdr:colOff>
          <xdr:row>143</xdr:row>
          <xdr:rowOff>139700</xdr:rowOff>
        </xdr:to>
        <xdr:sp macro="" textlink="">
          <xdr:nvSpPr>
            <xdr:cNvPr id="4523" name="Check Box 427" hidden="1">
              <a:extLst>
                <a:ext uri="{63B3BB69-23CF-44E3-9099-C40C66FF867C}">
                  <a14:compatExt spid="_x0000_s4523"/>
                </a:ext>
                <a:ext uri="{FF2B5EF4-FFF2-40B4-BE49-F238E27FC236}">
                  <a16:creationId xmlns:a16="http://schemas.microsoft.com/office/drawing/2014/main" id="{00000000-0008-0000-0400-0000A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144</xdr:row>
          <xdr:rowOff>25400</xdr:rowOff>
        </xdr:from>
        <xdr:to>
          <xdr:col>14</xdr:col>
          <xdr:colOff>292100</xdr:colOff>
          <xdr:row>144</xdr:row>
          <xdr:rowOff>139700</xdr:rowOff>
        </xdr:to>
        <xdr:sp macro="" textlink="">
          <xdr:nvSpPr>
            <xdr:cNvPr id="4524" name="Check Box 428" hidden="1">
              <a:extLst>
                <a:ext uri="{63B3BB69-23CF-44E3-9099-C40C66FF867C}">
                  <a14:compatExt spid="_x0000_s4524"/>
                </a:ext>
                <a:ext uri="{FF2B5EF4-FFF2-40B4-BE49-F238E27FC236}">
                  <a16:creationId xmlns:a16="http://schemas.microsoft.com/office/drawing/2014/main" id="{00000000-0008-0000-0400-0000A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145</xdr:row>
          <xdr:rowOff>25400</xdr:rowOff>
        </xdr:from>
        <xdr:to>
          <xdr:col>14</xdr:col>
          <xdr:colOff>292100</xdr:colOff>
          <xdr:row>145</xdr:row>
          <xdr:rowOff>139700</xdr:rowOff>
        </xdr:to>
        <xdr:sp macro="" textlink="">
          <xdr:nvSpPr>
            <xdr:cNvPr id="4525" name="Check Box 429" hidden="1">
              <a:extLst>
                <a:ext uri="{63B3BB69-23CF-44E3-9099-C40C66FF867C}">
                  <a14:compatExt spid="_x0000_s4525"/>
                </a:ext>
                <a:ext uri="{FF2B5EF4-FFF2-40B4-BE49-F238E27FC236}">
                  <a16:creationId xmlns:a16="http://schemas.microsoft.com/office/drawing/2014/main" id="{00000000-0008-0000-0400-0000A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146</xdr:row>
          <xdr:rowOff>25400</xdr:rowOff>
        </xdr:from>
        <xdr:to>
          <xdr:col>14</xdr:col>
          <xdr:colOff>292100</xdr:colOff>
          <xdr:row>146</xdr:row>
          <xdr:rowOff>139700</xdr:rowOff>
        </xdr:to>
        <xdr:sp macro="" textlink="">
          <xdr:nvSpPr>
            <xdr:cNvPr id="4526" name="Check Box 430" hidden="1">
              <a:extLst>
                <a:ext uri="{63B3BB69-23CF-44E3-9099-C40C66FF867C}">
                  <a14:compatExt spid="_x0000_s4526"/>
                </a:ext>
                <a:ext uri="{FF2B5EF4-FFF2-40B4-BE49-F238E27FC236}">
                  <a16:creationId xmlns:a16="http://schemas.microsoft.com/office/drawing/2014/main" id="{00000000-0008-0000-0400-0000A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138</xdr:row>
          <xdr:rowOff>25400</xdr:rowOff>
        </xdr:from>
        <xdr:to>
          <xdr:col>17</xdr:col>
          <xdr:colOff>292100</xdr:colOff>
          <xdr:row>138</xdr:row>
          <xdr:rowOff>139700</xdr:rowOff>
        </xdr:to>
        <xdr:sp macro="" textlink="">
          <xdr:nvSpPr>
            <xdr:cNvPr id="4527" name="Check Box 431" hidden="1">
              <a:extLst>
                <a:ext uri="{63B3BB69-23CF-44E3-9099-C40C66FF867C}">
                  <a14:compatExt spid="_x0000_s4527"/>
                </a:ext>
                <a:ext uri="{FF2B5EF4-FFF2-40B4-BE49-F238E27FC236}">
                  <a16:creationId xmlns:a16="http://schemas.microsoft.com/office/drawing/2014/main" id="{00000000-0008-0000-0400-0000A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139</xdr:row>
          <xdr:rowOff>25400</xdr:rowOff>
        </xdr:from>
        <xdr:to>
          <xdr:col>17</xdr:col>
          <xdr:colOff>292100</xdr:colOff>
          <xdr:row>139</xdr:row>
          <xdr:rowOff>139700</xdr:rowOff>
        </xdr:to>
        <xdr:sp macro="" textlink="">
          <xdr:nvSpPr>
            <xdr:cNvPr id="4528" name="Check Box 432" hidden="1">
              <a:extLst>
                <a:ext uri="{63B3BB69-23CF-44E3-9099-C40C66FF867C}">
                  <a14:compatExt spid="_x0000_s4528"/>
                </a:ext>
                <a:ext uri="{FF2B5EF4-FFF2-40B4-BE49-F238E27FC236}">
                  <a16:creationId xmlns:a16="http://schemas.microsoft.com/office/drawing/2014/main" id="{00000000-0008-0000-0400-0000B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140</xdr:row>
          <xdr:rowOff>25400</xdr:rowOff>
        </xdr:from>
        <xdr:to>
          <xdr:col>17</xdr:col>
          <xdr:colOff>292100</xdr:colOff>
          <xdr:row>140</xdr:row>
          <xdr:rowOff>139700</xdr:rowOff>
        </xdr:to>
        <xdr:sp macro="" textlink="">
          <xdr:nvSpPr>
            <xdr:cNvPr id="4529" name="Check Box 433" hidden="1">
              <a:extLst>
                <a:ext uri="{63B3BB69-23CF-44E3-9099-C40C66FF867C}">
                  <a14:compatExt spid="_x0000_s4529"/>
                </a:ext>
                <a:ext uri="{FF2B5EF4-FFF2-40B4-BE49-F238E27FC236}">
                  <a16:creationId xmlns:a16="http://schemas.microsoft.com/office/drawing/2014/main" id="{00000000-0008-0000-0400-0000B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141</xdr:row>
          <xdr:rowOff>25400</xdr:rowOff>
        </xdr:from>
        <xdr:to>
          <xdr:col>17</xdr:col>
          <xdr:colOff>292100</xdr:colOff>
          <xdr:row>141</xdr:row>
          <xdr:rowOff>139700</xdr:rowOff>
        </xdr:to>
        <xdr:sp macro="" textlink="">
          <xdr:nvSpPr>
            <xdr:cNvPr id="4530" name="Check Box 434" hidden="1">
              <a:extLst>
                <a:ext uri="{63B3BB69-23CF-44E3-9099-C40C66FF867C}">
                  <a14:compatExt spid="_x0000_s4530"/>
                </a:ext>
                <a:ext uri="{FF2B5EF4-FFF2-40B4-BE49-F238E27FC236}">
                  <a16:creationId xmlns:a16="http://schemas.microsoft.com/office/drawing/2014/main" id="{00000000-0008-0000-0400-0000B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142</xdr:row>
          <xdr:rowOff>25400</xdr:rowOff>
        </xdr:from>
        <xdr:to>
          <xdr:col>17</xdr:col>
          <xdr:colOff>292100</xdr:colOff>
          <xdr:row>142</xdr:row>
          <xdr:rowOff>139700</xdr:rowOff>
        </xdr:to>
        <xdr:sp macro="" textlink="">
          <xdr:nvSpPr>
            <xdr:cNvPr id="4531" name="Check Box 435" hidden="1">
              <a:extLst>
                <a:ext uri="{63B3BB69-23CF-44E3-9099-C40C66FF867C}">
                  <a14:compatExt spid="_x0000_s4531"/>
                </a:ext>
                <a:ext uri="{FF2B5EF4-FFF2-40B4-BE49-F238E27FC236}">
                  <a16:creationId xmlns:a16="http://schemas.microsoft.com/office/drawing/2014/main" id="{00000000-0008-0000-0400-0000B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143</xdr:row>
          <xdr:rowOff>25400</xdr:rowOff>
        </xdr:from>
        <xdr:to>
          <xdr:col>17</xdr:col>
          <xdr:colOff>292100</xdr:colOff>
          <xdr:row>143</xdr:row>
          <xdr:rowOff>139700</xdr:rowOff>
        </xdr:to>
        <xdr:sp macro="" textlink="">
          <xdr:nvSpPr>
            <xdr:cNvPr id="4532" name="Check Box 436" hidden="1">
              <a:extLst>
                <a:ext uri="{63B3BB69-23CF-44E3-9099-C40C66FF867C}">
                  <a14:compatExt spid="_x0000_s4532"/>
                </a:ext>
                <a:ext uri="{FF2B5EF4-FFF2-40B4-BE49-F238E27FC236}">
                  <a16:creationId xmlns:a16="http://schemas.microsoft.com/office/drawing/2014/main" id="{00000000-0008-0000-0400-0000B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144</xdr:row>
          <xdr:rowOff>25400</xdr:rowOff>
        </xdr:from>
        <xdr:to>
          <xdr:col>17</xdr:col>
          <xdr:colOff>292100</xdr:colOff>
          <xdr:row>144</xdr:row>
          <xdr:rowOff>139700</xdr:rowOff>
        </xdr:to>
        <xdr:sp macro="" textlink="">
          <xdr:nvSpPr>
            <xdr:cNvPr id="4533" name="Check Box 437" hidden="1">
              <a:extLst>
                <a:ext uri="{63B3BB69-23CF-44E3-9099-C40C66FF867C}">
                  <a14:compatExt spid="_x0000_s4533"/>
                </a:ext>
                <a:ext uri="{FF2B5EF4-FFF2-40B4-BE49-F238E27FC236}">
                  <a16:creationId xmlns:a16="http://schemas.microsoft.com/office/drawing/2014/main" id="{00000000-0008-0000-0400-0000B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145</xdr:row>
          <xdr:rowOff>25400</xdr:rowOff>
        </xdr:from>
        <xdr:to>
          <xdr:col>17</xdr:col>
          <xdr:colOff>292100</xdr:colOff>
          <xdr:row>145</xdr:row>
          <xdr:rowOff>139700</xdr:rowOff>
        </xdr:to>
        <xdr:sp macro="" textlink="">
          <xdr:nvSpPr>
            <xdr:cNvPr id="4534" name="Check Box 438" hidden="1">
              <a:extLst>
                <a:ext uri="{63B3BB69-23CF-44E3-9099-C40C66FF867C}">
                  <a14:compatExt spid="_x0000_s4534"/>
                </a:ext>
                <a:ext uri="{FF2B5EF4-FFF2-40B4-BE49-F238E27FC236}">
                  <a16:creationId xmlns:a16="http://schemas.microsoft.com/office/drawing/2014/main" id="{00000000-0008-0000-0400-0000B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146</xdr:row>
          <xdr:rowOff>25400</xdr:rowOff>
        </xdr:from>
        <xdr:to>
          <xdr:col>17</xdr:col>
          <xdr:colOff>292100</xdr:colOff>
          <xdr:row>146</xdr:row>
          <xdr:rowOff>139700</xdr:rowOff>
        </xdr:to>
        <xdr:sp macro="" textlink="">
          <xdr:nvSpPr>
            <xdr:cNvPr id="4535" name="Check Box 439" hidden="1">
              <a:extLst>
                <a:ext uri="{63B3BB69-23CF-44E3-9099-C40C66FF867C}">
                  <a14:compatExt spid="_x0000_s4535"/>
                </a:ext>
                <a:ext uri="{FF2B5EF4-FFF2-40B4-BE49-F238E27FC236}">
                  <a16:creationId xmlns:a16="http://schemas.microsoft.com/office/drawing/2014/main" id="{00000000-0008-0000-0400-0000B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147</xdr:row>
          <xdr:rowOff>25400</xdr:rowOff>
        </xdr:from>
        <xdr:to>
          <xdr:col>14</xdr:col>
          <xdr:colOff>292100</xdr:colOff>
          <xdr:row>147</xdr:row>
          <xdr:rowOff>139700</xdr:rowOff>
        </xdr:to>
        <xdr:sp macro="" textlink="">
          <xdr:nvSpPr>
            <xdr:cNvPr id="4536" name="Check Box 440" hidden="1">
              <a:extLst>
                <a:ext uri="{63B3BB69-23CF-44E3-9099-C40C66FF867C}">
                  <a14:compatExt spid="_x0000_s4536"/>
                </a:ext>
                <a:ext uri="{FF2B5EF4-FFF2-40B4-BE49-F238E27FC236}">
                  <a16:creationId xmlns:a16="http://schemas.microsoft.com/office/drawing/2014/main" id="{00000000-0008-0000-0400-0000B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148</xdr:row>
          <xdr:rowOff>25400</xdr:rowOff>
        </xdr:from>
        <xdr:to>
          <xdr:col>14</xdr:col>
          <xdr:colOff>292100</xdr:colOff>
          <xdr:row>148</xdr:row>
          <xdr:rowOff>139700</xdr:rowOff>
        </xdr:to>
        <xdr:sp macro="" textlink="">
          <xdr:nvSpPr>
            <xdr:cNvPr id="4537" name="Check Box 441" hidden="1">
              <a:extLst>
                <a:ext uri="{63B3BB69-23CF-44E3-9099-C40C66FF867C}">
                  <a14:compatExt spid="_x0000_s4537"/>
                </a:ext>
                <a:ext uri="{FF2B5EF4-FFF2-40B4-BE49-F238E27FC236}">
                  <a16:creationId xmlns:a16="http://schemas.microsoft.com/office/drawing/2014/main" id="{00000000-0008-0000-0400-0000B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149</xdr:row>
          <xdr:rowOff>25400</xdr:rowOff>
        </xdr:from>
        <xdr:to>
          <xdr:col>14</xdr:col>
          <xdr:colOff>292100</xdr:colOff>
          <xdr:row>149</xdr:row>
          <xdr:rowOff>139700</xdr:rowOff>
        </xdr:to>
        <xdr:sp macro="" textlink="">
          <xdr:nvSpPr>
            <xdr:cNvPr id="4538" name="Check Box 442" hidden="1">
              <a:extLst>
                <a:ext uri="{63B3BB69-23CF-44E3-9099-C40C66FF867C}">
                  <a14:compatExt spid="_x0000_s4538"/>
                </a:ext>
                <a:ext uri="{FF2B5EF4-FFF2-40B4-BE49-F238E27FC236}">
                  <a16:creationId xmlns:a16="http://schemas.microsoft.com/office/drawing/2014/main" id="{00000000-0008-0000-0400-0000B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150</xdr:row>
          <xdr:rowOff>25400</xdr:rowOff>
        </xdr:from>
        <xdr:to>
          <xdr:col>14</xdr:col>
          <xdr:colOff>292100</xdr:colOff>
          <xdr:row>150</xdr:row>
          <xdr:rowOff>139700</xdr:rowOff>
        </xdr:to>
        <xdr:sp macro="" textlink="">
          <xdr:nvSpPr>
            <xdr:cNvPr id="4539" name="Check Box 443" hidden="1">
              <a:extLst>
                <a:ext uri="{63B3BB69-23CF-44E3-9099-C40C66FF867C}">
                  <a14:compatExt spid="_x0000_s4539"/>
                </a:ext>
                <a:ext uri="{FF2B5EF4-FFF2-40B4-BE49-F238E27FC236}">
                  <a16:creationId xmlns:a16="http://schemas.microsoft.com/office/drawing/2014/main" id="{00000000-0008-0000-0400-0000B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151</xdr:row>
          <xdr:rowOff>25400</xdr:rowOff>
        </xdr:from>
        <xdr:to>
          <xdr:col>14</xdr:col>
          <xdr:colOff>292100</xdr:colOff>
          <xdr:row>151</xdr:row>
          <xdr:rowOff>139700</xdr:rowOff>
        </xdr:to>
        <xdr:sp macro="" textlink="">
          <xdr:nvSpPr>
            <xdr:cNvPr id="4540" name="Check Box 444" hidden="1">
              <a:extLst>
                <a:ext uri="{63B3BB69-23CF-44E3-9099-C40C66FF867C}">
                  <a14:compatExt spid="_x0000_s4540"/>
                </a:ext>
                <a:ext uri="{FF2B5EF4-FFF2-40B4-BE49-F238E27FC236}">
                  <a16:creationId xmlns:a16="http://schemas.microsoft.com/office/drawing/2014/main" id="{00000000-0008-0000-0400-0000B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152</xdr:row>
          <xdr:rowOff>25400</xdr:rowOff>
        </xdr:from>
        <xdr:to>
          <xdr:col>14</xdr:col>
          <xdr:colOff>292100</xdr:colOff>
          <xdr:row>152</xdr:row>
          <xdr:rowOff>139700</xdr:rowOff>
        </xdr:to>
        <xdr:sp macro="" textlink="">
          <xdr:nvSpPr>
            <xdr:cNvPr id="4541" name="Check Box 445" hidden="1">
              <a:extLst>
                <a:ext uri="{63B3BB69-23CF-44E3-9099-C40C66FF867C}">
                  <a14:compatExt spid="_x0000_s4541"/>
                </a:ext>
                <a:ext uri="{FF2B5EF4-FFF2-40B4-BE49-F238E27FC236}">
                  <a16:creationId xmlns:a16="http://schemas.microsoft.com/office/drawing/2014/main" id="{00000000-0008-0000-0400-0000B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153</xdr:row>
          <xdr:rowOff>25400</xdr:rowOff>
        </xdr:from>
        <xdr:to>
          <xdr:col>14</xdr:col>
          <xdr:colOff>292100</xdr:colOff>
          <xdr:row>153</xdr:row>
          <xdr:rowOff>139700</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00000000-0008-0000-0400-0000B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154</xdr:row>
          <xdr:rowOff>25400</xdr:rowOff>
        </xdr:from>
        <xdr:to>
          <xdr:col>14</xdr:col>
          <xdr:colOff>292100</xdr:colOff>
          <xdr:row>154</xdr:row>
          <xdr:rowOff>139700</xdr:rowOff>
        </xdr:to>
        <xdr:sp macro="" textlink="">
          <xdr:nvSpPr>
            <xdr:cNvPr id="4543" name="Check Box 447" hidden="1">
              <a:extLst>
                <a:ext uri="{63B3BB69-23CF-44E3-9099-C40C66FF867C}">
                  <a14:compatExt spid="_x0000_s4543"/>
                </a:ext>
                <a:ext uri="{FF2B5EF4-FFF2-40B4-BE49-F238E27FC236}">
                  <a16:creationId xmlns:a16="http://schemas.microsoft.com/office/drawing/2014/main" id="{00000000-0008-0000-0400-0000B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155</xdr:row>
          <xdr:rowOff>25400</xdr:rowOff>
        </xdr:from>
        <xdr:to>
          <xdr:col>14</xdr:col>
          <xdr:colOff>292100</xdr:colOff>
          <xdr:row>155</xdr:row>
          <xdr:rowOff>139700</xdr:rowOff>
        </xdr:to>
        <xdr:sp macro="" textlink="">
          <xdr:nvSpPr>
            <xdr:cNvPr id="4544" name="Check Box 448" hidden="1">
              <a:extLst>
                <a:ext uri="{63B3BB69-23CF-44E3-9099-C40C66FF867C}">
                  <a14:compatExt spid="_x0000_s4544"/>
                </a:ext>
                <a:ext uri="{FF2B5EF4-FFF2-40B4-BE49-F238E27FC236}">
                  <a16:creationId xmlns:a16="http://schemas.microsoft.com/office/drawing/2014/main" id="{00000000-0008-0000-0400-0000C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147</xdr:row>
          <xdr:rowOff>25400</xdr:rowOff>
        </xdr:from>
        <xdr:to>
          <xdr:col>17</xdr:col>
          <xdr:colOff>292100</xdr:colOff>
          <xdr:row>147</xdr:row>
          <xdr:rowOff>139700</xdr:rowOff>
        </xdr:to>
        <xdr:sp macro="" textlink="">
          <xdr:nvSpPr>
            <xdr:cNvPr id="4545" name="Check Box 449" hidden="1">
              <a:extLst>
                <a:ext uri="{63B3BB69-23CF-44E3-9099-C40C66FF867C}">
                  <a14:compatExt spid="_x0000_s4545"/>
                </a:ext>
                <a:ext uri="{FF2B5EF4-FFF2-40B4-BE49-F238E27FC236}">
                  <a16:creationId xmlns:a16="http://schemas.microsoft.com/office/drawing/2014/main" id="{00000000-0008-0000-0400-0000C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148</xdr:row>
          <xdr:rowOff>25400</xdr:rowOff>
        </xdr:from>
        <xdr:to>
          <xdr:col>17</xdr:col>
          <xdr:colOff>292100</xdr:colOff>
          <xdr:row>148</xdr:row>
          <xdr:rowOff>139700</xdr:rowOff>
        </xdr:to>
        <xdr:sp macro="" textlink="">
          <xdr:nvSpPr>
            <xdr:cNvPr id="4546" name="Check Box 450" hidden="1">
              <a:extLst>
                <a:ext uri="{63B3BB69-23CF-44E3-9099-C40C66FF867C}">
                  <a14:compatExt spid="_x0000_s4546"/>
                </a:ext>
                <a:ext uri="{FF2B5EF4-FFF2-40B4-BE49-F238E27FC236}">
                  <a16:creationId xmlns:a16="http://schemas.microsoft.com/office/drawing/2014/main" id="{00000000-0008-0000-0400-0000C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149</xdr:row>
          <xdr:rowOff>25400</xdr:rowOff>
        </xdr:from>
        <xdr:to>
          <xdr:col>17</xdr:col>
          <xdr:colOff>292100</xdr:colOff>
          <xdr:row>149</xdr:row>
          <xdr:rowOff>139700</xdr:rowOff>
        </xdr:to>
        <xdr:sp macro="" textlink="">
          <xdr:nvSpPr>
            <xdr:cNvPr id="4547" name="Check Box 451" hidden="1">
              <a:extLst>
                <a:ext uri="{63B3BB69-23CF-44E3-9099-C40C66FF867C}">
                  <a14:compatExt spid="_x0000_s4547"/>
                </a:ext>
                <a:ext uri="{FF2B5EF4-FFF2-40B4-BE49-F238E27FC236}">
                  <a16:creationId xmlns:a16="http://schemas.microsoft.com/office/drawing/2014/main" id="{00000000-0008-0000-0400-0000C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150</xdr:row>
          <xdr:rowOff>25400</xdr:rowOff>
        </xdr:from>
        <xdr:to>
          <xdr:col>17</xdr:col>
          <xdr:colOff>292100</xdr:colOff>
          <xdr:row>150</xdr:row>
          <xdr:rowOff>139700</xdr:rowOff>
        </xdr:to>
        <xdr:sp macro="" textlink="">
          <xdr:nvSpPr>
            <xdr:cNvPr id="4548" name="Check Box 452" hidden="1">
              <a:extLst>
                <a:ext uri="{63B3BB69-23CF-44E3-9099-C40C66FF867C}">
                  <a14:compatExt spid="_x0000_s4548"/>
                </a:ext>
                <a:ext uri="{FF2B5EF4-FFF2-40B4-BE49-F238E27FC236}">
                  <a16:creationId xmlns:a16="http://schemas.microsoft.com/office/drawing/2014/main" id="{00000000-0008-0000-0400-0000C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151</xdr:row>
          <xdr:rowOff>25400</xdr:rowOff>
        </xdr:from>
        <xdr:to>
          <xdr:col>17</xdr:col>
          <xdr:colOff>292100</xdr:colOff>
          <xdr:row>151</xdr:row>
          <xdr:rowOff>139700</xdr:rowOff>
        </xdr:to>
        <xdr:sp macro="" textlink="">
          <xdr:nvSpPr>
            <xdr:cNvPr id="4549" name="Check Box 453" hidden="1">
              <a:extLst>
                <a:ext uri="{63B3BB69-23CF-44E3-9099-C40C66FF867C}">
                  <a14:compatExt spid="_x0000_s4549"/>
                </a:ext>
                <a:ext uri="{FF2B5EF4-FFF2-40B4-BE49-F238E27FC236}">
                  <a16:creationId xmlns:a16="http://schemas.microsoft.com/office/drawing/2014/main" id="{00000000-0008-0000-0400-0000C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152</xdr:row>
          <xdr:rowOff>25400</xdr:rowOff>
        </xdr:from>
        <xdr:to>
          <xdr:col>17</xdr:col>
          <xdr:colOff>292100</xdr:colOff>
          <xdr:row>152</xdr:row>
          <xdr:rowOff>139700</xdr:rowOff>
        </xdr:to>
        <xdr:sp macro="" textlink="">
          <xdr:nvSpPr>
            <xdr:cNvPr id="4550" name="Check Box 454" hidden="1">
              <a:extLst>
                <a:ext uri="{63B3BB69-23CF-44E3-9099-C40C66FF867C}">
                  <a14:compatExt spid="_x0000_s4550"/>
                </a:ext>
                <a:ext uri="{FF2B5EF4-FFF2-40B4-BE49-F238E27FC236}">
                  <a16:creationId xmlns:a16="http://schemas.microsoft.com/office/drawing/2014/main" id="{00000000-0008-0000-0400-0000C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153</xdr:row>
          <xdr:rowOff>25400</xdr:rowOff>
        </xdr:from>
        <xdr:to>
          <xdr:col>17</xdr:col>
          <xdr:colOff>292100</xdr:colOff>
          <xdr:row>153</xdr:row>
          <xdr:rowOff>139700</xdr:rowOff>
        </xdr:to>
        <xdr:sp macro="" textlink="">
          <xdr:nvSpPr>
            <xdr:cNvPr id="4551" name="Check Box 455" hidden="1">
              <a:extLst>
                <a:ext uri="{63B3BB69-23CF-44E3-9099-C40C66FF867C}">
                  <a14:compatExt spid="_x0000_s4551"/>
                </a:ext>
                <a:ext uri="{FF2B5EF4-FFF2-40B4-BE49-F238E27FC236}">
                  <a16:creationId xmlns:a16="http://schemas.microsoft.com/office/drawing/2014/main" id="{00000000-0008-0000-0400-0000C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154</xdr:row>
          <xdr:rowOff>25400</xdr:rowOff>
        </xdr:from>
        <xdr:to>
          <xdr:col>17</xdr:col>
          <xdr:colOff>292100</xdr:colOff>
          <xdr:row>154</xdr:row>
          <xdr:rowOff>139700</xdr:rowOff>
        </xdr:to>
        <xdr:sp macro="" textlink="">
          <xdr:nvSpPr>
            <xdr:cNvPr id="4552" name="Check Box 456" hidden="1">
              <a:extLst>
                <a:ext uri="{63B3BB69-23CF-44E3-9099-C40C66FF867C}">
                  <a14:compatExt spid="_x0000_s4552"/>
                </a:ext>
                <a:ext uri="{FF2B5EF4-FFF2-40B4-BE49-F238E27FC236}">
                  <a16:creationId xmlns:a16="http://schemas.microsoft.com/office/drawing/2014/main" id="{00000000-0008-0000-0400-0000C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155</xdr:row>
          <xdr:rowOff>25400</xdr:rowOff>
        </xdr:from>
        <xdr:to>
          <xdr:col>17</xdr:col>
          <xdr:colOff>292100</xdr:colOff>
          <xdr:row>155</xdr:row>
          <xdr:rowOff>139700</xdr:rowOff>
        </xdr:to>
        <xdr:sp macro="" textlink="">
          <xdr:nvSpPr>
            <xdr:cNvPr id="4553" name="Check Box 457" hidden="1">
              <a:extLst>
                <a:ext uri="{63B3BB69-23CF-44E3-9099-C40C66FF867C}">
                  <a14:compatExt spid="_x0000_s4553"/>
                </a:ext>
                <a:ext uri="{FF2B5EF4-FFF2-40B4-BE49-F238E27FC236}">
                  <a16:creationId xmlns:a16="http://schemas.microsoft.com/office/drawing/2014/main" id="{00000000-0008-0000-0400-0000C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156</xdr:row>
          <xdr:rowOff>25400</xdr:rowOff>
        </xdr:from>
        <xdr:to>
          <xdr:col>14</xdr:col>
          <xdr:colOff>292100</xdr:colOff>
          <xdr:row>156</xdr:row>
          <xdr:rowOff>139700</xdr:rowOff>
        </xdr:to>
        <xdr:sp macro="" textlink="">
          <xdr:nvSpPr>
            <xdr:cNvPr id="4554" name="Check Box 458" hidden="1">
              <a:extLst>
                <a:ext uri="{63B3BB69-23CF-44E3-9099-C40C66FF867C}">
                  <a14:compatExt spid="_x0000_s4554"/>
                </a:ext>
                <a:ext uri="{FF2B5EF4-FFF2-40B4-BE49-F238E27FC236}">
                  <a16:creationId xmlns:a16="http://schemas.microsoft.com/office/drawing/2014/main" id="{00000000-0008-0000-0400-0000C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157</xdr:row>
          <xdr:rowOff>25400</xdr:rowOff>
        </xdr:from>
        <xdr:to>
          <xdr:col>14</xdr:col>
          <xdr:colOff>292100</xdr:colOff>
          <xdr:row>157</xdr:row>
          <xdr:rowOff>139700</xdr:rowOff>
        </xdr:to>
        <xdr:sp macro="" textlink="">
          <xdr:nvSpPr>
            <xdr:cNvPr id="4555" name="Check Box 459" hidden="1">
              <a:extLst>
                <a:ext uri="{63B3BB69-23CF-44E3-9099-C40C66FF867C}">
                  <a14:compatExt spid="_x0000_s4555"/>
                </a:ext>
                <a:ext uri="{FF2B5EF4-FFF2-40B4-BE49-F238E27FC236}">
                  <a16:creationId xmlns:a16="http://schemas.microsoft.com/office/drawing/2014/main" id="{00000000-0008-0000-0400-0000C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158</xdr:row>
          <xdr:rowOff>25400</xdr:rowOff>
        </xdr:from>
        <xdr:to>
          <xdr:col>14</xdr:col>
          <xdr:colOff>292100</xdr:colOff>
          <xdr:row>158</xdr:row>
          <xdr:rowOff>139700</xdr:rowOff>
        </xdr:to>
        <xdr:sp macro="" textlink="">
          <xdr:nvSpPr>
            <xdr:cNvPr id="4556" name="Check Box 460" hidden="1">
              <a:extLst>
                <a:ext uri="{63B3BB69-23CF-44E3-9099-C40C66FF867C}">
                  <a14:compatExt spid="_x0000_s4556"/>
                </a:ext>
                <a:ext uri="{FF2B5EF4-FFF2-40B4-BE49-F238E27FC236}">
                  <a16:creationId xmlns:a16="http://schemas.microsoft.com/office/drawing/2014/main" id="{00000000-0008-0000-0400-0000C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159</xdr:row>
          <xdr:rowOff>25400</xdr:rowOff>
        </xdr:from>
        <xdr:to>
          <xdr:col>14</xdr:col>
          <xdr:colOff>292100</xdr:colOff>
          <xdr:row>159</xdr:row>
          <xdr:rowOff>139700</xdr:rowOff>
        </xdr:to>
        <xdr:sp macro="" textlink="">
          <xdr:nvSpPr>
            <xdr:cNvPr id="4557" name="Check Box 461" hidden="1">
              <a:extLst>
                <a:ext uri="{63B3BB69-23CF-44E3-9099-C40C66FF867C}">
                  <a14:compatExt spid="_x0000_s4557"/>
                </a:ext>
                <a:ext uri="{FF2B5EF4-FFF2-40B4-BE49-F238E27FC236}">
                  <a16:creationId xmlns:a16="http://schemas.microsoft.com/office/drawing/2014/main" id="{00000000-0008-0000-0400-0000C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160</xdr:row>
          <xdr:rowOff>25400</xdr:rowOff>
        </xdr:from>
        <xdr:to>
          <xdr:col>14</xdr:col>
          <xdr:colOff>292100</xdr:colOff>
          <xdr:row>160</xdr:row>
          <xdr:rowOff>139700</xdr:rowOff>
        </xdr:to>
        <xdr:sp macro="" textlink="">
          <xdr:nvSpPr>
            <xdr:cNvPr id="4558" name="Check Box 462" hidden="1">
              <a:extLst>
                <a:ext uri="{63B3BB69-23CF-44E3-9099-C40C66FF867C}">
                  <a14:compatExt spid="_x0000_s4558"/>
                </a:ext>
                <a:ext uri="{FF2B5EF4-FFF2-40B4-BE49-F238E27FC236}">
                  <a16:creationId xmlns:a16="http://schemas.microsoft.com/office/drawing/2014/main" id="{00000000-0008-0000-0400-0000C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161</xdr:row>
          <xdr:rowOff>25400</xdr:rowOff>
        </xdr:from>
        <xdr:to>
          <xdr:col>14</xdr:col>
          <xdr:colOff>292100</xdr:colOff>
          <xdr:row>161</xdr:row>
          <xdr:rowOff>139700</xdr:rowOff>
        </xdr:to>
        <xdr:sp macro="" textlink="">
          <xdr:nvSpPr>
            <xdr:cNvPr id="4559" name="Check Box 463" hidden="1">
              <a:extLst>
                <a:ext uri="{63B3BB69-23CF-44E3-9099-C40C66FF867C}">
                  <a14:compatExt spid="_x0000_s4559"/>
                </a:ext>
                <a:ext uri="{FF2B5EF4-FFF2-40B4-BE49-F238E27FC236}">
                  <a16:creationId xmlns:a16="http://schemas.microsoft.com/office/drawing/2014/main" id="{00000000-0008-0000-0400-0000C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162</xdr:row>
          <xdr:rowOff>25400</xdr:rowOff>
        </xdr:from>
        <xdr:to>
          <xdr:col>14</xdr:col>
          <xdr:colOff>292100</xdr:colOff>
          <xdr:row>162</xdr:row>
          <xdr:rowOff>139700</xdr:rowOff>
        </xdr:to>
        <xdr:sp macro="" textlink="">
          <xdr:nvSpPr>
            <xdr:cNvPr id="4560" name="Check Box 464" hidden="1">
              <a:extLst>
                <a:ext uri="{63B3BB69-23CF-44E3-9099-C40C66FF867C}">
                  <a14:compatExt spid="_x0000_s4560"/>
                </a:ext>
                <a:ext uri="{FF2B5EF4-FFF2-40B4-BE49-F238E27FC236}">
                  <a16:creationId xmlns:a16="http://schemas.microsoft.com/office/drawing/2014/main" id="{00000000-0008-0000-0400-0000D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163</xdr:row>
          <xdr:rowOff>25400</xdr:rowOff>
        </xdr:from>
        <xdr:to>
          <xdr:col>14</xdr:col>
          <xdr:colOff>292100</xdr:colOff>
          <xdr:row>163</xdr:row>
          <xdr:rowOff>139700</xdr:rowOff>
        </xdr:to>
        <xdr:sp macro="" textlink="">
          <xdr:nvSpPr>
            <xdr:cNvPr id="4561" name="Check Box 465" hidden="1">
              <a:extLst>
                <a:ext uri="{63B3BB69-23CF-44E3-9099-C40C66FF867C}">
                  <a14:compatExt spid="_x0000_s4561"/>
                </a:ext>
                <a:ext uri="{FF2B5EF4-FFF2-40B4-BE49-F238E27FC236}">
                  <a16:creationId xmlns:a16="http://schemas.microsoft.com/office/drawing/2014/main" id="{00000000-0008-0000-0400-0000D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164</xdr:row>
          <xdr:rowOff>25400</xdr:rowOff>
        </xdr:from>
        <xdr:to>
          <xdr:col>14</xdr:col>
          <xdr:colOff>292100</xdr:colOff>
          <xdr:row>164</xdr:row>
          <xdr:rowOff>139700</xdr:rowOff>
        </xdr:to>
        <xdr:sp macro="" textlink="">
          <xdr:nvSpPr>
            <xdr:cNvPr id="4562" name="Check Box 466" hidden="1">
              <a:extLst>
                <a:ext uri="{63B3BB69-23CF-44E3-9099-C40C66FF867C}">
                  <a14:compatExt spid="_x0000_s4562"/>
                </a:ext>
                <a:ext uri="{FF2B5EF4-FFF2-40B4-BE49-F238E27FC236}">
                  <a16:creationId xmlns:a16="http://schemas.microsoft.com/office/drawing/2014/main" id="{00000000-0008-0000-0400-0000D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156</xdr:row>
          <xdr:rowOff>25400</xdr:rowOff>
        </xdr:from>
        <xdr:to>
          <xdr:col>17</xdr:col>
          <xdr:colOff>292100</xdr:colOff>
          <xdr:row>156</xdr:row>
          <xdr:rowOff>139700</xdr:rowOff>
        </xdr:to>
        <xdr:sp macro="" textlink="">
          <xdr:nvSpPr>
            <xdr:cNvPr id="4563" name="Check Box 467" hidden="1">
              <a:extLst>
                <a:ext uri="{63B3BB69-23CF-44E3-9099-C40C66FF867C}">
                  <a14:compatExt spid="_x0000_s4563"/>
                </a:ext>
                <a:ext uri="{FF2B5EF4-FFF2-40B4-BE49-F238E27FC236}">
                  <a16:creationId xmlns:a16="http://schemas.microsoft.com/office/drawing/2014/main" id="{00000000-0008-0000-0400-0000D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157</xdr:row>
          <xdr:rowOff>25400</xdr:rowOff>
        </xdr:from>
        <xdr:to>
          <xdr:col>17</xdr:col>
          <xdr:colOff>292100</xdr:colOff>
          <xdr:row>157</xdr:row>
          <xdr:rowOff>139700</xdr:rowOff>
        </xdr:to>
        <xdr:sp macro="" textlink="">
          <xdr:nvSpPr>
            <xdr:cNvPr id="4564" name="Check Box 468" hidden="1">
              <a:extLst>
                <a:ext uri="{63B3BB69-23CF-44E3-9099-C40C66FF867C}">
                  <a14:compatExt spid="_x0000_s4564"/>
                </a:ext>
                <a:ext uri="{FF2B5EF4-FFF2-40B4-BE49-F238E27FC236}">
                  <a16:creationId xmlns:a16="http://schemas.microsoft.com/office/drawing/2014/main" id="{00000000-0008-0000-0400-0000D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158</xdr:row>
          <xdr:rowOff>25400</xdr:rowOff>
        </xdr:from>
        <xdr:to>
          <xdr:col>17</xdr:col>
          <xdr:colOff>292100</xdr:colOff>
          <xdr:row>158</xdr:row>
          <xdr:rowOff>139700</xdr:rowOff>
        </xdr:to>
        <xdr:sp macro="" textlink="">
          <xdr:nvSpPr>
            <xdr:cNvPr id="4565" name="Check Box 469" hidden="1">
              <a:extLst>
                <a:ext uri="{63B3BB69-23CF-44E3-9099-C40C66FF867C}">
                  <a14:compatExt spid="_x0000_s4565"/>
                </a:ext>
                <a:ext uri="{FF2B5EF4-FFF2-40B4-BE49-F238E27FC236}">
                  <a16:creationId xmlns:a16="http://schemas.microsoft.com/office/drawing/2014/main" id="{00000000-0008-0000-0400-0000D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159</xdr:row>
          <xdr:rowOff>25400</xdr:rowOff>
        </xdr:from>
        <xdr:to>
          <xdr:col>17</xdr:col>
          <xdr:colOff>292100</xdr:colOff>
          <xdr:row>159</xdr:row>
          <xdr:rowOff>139700</xdr:rowOff>
        </xdr:to>
        <xdr:sp macro="" textlink="">
          <xdr:nvSpPr>
            <xdr:cNvPr id="4566" name="Check Box 470" hidden="1">
              <a:extLst>
                <a:ext uri="{63B3BB69-23CF-44E3-9099-C40C66FF867C}">
                  <a14:compatExt spid="_x0000_s4566"/>
                </a:ext>
                <a:ext uri="{FF2B5EF4-FFF2-40B4-BE49-F238E27FC236}">
                  <a16:creationId xmlns:a16="http://schemas.microsoft.com/office/drawing/2014/main" id="{00000000-0008-0000-0400-0000D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160</xdr:row>
          <xdr:rowOff>25400</xdr:rowOff>
        </xdr:from>
        <xdr:to>
          <xdr:col>17</xdr:col>
          <xdr:colOff>292100</xdr:colOff>
          <xdr:row>160</xdr:row>
          <xdr:rowOff>139700</xdr:rowOff>
        </xdr:to>
        <xdr:sp macro="" textlink="">
          <xdr:nvSpPr>
            <xdr:cNvPr id="4567" name="Check Box 471" hidden="1">
              <a:extLst>
                <a:ext uri="{63B3BB69-23CF-44E3-9099-C40C66FF867C}">
                  <a14:compatExt spid="_x0000_s4567"/>
                </a:ext>
                <a:ext uri="{FF2B5EF4-FFF2-40B4-BE49-F238E27FC236}">
                  <a16:creationId xmlns:a16="http://schemas.microsoft.com/office/drawing/2014/main" id="{00000000-0008-0000-0400-0000D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161</xdr:row>
          <xdr:rowOff>25400</xdr:rowOff>
        </xdr:from>
        <xdr:to>
          <xdr:col>17</xdr:col>
          <xdr:colOff>292100</xdr:colOff>
          <xdr:row>161</xdr:row>
          <xdr:rowOff>139700</xdr:rowOff>
        </xdr:to>
        <xdr:sp macro="" textlink="">
          <xdr:nvSpPr>
            <xdr:cNvPr id="4568" name="Check Box 472" hidden="1">
              <a:extLst>
                <a:ext uri="{63B3BB69-23CF-44E3-9099-C40C66FF867C}">
                  <a14:compatExt spid="_x0000_s4568"/>
                </a:ext>
                <a:ext uri="{FF2B5EF4-FFF2-40B4-BE49-F238E27FC236}">
                  <a16:creationId xmlns:a16="http://schemas.microsoft.com/office/drawing/2014/main" id="{00000000-0008-0000-0400-0000D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162</xdr:row>
          <xdr:rowOff>25400</xdr:rowOff>
        </xdr:from>
        <xdr:to>
          <xdr:col>17</xdr:col>
          <xdr:colOff>292100</xdr:colOff>
          <xdr:row>162</xdr:row>
          <xdr:rowOff>139700</xdr:rowOff>
        </xdr:to>
        <xdr:sp macro="" textlink="">
          <xdr:nvSpPr>
            <xdr:cNvPr id="4569" name="Check Box 473" hidden="1">
              <a:extLst>
                <a:ext uri="{63B3BB69-23CF-44E3-9099-C40C66FF867C}">
                  <a14:compatExt spid="_x0000_s4569"/>
                </a:ext>
                <a:ext uri="{FF2B5EF4-FFF2-40B4-BE49-F238E27FC236}">
                  <a16:creationId xmlns:a16="http://schemas.microsoft.com/office/drawing/2014/main" id="{00000000-0008-0000-0400-0000D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163</xdr:row>
          <xdr:rowOff>25400</xdr:rowOff>
        </xdr:from>
        <xdr:to>
          <xdr:col>17</xdr:col>
          <xdr:colOff>292100</xdr:colOff>
          <xdr:row>163</xdr:row>
          <xdr:rowOff>139700</xdr:rowOff>
        </xdr:to>
        <xdr:sp macro="" textlink="">
          <xdr:nvSpPr>
            <xdr:cNvPr id="4570" name="Check Box 474" hidden="1">
              <a:extLst>
                <a:ext uri="{63B3BB69-23CF-44E3-9099-C40C66FF867C}">
                  <a14:compatExt spid="_x0000_s4570"/>
                </a:ext>
                <a:ext uri="{FF2B5EF4-FFF2-40B4-BE49-F238E27FC236}">
                  <a16:creationId xmlns:a16="http://schemas.microsoft.com/office/drawing/2014/main" id="{00000000-0008-0000-0400-0000D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164</xdr:row>
          <xdr:rowOff>25400</xdr:rowOff>
        </xdr:from>
        <xdr:to>
          <xdr:col>17</xdr:col>
          <xdr:colOff>292100</xdr:colOff>
          <xdr:row>164</xdr:row>
          <xdr:rowOff>139700</xdr:rowOff>
        </xdr:to>
        <xdr:sp macro="" textlink="">
          <xdr:nvSpPr>
            <xdr:cNvPr id="4571" name="Check Box 475" hidden="1">
              <a:extLst>
                <a:ext uri="{63B3BB69-23CF-44E3-9099-C40C66FF867C}">
                  <a14:compatExt spid="_x0000_s4571"/>
                </a:ext>
                <a:ext uri="{FF2B5EF4-FFF2-40B4-BE49-F238E27FC236}">
                  <a16:creationId xmlns:a16="http://schemas.microsoft.com/office/drawing/2014/main" id="{00000000-0008-0000-0400-0000D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165</xdr:row>
          <xdr:rowOff>25400</xdr:rowOff>
        </xdr:from>
        <xdr:to>
          <xdr:col>14</xdr:col>
          <xdr:colOff>292100</xdr:colOff>
          <xdr:row>165</xdr:row>
          <xdr:rowOff>139700</xdr:rowOff>
        </xdr:to>
        <xdr:sp macro="" textlink="">
          <xdr:nvSpPr>
            <xdr:cNvPr id="4572" name="Check Box 476" hidden="1">
              <a:extLst>
                <a:ext uri="{63B3BB69-23CF-44E3-9099-C40C66FF867C}">
                  <a14:compatExt spid="_x0000_s4572"/>
                </a:ext>
                <a:ext uri="{FF2B5EF4-FFF2-40B4-BE49-F238E27FC236}">
                  <a16:creationId xmlns:a16="http://schemas.microsoft.com/office/drawing/2014/main" id="{00000000-0008-0000-0400-0000D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166</xdr:row>
          <xdr:rowOff>25400</xdr:rowOff>
        </xdr:from>
        <xdr:to>
          <xdr:col>14</xdr:col>
          <xdr:colOff>292100</xdr:colOff>
          <xdr:row>166</xdr:row>
          <xdr:rowOff>139700</xdr:rowOff>
        </xdr:to>
        <xdr:sp macro="" textlink="">
          <xdr:nvSpPr>
            <xdr:cNvPr id="4573" name="Check Box 477" hidden="1">
              <a:extLst>
                <a:ext uri="{63B3BB69-23CF-44E3-9099-C40C66FF867C}">
                  <a14:compatExt spid="_x0000_s4573"/>
                </a:ext>
                <a:ext uri="{FF2B5EF4-FFF2-40B4-BE49-F238E27FC236}">
                  <a16:creationId xmlns:a16="http://schemas.microsoft.com/office/drawing/2014/main" id="{00000000-0008-0000-0400-0000D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167</xdr:row>
          <xdr:rowOff>25400</xdr:rowOff>
        </xdr:from>
        <xdr:to>
          <xdr:col>14</xdr:col>
          <xdr:colOff>292100</xdr:colOff>
          <xdr:row>167</xdr:row>
          <xdr:rowOff>139700</xdr:rowOff>
        </xdr:to>
        <xdr:sp macro="" textlink="">
          <xdr:nvSpPr>
            <xdr:cNvPr id="4574" name="Check Box 478" hidden="1">
              <a:extLst>
                <a:ext uri="{63B3BB69-23CF-44E3-9099-C40C66FF867C}">
                  <a14:compatExt spid="_x0000_s4574"/>
                </a:ext>
                <a:ext uri="{FF2B5EF4-FFF2-40B4-BE49-F238E27FC236}">
                  <a16:creationId xmlns:a16="http://schemas.microsoft.com/office/drawing/2014/main" id="{00000000-0008-0000-0400-0000D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168</xdr:row>
          <xdr:rowOff>25400</xdr:rowOff>
        </xdr:from>
        <xdr:to>
          <xdr:col>14</xdr:col>
          <xdr:colOff>292100</xdr:colOff>
          <xdr:row>168</xdr:row>
          <xdr:rowOff>139700</xdr:rowOff>
        </xdr:to>
        <xdr:sp macro="" textlink="">
          <xdr:nvSpPr>
            <xdr:cNvPr id="4575" name="Check Box 479" hidden="1">
              <a:extLst>
                <a:ext uri="{63B3BB69-23CF-44E3-9099-C40C66FF867C}">
                  <a14:compatExt spid="_x0000_s4575"/>
                </a:ext>
                <a:ext uri="{FF2B5EF4-FFF2-40B4-BE49-F238E27FC236}">
                  <a16:creationId xmlns:a16="http://schemas.microsoft.com/office/drawing/2014/main" id="{00000000-0008-0000-0400-0000D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169</xdr:row>
          <xdr:rowOff>25400</xdr:rowOff>
        </xdr:from>
        <xdr:to>
          <xdr:col>14</xdr:col>
          <xdr:colOff>292100</xdr:colOff>
          <xdr:row>169</xdr:row>
          <xdr:rowOff>139700</xdr:rowOff>
        </xdr:to>
        <xdr:sp macro="" textlink="">
          <xdr:nvSpPr>
            <xdr:cNvPr id="4576" name="Check Box 480" hidden="1">
              <a:extLst>
                <a:ext uri="{63B3BB69-23CF-44E3-9099-C40C66FF867C}">
                  <a14:compatExt spid="_x0000_s4576"/>
                </a:ext>
                <a:ext uri="{FF2B5EF4-FFF2-40B4-BE49-F238E27FC236}">
                  <a16:creationId xmlns:a16="http://schemas.microsoft.com/office/drawing/2014/main" id="{00000000-0008-0000-0400-0000E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170</xdr:row>
          <xdr:rowOff>25400</xdr:rowOff>
        </xdr:from>
        <xdr:to>
          <xdr:col>14</xdr:col>
          <xdr:colOff>292100</xdr:colOff>
          <xdr:row>170</xdr:row>
          <xdr:rowOff>139700</xdr:rowOff>
        </xdr:to>
        <xdr:sp macro="" textlink="">
          <xdr:nvSpPr>
            <xdr:cNvPr id="4577" name="Check Box 481" hidden="1">
              <a:extLst>
                <a:ext uri="{63B3BB69-23CF-44E3-9099-C40C66FF867C}">
                  <a14:compatExt spid="_x0000_s4577"/>
                </a:ext>
                <a:ext uri="{FF2B5EF4-FFF2-40B4-BE49-F238E27FC236}">
                  <a16:creationId xmlns:a16="http://schemas.microsoft.com/office/drawing/2014/main" id="{00000000-0008-0000-0400-0000E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171</xdr:row>
          <xdr:rowOff>25400</xdr:rowOff>
        </xdr:from>
        <xdr:to>
          <xdr:col>14</xdr:col>
          <xdr:colOff>292100</xdr:colOff>
          <xdr:row>171</xdr:row>
          <xdr:rowOff>139700</xdr:rowOff>
        </xdr:to>
        <xdr:sp macro="" textlink="">
          <xdr:nvSpPr>
            <xdr:cNvPr id="4578" name="Check Box 482" hidden="1">
              <a:extLst>
                <a:ext uri="{63B3BB69-23CF-44E3-9099-C40C66FF867C}">
                  <a14:compatExt spid="_x0000_s4578"/>
                </a:ext>
                <a:ext uri="{FF2B5EF4-FFF2-40B4-BE49-F238E27FC236}">
                  <a16:creationId xmlns:a16="http://schemas.microsoft.com/office/drawing/2014/main" id="{00000000-0008-0000-0400-0000E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172</xdr:row>
          <xdr:rowOff>25400</xdr:rowOff>
        </xdr:from>
        <xdr:to>
          <xdr:col>14</xdr:col>
          <xdr:colOff>292100</xdr:colOff>
          <xdr:row>172</xdr:row>
          <xdr:rowOff>139700</xdr:rowOff>
        </xdr:to>
        <xdr:sp macro="" textlink="">
          <xdr:nvSpPr>
            <xdr:cNvPr id="4579" name="Check Box 483" hidden="1">
              <a:extLst>
                <a:ext uri="{63B3BB69-23CF-44E3-9099-C40C66FF867C}">
                  <a14:compatExt spid="_x0000_s4579"/>
                </a:ext>
                <a:ext uri="{FF2B5EF4-FFF2-40B4-BE49-F238E27FC236}">
                  <a16:creationId xmlns:a16="http://schemas.microsoft.com/office/drawing/2014/main" id="{00000000-0008-0000-0400-0000E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173</xdr:row>
          <xdr:rowOff>25400</xdr:rowOff>
        </xdr:from>
        <xdr:to>
          <xdr:col>14</xdr:col>
          <xdr:colOff>292100</xdr:colOff>
          <xdr:row>173</xdr:row>
          <xdr:rowOff>139700</xdr:rowOff>
        </xdr:to>
        <xdr:sp macro="" textlink="">
          <xdr:nvSpPr>
            <xdr:cNvPr id="4580" name="Check Box 484" hidden="1">
              <a:extLst>
                <a:ext uri="{63B3BB69-23CF-44E3-9099-C40C66FF867C}">
                  <a14:compatExt spid="_x0000_s4580"/>
                </a:ext>
                <a:ext uri="{FF2B5EF4-FFF2-40B4-BE49-F238E27FC236}">
                  <a16:creationId xmlns:a16="http://schemas.microsoft.com/office/drawing/2014/main" id="{00000000-0008-0000-0400-0000E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165</xdr:row>
          <xdr:rowOff>25400</xdr:rowOff>
        </xdr:from>
        <xdr:to>
          <xdr:col>17</xdr:col>
          <xdr:colOff>292100</xdr:colOff>
          <xdr:row>165</xdr:row>
          <xdr:rowOff>139700</xdr:rowOff>
        </xdr:to>
        <xdr:sp macro="" textlink="">
          <xdr:nvSpPr>
            <xdr:cNvPr id="4581" name="Check Box 485" hidden="1">
              <a:extLst>
                <a:ext uri="{63B3BB69-23CF-44E3-9099-C40C66FF867C}">
                  <a14:compatExt spid="_x0000_s4581"/>
                </a:ext>
                <a:ext uri="{FF2B5EF4-FFF2-40B4-BE49-F238E27FC236}">
                  <a16:creationId xmlns:a16="http://schemas.microsoft.com/office/drawing/2014/main" id="{00000000-0008-0000-0400-0000E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166</xdr:row>
          <xdr:rowOff>25400</xdr:rowOff>
        </xdr:from>
        <xdr:to>
          <xdr:col>17</xdr:col>
          <xdr:colOff>292100</xdr:colOff>
          <xdr:row>166</xdr:row>
          <xdr:rowOff>139700</xdr:rowOff>
        </xdr:to>
        <xdr:sp macro="" textlink="">
          <xdr:nvSpPr>
            <xdr:cNvPr id="4582" name="Check Box 486" hidden="1">
              <a:extLst>
                <a:ext uri="{63B3BB69-23CF-44E3-9099-C40C66FF867C}">
                  <a14:compatExt spid="_x0000_s4582"/>
                </a:ext>
                <a:ext uri="{FF2B5EF4-FFF2-40B4-BE49-F238E27FC236}">
                  <a16:creationId xmlns:a16="http://schemas.microsoft.com/office/drawing/2014/main" id="{00000000-0008-0000-0400-0000E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167</xdr:row>
          <xdr:rowOff>25400</xdr:rowOff>
        </xdr:from>
        <xdr:to>
          <xdr:col>17</xdr:col>
          <xdr:colOff>292100</xdr:colOff>
          <xdr:row>167</xdr:row>
          <xdr:rowOff>139700</xdr:rowOff>
        </xdr:to>
        <xdr:sp macro="" textlink="">
          <xdr:nvSpPr>
            <xdr:cNvPr id="4583" name="Check Box 487" hidden="1">
              <a:extLst>
                <a:ext uri="{63B3BB69-23CF-44E3-9099-C40C66FF867C}">
                  <a14:compatExt spid="_x0000_s4583"/>
                </a:ext>
                <a:ext uri="{FF2B5EF4-FFF2-40B4-BE49-F238E27FC236}">
                  <a16:creationId xmlns:a16="http://schemas.microsoft.com/office/drawing/2014/main" id="{00000000-0008-0000-0400-0000E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168</xdr:row>
          <xdr:rowOff>25400</xdr:rowOff>
        </xdr:from>
        <xdr:to>
          <xdr:col>17</xdr:col>
          <xdr:colOff>292100</xdr:colOff>
          <xdr:row>168</xdr:row>
          <xdr:rowOff>139700</xdr:rowOff>
        </xdr:to>
        <xdr:sp macro="" textlink="">
          <xdr:nvSpPr>
            <xdr:cNvPr id="4584" name="Check Box 488" hidden="1">
              <a:extLst>
                <a:ext uri="{63B3BB69-23CF-44E3-9099-C40C66FF867C}">
                  <a14:compatExt spid="_x0000_s4584"/>
                </a:ext>
                <a:ext uri="{FF2B5EF4-FFF2-40B4-BE49-F238E27FC236}">
                  <a16:creationId xmlns:a16="http://schemas.microsoft.com/office/drawing/2014/main" id="{00000000-0008-0000-0400-0000E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169</xdr:row>
          <xdr:rowOff>25400</xdr:rowOff>
        </xdr:from>
        <xdr:to>
          <xdr:col>17</xdr:col>
          <xdr:colOff>292100</xdr:colOff>
          <xdr:row>169</xdr:row>
          <xdr:rowOff>139700</xdr:rowOff>
        </xdr:to>
        <xdr:sp macro="" textlink="">
          <xdr:nvSpPr>
            <xdr:cNvPr id="4585" name="Check Box 489" hidden="1">
              <a:extLst>
                <a:ext uri="{63B3BB69-23CF-44E3-9099-C40C66FF867C}">
                  <a14:compatExt spid="_x0000_s4585"/>
                </a:ext>
                <a:ext uri="{FF2B5EF4-FFF2-40B4-BE49-F238E27FC236}">
                  <a16:creationId xmlns:a16="http://schemas.microsoft.com/office/drawing/2014/main" id="{00000000-0008-0000-0400-0000E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170</xdr:row>
          <xdr:rowOff>25400</xdr:rowOff>
        </xdr:from>
        <xdr:to>
          <xdr:col>17</xdr:col>
          <xdr:colOff>292100</xdr:colOff>
          <xdr:row>170</xdr:row>
          <xdr:rowOff>139700</xdr:rowOff>
        </xdr:to>
        <xdr:sp macro="" textlink="">
          <xdr:nvSpPr>
            <xdr:cNvPr id="4586" name="Check Box 490" hidden="1">
              <a:extLst>
                <a:ext uri="{63B3BB69-23CF-44E3-9099-C40C66FF867C}">
                  <a14:compatExt spid="_x0000_s4586"/>
                </a:ext>
                <a:ext uri="{FF2B5EF4-FFF2-40B4-BE49-F238E27FC236}">
                  <a16:creationId xmlns:a16="http://schemas.microsoft.com/office/drawing/2014/main" id="{00000000-0008-0000-0400-0000E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171</xdr:row>
          <xdr:rowOff>25400</xdr:rowOff>
        </xdr:from>
        <xdr:to>
          <xdr:col>17</xdr:col>
          <xdr:colOff>292100</xdr:colOff>
          <xdr:row>171</xdr:row>
          <xdr:rowOff>139700</xdr:rowOff>
        </xdr:to>
        <xdr:sp macro="" textlink="">
          <xdr:nvSpPr>
            <xdr:cNvPr id="4587" name="Check Box 491" hidden="1">
              <a:extLst>
                <a:ext uri="{63B3BB69-23CF-44E3-9099-C40C66FF867C}">
                  <a14:compatExt spid="_x0000_s4587"/>
                </a:ext>
                <a:ext uri="{FF2B5EF4-FFF2-40B4-BE49-F238E27FC236}">
                  <a16:creationId xmlns:a16="http://schemas.microsoft.com/office/drawing/2014/main" id="{00000000-0008-0000-0400-0000E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172</xdr:row>
          <xdr:rowOff>25400</xdr:rowOff>
        </xdr:from>
        <xdr:to>
          <xdr:col>17</xdr:col>
          <xdr:colOff>292100</xdr:colOff>
          <xdr:row>172</xdr:row>
          <xdr:rowOff>139700</xdr:rowOff>
        </xdr:to>
        <xdr:sp macro="" textlink="">
          <xdr:nvSpPr>
            <xdr:cNvPr id="4588" name="Check Box 492" hidden="1">
              <a:extLst>
                <a:ext uri="{63B3BB69-23CF-44E3-9099-C40C66FF867C}">
                  <a14:compatExt spid="_x0000_s4588"/>
                </a:ext>
                <a:ext uri="{FF2B5EF4-FFF2-40B4-BE49-F238E27FC236}">
                  <a16:creationId xmlns:a16="http://schemas.microsoft.com/office/drawing/2014/main" id="{00000000-0008-0000-0400-0000E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173</xdr:row>
          <xdr:rowOff>25400</xdr:rowOff>
        </xdr:from>
        <xdr:to>
          <xdr:col>17</xdr:col>
          <xdr:colOff>292100</xdr:colOff>
          <xdr:row>173</xdr:row>
          <xdr:rowOff>139700</xdr:rowOff>
        </xdr:to>
        <xdr:sp macro="" textlink="">
          <xdr:nvSpPr>
            <xdr:cNvPr id="4589" name="Check Box 493" hidden="1">
              <a:extLst>
                <a:ext uri="{63B3BB69-23CF-44E3-9099-C40C66FF867C}">
                  <a14:compatExt spid="_x0000_s4589"/>
                </a:ext>
                <a:ext uri="{FF2B5EF4-FFF2-40B4-BE49-F238E27FC236}">
                  <a16:creationId xmlns:a16="http://schemas.microsoft.com/office/drawing/2014/main" id="{00000000-0008-0000-0400-0000E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174</xdr:row>
          <xdr:rowOff>25400</xdr:rowOff>
        </xdr:from>
        <xdr:to>
          <xdr:col>14</xdr:col>
          <xdr:colOff>292100</xdr:colOff>
          <xdr:row>174</xdr:row>
          <xdr:rowOff>139700</xdr:rowOff>
        </xdr:to>
        <xdr:sp macro="" textlink="">
          <xdr:nvSpPr>
            <xdr:cNvPr id="4590" name="Check Box 494" hidden="1">
              <a:extLst>
                <a:ext uri="{63B3BB69-23CF-44E3-9099-C40C66FF867C}">
                  <a14:compatExt spid="_x0000_s4590"/>
                </a:ext>
                <a:ext uri="{FF2B5EF4-FFF2-40B4-BE49-F238E27FC236}">
                  <a16:creationId xmlns:a16="http://schemas.microsoft.com/office/drawing/2014/main" id="{00000000-0008-0000-0400-0000E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175</xdr:row>
          <xdr:rowOff>25400</xdr:rowOff>
        </xdr:from>
        <xdr:to>
          <xdr:col>14</xdr:col>
          <xdr:colOff>292100</xdr:colOff>
          <xdr:row>175</xdr:row>
          <xdr:rowOff>139700</xdr:rowOff>
        </xdr:to>
        <xdr:sp macro="" textlink="">
          <xdr:nvSpPr>
            <xdr:cNvPr id="4591" name="Check Box 495" hidden="1">
              <a:extLst>
                <a:ext uri="{63B3BB69-23CF-44E3-9099-C40C66FF867C}">
                  <a14:compatExt spid="_x0000_s4591"/>
                </a:ext>
                <a:ext uri="{FF2B5EF4-FFF2-40B4-BE49-F238E27FC236}">
                  <a16:creationId xmlns:a16="http://schemas.microsoft.com/office/drawing/2014/main" id="{00000000-0008-0000-0400-0000E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176</xdr:row>
          <xdr:rowOff>25400</xdr:rowOff>
        </xdr:from>
        <xdr:to>
          <xdr:col>14</xdr:col>
          <xdr:colOff>292100</xdr:colOff>
          <xdr:row>176</xdr:row>
          <xdr:rowOff>139700</xdr:rowOff>
        </xdr:to>
        <xdr:sp macro="" textlink="">
          <xdr:nvSpPr>
            <xdr:cNvPr id="4592" name="Check Box 496" hidden="1">
              <a:extLst>
                <a:ext uri="{63B3BB69-23CF-44E3-9099-C40C66FF867C}">
                  <a14:compatExt spid="_x0000_s4592"/>
                </a:ext>
                <a:ext uri="{FF2B5EF4-FFF2-40B4-BE49-F238E27FC236}">
                  <a16:creationId xmlns:a16="http://schemas.microsoft.com/office/drawing/2014/main" id="{00000000-0008-0000-0400-0000F0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177</xdr:row>
          <xdr:rowOff>25400</xdr:rowOff>
        </xdr:from>
        <xdr:to>
          <xdr:col>14</xdr:col>
          <xdr:colOff>292100</xdr:colOff>
          <xdr:row>177</xdr:row>
          <xdr:rowOff>139700</xdr:rowOff>
        </xdr:to>
        <xdr:sp macro="" textlink="">
          <xdr:nvSpPr>
            <xdr:cNvPr id="4593" name="Check Box 497" hidden="1">
              <a:extLst>
                <a:ext uri="{63B3BB69-23CF-44E3-9099-C40C66FF867C}">
                  <a14:compatExt spid="_x0000_s4593"/>
                </a:ext>
                <a:ext uri="{FF2B5EF4-FFF2-40B4-BE49-F238E27FC236}">
                  <a16:creationId xmlns:a16="http://schemas.microsoft.com/office/drawing/2014/main" id="{00000000-0008-0000-0400-0000F1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178</xdr:row>
          <xdr:rowOff>25400</xdr:rowOff>
        </xdr:from>
        <xdr:to>
          <xdr:col>14</xdr:col>
          <xdr:colOff>292100</xdr:colOff>
          <xdr:row>178</xdr:row>
          <xdr:rowOff>139700</xdr:rowOff>
        </xdr:to>
        <xdr:sp macro="" textlink="">
          <xdr:nvSpPr>
            <xdr:cNvPr id="4594" name="Check Box 498" hidden="1">
              <a:extLst>
                <a:ext uri="{63B3BB69-23CF-44E3-9099-C40C66FF867C}">
                  <a14:compatExt spid="_x0000_s4594"/>
                </a:ext>
                <a:ext uri="{FF2B5EF4-FFF2-40B4-BE49-F238E27FC236}">
                  <a16:creationId xmlns:a16="http://schemas.microsoft.com/office/drawing/2014/main" id="{00000000-0008-0000-0400-0000F2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179</xdr:row>
          <xdr:rowOff>25400</xdr:rowOff>
        </xdr:from>
        <xdr:to>
          <xdr:col>14</xdr:col>
          <xdr:colOff>292100</xdr:colOff>
          <xdr:row>179</xdr:row>
          <xdr:rowOff>139700</xdr:rowOff>
        </xdr:to>
        <xdr:sp macro="" textlink="">
          <xdr:nvSpPr>
            <xdr:cNvPr id="4595" name="Check Box 499" hidden="1">
              <a:extLst>
                <a:ext uri="{63B3BB69-23CF-44E3-9099-C40C66FF867C}">
                  <a14:compatExt spid="_x0000_s4595"/>
                </a:ext>
                <a:ext uri="{FF2B5EF4-FFF2-40B4-BE49-F238E27FC236}">
                  <a16:creationId xmlns:a16="http://schemas.microsoft.com/office/drawing/2014/main" id="{00000000-0008-0000-0400-0000F3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180</xdr:row>
          <xdr:rowOff>25400</xdr:rowOff>
        </xdr:from>
        <xdr:to>
          <xdr:col>14</xdr:col>
          <xdr:colOff>292100</xdr:colOff>
          <xdr:row>180</xdr:row>
          <xdr:rowOff>139700</xdr:rowOff>
        </xdr:to>
        <xdr:sp macro="" textlink="">
          <xdr:nvSpPr>
            <xdr:cNvPr id="4596" name="Check Box 500" hidden="1">
              <a:extLst>
                <a:ext uri="{63B3BB69-23CF-44E3-9099-C40C66FF867C}">
                  <a14:compatExt spid="_x0000_s4596"/>
                </a:ext>
                <a:ext uri="{FF2B5EF4-FFF2-40B4-BE49-F238E27FC236}">
                  <a16:creationId xmlns:a16="http://schemas.microsoft.com/office/drawing/2014/main" id="{00000000-0008-0000-0400-0000F4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181</xdr:row>
          <xdr:rowOff>25400</xdr:rowOff>
        </xdr:from>
        <xdr:to>
          <xdr:col>14</xdr:col>
          <xdr:colOff>292100</xdr:colOff>
          <xdr:row>181</xdr:row>
          <xdr:rowOff>139700</xdr:rowOff>
        </xdr:to>
        <xdr:sp macro="" textlink="">
          <xdr:nvSpPr>
            <xdr:cNvPr id="4597" name="Check Box 501" hidden="1">
              <a:extLst>
                <a:ext uri="{63B3BB69-23CF-44E3-9099-C40C66FF867C}">
                  <a14:compatExt spid="_x0000_s4597"/>
                </a:ext>
                <a:ext uri="{FF2B5EF4-FFF2-40B4-BE49-F238E27FC236}">
                  <a16:creationId xmlns:a16="http://schemas.microsoft.com/office/drawing/2014/main" id="{00000000-0008-0000-0400-0000F5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182</xdr:row>
          <xdr:rowOff>25400</xdr:rowOff>
        </xdr:from>
        <xdr:to>
          <xdr:col>14</xdr:col>
          <xdr:colOff>292100</xdr:colOff>
          <xdr:row>182</xdr:row>
          <xdr:rowOff>139700</xdr:rowOff>
        </xdr:to>
        <xdr:sp macro="" textlink="">
          <xdr:nvSpPr>
            <xdr:cNvPr id="4598" name="Check Box 502" hidden="1">
              <a:extLst>
                <a:ext uri="{63B3BB69-23CF-44E3-9099-C40C66FF867C}">
                  <a14:compatExt spid="_x0000_s4598"/>
                </a:ext>
                <a:ext uri="{FF2B5EF4-FFF2-40B4-BE49-F238E27FC236}">
                  <a16:creationId xmlns:a16="http://schemas.microsoft.com/office/drawing/2014/main" id="{00000000-0008-0000-0400-0000F6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174</xdr:row>
          <xdr:rowOff>25400</xdr:rowOff>
        </xdr:from>
        <xdr:to>
          <xdr:col>17</xdr:col>
          <xdr:colOff>292100</xdr:colOff>
          <xdr:row>174</xdr:row>
          <xdr:rowOff>139700</xdr:rowOff>
        </xdr:to>
        <xdr:sp macro="" textlink="">
          <xdr:nvSpPr>
            <xdr:cNvPr id="4599" name="Check Box 503" hidden="1">
              <a:extLst>
                <a:ext uri="{63B3BB69-23CF-44E3-9099-C40C66FF867C}">
                  <a14:compatExt spid="_x0000_s4599"/>
                </a:ext>
                <a:ext uri="{FF2B5EF4-FFF2-40B4-BE49-F238E27FC236}">
                  <a16:creationId xmlns:a16="http://schemas.microsoft.com/office/drawing/2014/main" id="{00000000-0008-0000-0400-0000F7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175</xdr:row>
          <xdr:rowOff>25400</xdr:rowOff>
        </xdr:from>
        <xdr:to>
          <xdr:col>17</xdr:col>
          <xdr:colOff>292100</xdr:colOff>
          <xdr:row>175</xdr:row>
          <xdr:rowOff>139700</xdr:rowOff>
        </xdr:to>
        <xdr:sp macro="" textlink="">
          <xdr:nvSpPr>
            <xdr:cNvPr id="4600" name="Check Box 504" hidden="1">
              <a:extLst>
                <a:ext uri="{63B3BB69-23CF-44E3-9099-C40C66FF867C}">
                  <a14:compatExt spid="_x0000_s4600"/>
                </a:ext>
                <a:ext uri="{FF2B5EF4-FFF2-40B4-BE49-F238E27FC236}">
                  <a16:creationId xmlns:a16="http://schemas.microsoft.com/office/drawing/2014/main" id="{00000000-0008-0000-0400-0000F8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176</xdr:row>
          <xdr:rowOff>25400</xdr:rowOff>
        </xdr:from>
        <xdr:to>
          <xdr:col>17</xdr:col>
          <xdr:colOff>292100</xdr:colOff>
          <xdr:row>176</xdr:row>
          <xdr:rowOff>139700</xdr:rowOff>
        </xdr:to>
        <xdr:sp macro="" textlink="">
          <xdr:nvSpPr>
            <xdr:cNvPr id="4601" name="Check Box 505" hidden="1">
              <a:extLst>
                <a:ext uri="{63B3BB69-23CF-44E3-9099-C40C66FF867C}">
                  <a14:compatExt spid="_x0000_s4601"/>
                </a:ext>
                <a:ext uri="{FF2B5EF4-FFF2-40B4-BE49-F238E27FC236}">
                  <a16:creationId xmlns:a16="http://schemas.microsoft.com/office/drawing/2014/main" id="{00000000-0008-0000-0400-0000F9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177</xdr:row>
          <xdr:rowOff>25400</xdr:rowOff>
        </xdr:from>
        <xdr:to>
          <xdr:col>17</xdr:col>
          <xdr:colOff>292100</xdr:colOff>
          <xdr:row>177</xdr:row>
          <xdr:rowOff>139700</xdr:rowOff>
        </xdr:to>
        <xdr:sp macro="" textlink="">
          <xdr:nvSpPr>
            <xdr:cNvPr id="4602" name="Check Box 506" hidden="1">
              <a:extLst>
                <a:ext uri="{63B3BB69-23CF-44E3-9099-C40C66FF867C}">
                  <a14:compatExt spid="_x0000_s4602"/>
                </a:ext>
                <a:ext uri="{FF2B5EF4-FFF2-40B4-BE49-F238E27FC236}">
                  <a16:creationId xmlns:a16="http://schemas.microsoft.com/office/drawing/2014/main" id="{00000000-0008-0000-0400-0000FA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178</xdr:row>
          <xdr:rowOff>25400</xdr:rowOff>
        </xdr:from>
        <xdr:to>
          <xdr:col>17</xdr:col>
          <xdr:colOff>292100</xdr:colOff>
          <xdr:row>178</xdr:row>
          <xdr:rowOff>139700</xdr:rowOff>
        </xdr:to>
        <xdr:sp macro="" textlink="">
          <xdr:nvSpPr>
            <xdr:cNvPr id="4603" name="Check Box 507" hidden="1">
              <a:extLst>
                <a:ext uri="{63B3BB69-23CF-44E3-9099-C40C66FF867C}">
                  <a14:compatExt spid="_x0000_s4603"/>
                </a:ext>
                <a:ext uri="{FF2B5EF4-FFF2-40B4-BE49-F238E27FC236}">
                  <a16:creationId xmlns:a16="http://schemas.microsoft.com/office/drawing/2014/main" id="{00000000-0008-0000-0400-0000FB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179</xdr:row>
          <xdr:rowOff>25400</xdr:rowOff>
        </xdr:from>
        <xdr:to>
          <xdr:col>17</xdr:col>
          <xdr:colOff>292100</xdr:colOff>
          <xdr:row>179</xdr:row>
          <xdr:rowOff>139700</xdr:rowOff>
        </xdr:to>
        <xdr:sp macro="" textlink="">
          <xdr:nvSpPr>
            <xdr:cNvPr id="4604" name="Check Box 508" hidden="1">
              <a:extLst>
                <a:ext uri="{63B3BB69-23CF-44E3-9099-C40C66FF867C}">
                  <a14:compatExt spid="_x0000_s4604"/>
                </a:ext>
                <a:ext uri="{FF2B5EF4-FFF2-40B4-BE49-F238E27FC236}">
                  <a16:creationId xmlns:a16="http://schemas.microsoft.com/office/drawing/2014/main" id="{00000000-0008-0000-0400-0000FC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180</xdr:row>
          <xdr:rowOff>25400</xdr:rowOff>
        </xdr:from>
        <xdr:to>
          <xdr:col>17</xdr:col>
          <xdr:colOff>292100</xdr:colOff>
          <xdr:row>180</xdr:row>
          <xdr:rowOff>139700</xdr:rowOff>
        </xdr:to>
        <xdr:sp macro="" textlink="">
          <xdr:nvSpPr>
            <xdr:cNvPr id="4605" name="Check Box 509" hidden="1">
              <a:extLst>
                <a:ext uri="{63B3BB69-23CF-44E3-9099-C40C66FF867C}">
                  <a14:compatExt spid="_x0000_s4605"/>
                </a:ext>
                <a:ext uri="{FF2B5EF4-FFF2-40B4-BE49-F238E27FC236}">
                  <a16:creationId xmlns:a16="http://schemas.microsoft.com/office/drawing/2014/main" id="{00000000-0008-0000-0400-0000FD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181</xdr:row>
          <xdr:rowOff>25400</xdr:rowOff>
        </xdr:from>
        <xdr:to>
          <xdr:col>17</xdr:col>
          <xdr:colOff>292100</xdr:colOff>
          <xdr:row>181</xdr:row>
          <xdr:rowOff>139700</xdr:rowOff>
        </xdr:to>
        <xdr:sp macro="" textlink="">
          <xdr:nvSpPr>
            <xdr:cNvPr id="4606" name="Check Box 510" hidden="1">
              <a:extLst>
                <a:ext uri="{63B3BB69-23CF-44E3-9099-C40C66FF867C}">
                  <a14:compatExt spid="_x0000_s4606"/>
                </a:ext>
                <a:ext uri="{FF2B5EF4-FFF2-40B4-BE49-F238E27FC236}">
                  <a16:creationId xmlns:a16="http://schemas.microsoft.com/office/drawing/2014/main" id="{00000000-0008-0000-0400-0000FE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182</xdr:row>
          <xdr:rowOff>25400</xdr:rowOff>
        </xdr:from>
        <xdr:to>
          <xdr:col>17</xdr:col>
          <xdr:colOff>292100</xdr:colOff>
          <xdr:row>182</xdr:row>
          <xdr:rowOff>139700</xdr:rowOff>
        </xdr:to>
        <xdr:sp macro="" textlink="">
          <xdr:nvSpPr>
            <xdr:cNvPr id="4607" name="Check Box 511" hidden="1">
              <a:extLst>
                <a:ext uri="{63B3BB69-23CF-44E3-9099-C40C66FF867C}">
                  <a14:compatExt spid="_x0000_s4607"/>
                </a:ext>
                <a:ext uri="{FF2B5EF4-FFF2-40B4-BE49-F238E27FC236}">
                  <a16:creationId xmlns:a16="http://schemas.microsoft.com/office/drawing/2014/main" id="{00000000-0008-0000-0400-0000FF11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183</xdr:row>
          <xdr:rowOff>25400</xdr:rowOff>
        </xdr:from>
        <xdr:to>
          <xdr:col>14</xdr:col>
          <xdr:colOff>292100</xdr:colOff>
          <xdr:row>183</xdr:row>
          <xdr:rowOff>139700</xdr:rowOff>
        </xdr:to>
        <xdr:sp macro="" textlink="">
          <xdr:nvSpPr>
            <xdr:cNvPr id="4608" name="Check Box 512" hidden="1">
              <a:extLst>
                <a:ext uri="{63B3BB69-23CF-44E3-9099-C40C66FF867C}">
                  <a14:compatExt spid="_x0000_s4608"/>
                </a:ext>
                <a:ext uri="{FF2B5EF4-FFF2-40B4-BE49-F238E27FC236}">
                  <a16:creationId xmlns:a16="http://schemas.microsoft.com/office/drawing/2014/main" id="{00000000-0008-0000-0400-00000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184</xdr:row>
          <xdr:rowOff>25400</xdr:rowOff>
        </xdr:from>
        <xdr:to>
          <xdr:col>14</xdr:col>
          <xdr:colOff>292100</xdr:colOff>
          <xdr:row>184</xdr:row>
          <xdr:rowOff>139700</xdr:rowOff>
        </xdr:to>
        <xdr:sp macro="" textlink="">
          <xdr:nvSpPr>
            <xdr:cNvPr id="4609" name="Check Box 513" hidden="1">
              <a:extLst>
                <a:ext uri="{63B3BB69-23CF-44E3-9099-C40C66FF867C}">
                  <a14:compatExt spid="_x0000_s4609"/>
                </a:ext>
                <a:ext uri="{FF2B5EF4-FFF2-40B4-BE49-F238E27FC236}">
                  <a16:creationId xmlns:a16="http://schemas.microsoft.com/office/drawing/2014/main" id="{00000000-0008-0000-0400-00000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185</xdr:row>
          <xdr:rowOff>25400</xdr:rowOff>
        </xdr:from>
        <xdr:to>
          <xdr:col>14</xdr:col>
          <xdr:colOff>292100</xdr:colOff>
          <xdr:row>185</xdr:row>
          <xdr:rowOff>139700</xdr:rowOff>
        </xdr:to>
        <xdr:sp macro="" textlink="">
          <xdr:nvSpPr>
            <xdr:cNvPr id="4610" name="Check Box 514" hidden="1">
              <a:extLst>
                <a:ext uri="{63B3BB69-23CF-44E3-9099-C40C66FF867C}">
                  <a14:compatExt spid="_x0000_s4610"/>
                </a:ext>
                <a:ext uri="{FF2B5EF4-FFF2-40B4-BE49-F238E27FC236}">
                  <a16:creationId xmlns:a16="http://schemas.microsoft.com/office/drawing/2014/main" id="{00000000-0008-0000-0400-00000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186</xdr:row>
          <xdr:rowOff>25400</xdr:rowOff>
        </xdr:from>
        <xdr:to>
          <xdr:col>14</xdr:col>
          <xdr:colOff>292100</xdr:colOff>
          <xdr:row>186</xdr:row>
          <xdr:rowOff>139700</xdr:rowOff>
        </xdr:to>
        <xdr:sp macro="" textlink="">
          <xdr:nvSpPr>
            <xdr:cNvPr id="4611" name="Check Box 515" hidden="1">
              <a:extLst>
                <a:ext uri="{63B3BB69-23CF-44E3-9099-C40C66FF867C}">
                  <a14:compatExt spid="_x0000_s4611"/>
                </a:ext>
                <a:ext uri="{FF2B5EF4-FFF2-40B4-BE49-F238E27FC236}">
                  <a16:creationId xmlns:a16="http://schemas.microsoft.com/office/drawing/2014/main" id="{00000000-0008-0000-0400-00000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187</xdr:row>
          <xdr:rowOff>25400</xdr:rowOff>
        </xdr:from>
        <xdr:to>
          <xdr:col>14</xdr:col>
          <xdr:colOff>292100</xdr:colOff>
          <xdr:row>187</xdr:row>
          <xdr:rowOff>139700</xdr:rowOff>
        </xdr:to>
        <xdr:sp macro="" textlink="">
          <xdr:nvSpPr>
            <xdr:cNvPr id="4612" name="Check Box 516" hidden="1">
              <a:extLst>
                <a:ext uri="{63B3BB69-23CF-44E3-9099-C40C66FF867C}">
                  <a14:compatExt spid="_x0000_s4612"/>
                </a:ext>
                <a:ext uri="{FF2B5EF4-FFF2-40B4-BE49-F238E27FC236}">
                  <a16:creationId xmlns:a16="http://schemas.microsoft.com/office/drawing/2014/main" id="{00000000-0008-0000-0400-00000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188</xdr:row>
          <xdr:rowOff>25400</xdr:rowOff>
        </xdr:from>
        <xdr:to>
          <xdr:col>14</xdr:col>
          <xdr:colOff>292100</xdr:colOff>
          <xdr:row>188</xdr:row>
          <xdr:rowOff>139700</xdr:rowOff>
        </xdr:to>
        <xdr:sp macro="" textlink="">
          <xdr:nvSpPr>
            <xdr:cNvPr id="4613" name="Check Box 517" hidden="1">
              <a:extLst>
                <a:ext uri="{63B3BB69-23CF-44E3-9099-C40C66FF867C}">
                  <a14:compatExt spid="_x0000_s4613"/>
                </a:ext>
                <a:ext uri="{FF2B5EF4-FFF2-40B4-BE49-F238E27FC236}">
                  <a16:creationId xmlns:a16="http://schemas.microsoft.com/office/drawing/2014/main" id="{00000000-0008-0000-0400-00000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189</xdr:row>
          <xdr:rowOff>25400</xdr:rowOff>
        </xdr:from>
        <xdr:to>
          <xdr:col>14</xdr:col>
          <xdr:colOff>292100</xdr:colOff>
          <xdr:row>189</xdr:row>
          <xdr:rowOff>139700</xdr:rowOff>
        </xdr:to>
        <xdr:sp macro="" textlink="">
          <xdr:nvSpPr>
            <xdr:cNvPr id="4614" name="Check Box 518" hidden="1">
              <a:extLst>
                <a:ext uri="{63B3BB69-23CF-44E3-9099-C40C66FF867C}">
                  <a14:compatExt spid="_x0000_s4614"/>
                </a:ext>
                <a:ext uri="{FF2B5EF4-FFF2-40B4-BE49-F238E27FC236}">
                  <a16:creationId xmlns:a16="http://schemas.microsoft.com/office/drawing/2014/main" id="{00000000-0008-0000-0400-00000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190</xdr:row>
          <xdr:rowOff>25400</xdr:rowOff>
        </xdr:from>
        <xdr:to>
          <xdr:col>14</xdr:col>
          <xdr:colOff>292100</xdr:colOff>
          <xdr:row>190</xdr:row>
          <xdr:rowOff>139700</xdr:rowOff>
        </xdr:to>
        <xdr:sp macro="" textlink="">
          <xdr:nvSpPr>
            <xdr:cNvPr id="4615" name="Check Box 519" hidden="1">
              <a:extLst>
                <a:ext uri="{63B3BB69-23CF-44E3-9099-C40C66FF867C}">
                  <a14:compatExt spid="_x0000_s4615"/>
                </a:ext>
                <a:ext uri="{FF2B5EF4-FFF2-40B4-BE49-F238E27FC236}">
                  <a16:creationId xmlns:a16="http://schemas.microsoft.com/office/drawing/2014/main" id="{00000000-0008-0000-0400-00000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191</xdr:row>
          <xdr:rowOff>25400</xdr:rowOff>
        </xdr:from>
        <xdr:to>
          <xdr:col>14</xdr:col>
          <xdr:colOff>292100</xdr:colOff>
          <xdr:row>191</xdr:row>
          <xdr:rowOff>139700</xdr:rowOff>
        </xdr:to>
        <xdr:sp macro="" textlink="">
          <xdr:nvSpPr>
            <xdr:cNvPr id="4616" name="Check Box 520" hidden="1">
              <a:extLst>
                <a:ext uri="{63B3BB69-23CF-44E3-9099-C40C66FF867C}">
                  <a14:compatExt spid="_x0000_s4616"/>
                </a:ext>
                <a:ext uri="{FF2B5EF4-FFF2-40B4-BE49-F238E27FC236}">
                  <a16:creationId xmlns:a16="http://schemas.microsoft.com/office/drawing/2014/main" id="{00000000-0008-0000-0400-00000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183</xdr:row>
          <xdr:rowOff>25400</xdr:rowOff>
        </xdr:from>
        <xdr:to>
          <xdr:col>17</xdr:col>
          <xdr:colOff>292100</xdr:colOff>
          <xdr:row>183</xdr:row>
          <xdr:rowOff>139700</xdr:rowOff>
        </xdr:to>
        <xdr:sp macro="" textlink="">
          <xdr:nvSpPr>
            <xdr:cNvPr id="4617" name="Check Box 521" hidden="1">
              <a:extLst>
                <a:ext uri="{63B3BB69-23CF-44E3-9099-C40C66FF867C}">
                  <a14:compatExt spid="_x0000_s4617"/>
                </a:ext>
                <a:ext uri="{FF2B5EF4-FFF2-40B4-BE49-F238E27FC236}">
                  <a16:creationId xmlns:a16="http://schemas.microsoft.com/office/drawing/2014/main" id="{00000000-0008-0000-0400-00000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184</xdr:row>
          <xdr:rowOff>25400</xdr:rowOff>
        </xdr:from>
        <xdr:to>
          <xdr:col>17</xdr:col>
          <xdr:colOff>292100</xdr:colOff>
          <xdr:row>184</xdr:row>
          <xdr:rowOff>139700</xdr:rowOff>
        </xdr:to>
        <xdr:sp macro="" textlink="">
          <xdr:nvSpPr>
            <xdr:cNvPr id="4618" name="Check Box 522" hidden="1">
              <a:extLst>
                <a:ext uri="{63B3BB69-23CF-44E3-9099-C40C66FF867C}">
                  <a14:compatExt spid="_x0000_s4618"/>
                </a:ext>
                <a:ext uri="{FF2B5EF4-FFF2-40B4-BE49-F238E27FC236}">
                  <a16:creationId xmlns:a16="http://schemas.microsoft.com/office/drawing/2014/main" id="{00000000-0008-0000-0400-00000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185</xdr:row>
          <xdr:rowOff>25400</xdr:rowOff>
        </xdr:from>
        <xdr:to>
          <xdr:col>17</xdr:col>
          <xdr:colOff>292100</xdr:colOff>
          <xdr:row>185</xdr:row>
          <xdr:rowOff>139700</xdr:rowOff>
        </xdr:to>
        <xdr:sp macro="" textlink="">
          <xdr:nvSpPr>
            <xdr:cNvPr id="4619" name="Check Box 523" hidden="1">
              <a:extLst>
                <a:ext uri="{63B3BB69-23CF-44E3-9099-C40C66FF867C}">
                  <a14:compatExt spid="_x0000_s4619"/>
                </a:ext>
                <a:ext uri="{FF2B5EF4-FFF2-40B4-BE49-F238E27FC236}">
                  <a16:creationId xmlns:a16="http://schemas.microsoft.com/office/drawing/2014/main" id="{00000000-0008-0000-0400-00000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186</xdr:row>
          <xdr:rowOff>25400</xdr:rowOff>
        </xdr:from>
        <xdr:to>
          <xdr:col>17</xdr:col>
          <xdr:colOff>292100</xdr:colOff>
          <xdr:row>186</xdr:row>
          <xdr:rowOff>139700</xdr:rowOff>
        </xdr:to>
        <xdr:sp macro="" textlink="">
          <xdr:nvSpPr>
            <xdr:cNvPr id="4620" name="Check Box 524" hidden="1">
              <a:extLst>
                <a:ext uri="{63B3BB69-23CF-44E3-9099-C40C66FF867C}">
                  <a14:compatExt spid="_x0000_s4620"/>
                </a:ext>
                <a:ext uri="{FF2B5EF4-FFF2-40B4-BE49-F238E27FC236}">
                  <a16:creationId xmlns:a16="http://schemas.microsoft.com/office/drawing/2014/main" id="{00000000-0008-0000-0400-00000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187</xdr:row>
          <xdr:rowOff>25400</xdr:rowOff>
        </xdr:from>
        <xdr:to>
          <xdr:col>17</xdr:col>
          <xdr:colOff>292100</xdr:colOff>
          <xdr:row>187</xdr:row>
          <xdr:rowOff>139700</xdr:rowOff>
        </xdr:to>
        <xdr:sp macro="" textlink="">
          <xdr:nvSpPr>
            <xdr:cNvPr id="4621" name="Check Box 525" hidden="1">
              <a:extLst>
                <a:ext uri="{63B3BB69-23CF-44E3-9099-C40C66FF867C}">
                  <a14:compatExt spid="_x0000_s4621"/>
                </a:ext>
                <a:ext uri="{FF2B5EF4-FFF2-40B4-BE49-F238E27FC236}">
                  <a16:creationId xmlns:a16="http://schemas.microsoft.com/office/drawing/2014/main" id="{00000000-0008-0000-0400-00000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188</xdr:row>
          <xdr:rowOff>25400</xdr:rowOff>
        </xdr:from>
        <xdr:to>
          <xdr:col>17</xdr:col>
          <xdr:colOff>292100</xdr:colOff>
          <xdr:row>188</xdr:row>
          <xdr:rowOff>139700</xdr:rowOff>
        </xdr:to>
        <xdr:sp macro="" textlink="">
          <xdr:nvSpPr>
            <xdr:cNvPr id="4622" name="Check Box 526" hidden="1">
              <a:extLst>
                <a:ext uri="{63B3BB69-23CF-44E3-9099-C40C66FF867C}">
                  <a14:compatExt spid="_x0000_s4622"/>
                </a:ext>
                <a:ext uri="{FF2B5EF4-FFF2-40B4-BE49-F238E27FC236}">
                  <a16:creationId xmlns:a16="http://schemas.microsoft.com/office/drawing/2014/main" id="{00000000-0008-0000-0400-00000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189</xdr:row>
          <xdr:rowOff>25400</xdr:rowOff>
        </xdr:from>
        <xdr:to>
          <xdr:col>17</xdr:col>
          <xdr:colOff>292100</xdr:colOff>
          <xdr:row>189</xdr:row>
          <xdr:rowOff>139700</xdr:rowOff>
        </xdr:to>
        <xdr:sp macro="" textlink="">
          <xdr:nvSpPr>
            <xdr:cNvPr id="4623" name="Check Box 527" hidden="1">
              <a:extLst>
                <a:ext uri="{63B3BB69-23CF-44E3-9099-C40C66FF867C}">
                  <a14:compatExt spid="_x0000_s4623"/>
                </a:ext>
                <a:ext uri="{FF2B5EF4-FFF2-40B4-BE49-F238E27FC236}">
                  <a16:creationId xmlns:a16="http://schemas.microsoft.com/office/drawing/2014/main" id="{00000000-0008-0000-0400-00000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190</xdr:row>
          <xdr:rowOff>25400</xdr:rowOff>
        </xdr:from>
        <xdr:to>
          <xdr:col>17</xdr:col>
          <xdr:colOff>292100</xdr:colOff>
          <xdr:row>190</xdr:row>
          <xdr:rowOff>139700</xdr:rowOff>
        </xdr:to>
        <xdr:sp macro="" textlink="">
          <xdr:nvSpPr>
            <xdr:cNvPr id="4624" name="Check Box 528" hidden="1">
              <a:extLst>
                <a:ext uri="{63B3BB69-23CF-44E3-9099-C40C66FF867C}">
                  <a14:compatExt spid="_x0000_s4624"/>
                </a:ext>
                <a:ext uri="{FF2B5EF4-FFF2-40B4-BE49-F238E27FC236}">
                  <a16:creationId xmlns:a16="http://schemas.microsoft.com/office/drawing/2014/main" id="{00000000-0008-0000-0400-00001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191</xdr:row>
          <xdr:rowOff>25400</xdr:rowOff>
        </xdr:from>
        <xdr:to>
          <xdr:col>17</xdr:col>
          <xdr:colOff>292100</xdr:colOff>
          <xdr:row>191</xdr:row>
          <xdr:rowOff>139700</xdr:rowOff>
        </xdr:to>
        <xdr:sp macro="" textlink="">
          <xdr:nvSpPr>
            <xdr:cNvPr id="4625" name="Check Box 529" hidden="1">
              <a:extLst>
                <a:ext uri="{63B3BB69-23CF-44E3-9099-C40C66FF867C}">
                  <a14:compatExt spid="_x0000_s4625"/>
                </a:ext>
                <a:ext uri="{FF2B5EF4-FFF2-40B4-BE49-F238E27FC236}">
                  <a16:creationId xmlns:a16="http://schemas.microsoft.com/office/drawing/2014/main" id="{00000000-0008-0000-0400-00001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192</xdr:row>
          <xdr:rowOff>25400</xdr:rowOff>
        </xdr:from>
        <xdr:to>
          <xdr:col>14</xdr:col>
          <xdr:colOff>292100</xdr:colOff>
          <xdr:row>192</xdr:row>
          <xdr:rowOff>139700</xdr:rowOff>
        </xdr:to>
        <xdr:sp macro="" textlink="">
          <xdr:nvSpPr>
            <xdr:cNvPr id="4626" name="Check Box 530" hidden="1">
              <a:extLst>
                <a:ext uri="{63B3BB69-23CF-44E3-9099-C40C66FF867C}">
                  <a14:compatExt spid="_x0000_s4626"/>
                </a:ext>
                <a:ext uri="{FF2B5EF4-FFF2-40B4-BE49-F238E27FC236}">
                  <a16:creationId xmlns:a16="http://schemas.microsoft.com/office/drawing/2014/main" id="{00000000-0008-0000-0400-00001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193</xdr:row>
          <xdr:rowOff>25400</xdr:rowOff>
        </xdr:from>
        <xdr:to>
          <xdr:col>14</xdr:col>
          <xdr:colOff>292100</xdr:colOff>
          <xdr:row>193</xdr:row>
          <xdr:rowOff>139700</xdr:rowOff>
        </xdr:to>
        <xdr:sp macro="" textlink="">
          <xdr:nvSpPr>
            <xdr:cNvPr id="4627" name="Check Box 531" hidden="1">
              <a:extLst>
                <a:ext uri="{63B3BB69-23CF-44E3-9099-C40C66FF867C}">
                  <a14:compatExt spid="_x0000_s4627"/>
                </a:ext>
                <a:ext uri="{FF2B5EF4-FFF2-40B4-BE49-F238E27FC236}">
                  <a16:creationId xmlns:a16="http://schemas.microsoft.com/office/drawing/2014/main" id="{00000000-0008-0000-0400-00001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194</xdr:row>
          <xdr:rowOff>25400</xdr:rowOff>
        </xdr:from>
        <xdr:to>
          <xdr:col>14</xdr:col>
          <xdr:colOff>292100</xdr:colOff>
          <xdr:row>194</xdr:row>
          <xdr:rowOff>139700</xdr:rowOff>
        </xdr:to>
        <xdr:sp macro="" textlink="">
          <xdr:nvSpPr>
            <xdr:cNvPr id="4628" name="Check Box 532" hidden="1">
              <a:extLst>
                <a:ext uri="{63B3BB69-23CF-44E3-9099-C40C66FF867C}">
                  <a14:compatExt spid="_x0000_s4628"/>
                </a:ext>
                <a:ext uri="{FF2B5EF4-FFF2-40B4-BE49-F238E27FC236}">
                  <a16:creationId xmlns:a16="http://schemas.microsoft.com/office/drawing/2014/main" id="{00000000-0008-0000-0400-00001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195</xdr:row>
          <xdr:rowOff>25400</xdr:rowOff>
        </xdr:from>
        <xdr:to>
          <xdr:col>14</xdr:col>
          <xdr:colOff>292100</xdr:colOff>
          <xdr:row>195</xdr:row>
          <xdr:rowOff>139700</xdr:rowOff>
        </xdr:to>
        <xdr:sp macro="" textlink="">
          <xdr:nvSpPr>
            <xdr:cNvPr id="4629" name="Check Box 533" hidden="1">
              <a:extLst>
                <a:ext uri="{63B3BB69-23CF-44E3-9099-C40C66FF867C}">
                  <a14:compatExt spid="_x0000_s4629"/>
                </a:ext>
                <a:ext uri="{FF2B5EF4-FFF2-40B4-BE49-F238E27FC236}">
                  <a16:creationId xmlns:a16="http://schemas.microsoft.com/office/drawing/2014/main" id="{00000000-0008-0000-0400-00001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196</xdr:row>
          <xdr:rowOff>25400</xdr:rowOff>
        </xdr:from>
        <xdr:to>
          <xdr:col>14</xdr:col>
          <xdr:colOff>292100</xdr:colOff>
          <xdr:row>196</xdr:row>
          <xdr:rowOff>139700</xdr:rowOff>
        </xdr:to>
        <xdr:sp macro="" textlink="">
          <xdr:nvSpPr>
            <xdr:cNvPr id="4630" name="Check Box 534" hidden="1">
              <a:extLst>
                <a:ext uri="{63B3BB69-23CF-44E3-9099-C40C66FF867C}">
                  <a14:compatExt spid="_x0000_s4630"/>
                </a:ext>
                <a:ext uri="{FF2B5EF4-FFF2-40B4-BE49-F238E27FC236}">
                  <a16:creationId xmlns:a16="http://schemas.microsoft.com/office/drawing/2014/main" id="{00000000-0008-0000-0400-00001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197</xdr:row>
          <xdr:rowOff>25400</xdr:rowOff>
        </xdr:from>
        <xdr:to>
          <xdr:col>14</xdr:col>
          <xdr:colOff>292100</xdr:colOff>
          <xdr:row>197</xdr:row>
          <xdr:rowOff>139700</xdr:rowOff>
        </xdr:to>
        <xdr:sp macro="" textlink="">
          <xdr:nvSpPr>
            <xdr:cNvPr id="4631" name="Check Box 535" hidden="1">
              <a:extLst>
                <a:ext uri="{63B3BB69-23CF-44E3-9099-C40C66FF867C}">
                  <a14:compatExt spid="_x0000_s4631"/>
                </a:ext>
                <a:ext uri="{FF2B5EF4-FFF2-40B4-BE49-F238E27FC236}">
                  <a16:creationId xmlns:a16="http://schemas.microsoft.com/office/drawing/2014/main" id="{00000000-0008-0000-0400-00001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198</xdr:row>
          <xdr:rowOff>25400</xdr:rowOff>
        </xdr:from>
        <xdr:to>
          <xdr:col>14</xdr:col>
          <xdr:colOff>292100</xdr:colOff>
          <xdr:row>198</xdr:row>
          <xdr:rowOff>139700</xdr:rowOff>
        </xdr:to>
        <xdr:sp macro="" textlink="">
          <xdr:nvSpPr>
            <xdr:cNvPr id="4632" name="Check Box 536" hidden="1">
              <a:extLst>
                <a:ext uri="{63B3BB69-23CF-44E3-9099-C40C66FF867C}">
                  <a14:compatExt spid="_x0000_s4632"/>
                </a:ext>
                <a:ext uri="{FF2B5EF4-FFF2-40B4-BE49-F238E27FC236}">
                  <a16:creationId xmlns:a16="http://schemas.microsoft.com/office/drawing/2014/main" id="{00000000-0008-0000-0400-00001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199</xdr:row>
          <xdr:rowOff>25400</xdr:rowOff>
        </xdr:from>
        <xdr:to>
          <xdr:col>14</xdr:col>
          <xdr:colOff>292100</xdr:colOff>
          <xdr:row>199</xdr:row>
          <xdr:rowOff>139700</xdr:rowOff>
        </xdr:to>
        <xdr:sp macro="" textlink="">
          <xdr:nvSpPr>
            <xdr:cNvPr id="4633" name="Check Box 537" hidden="1">
              <a:extLst>
                <a:ext uri="{63B3BB69-23CF-44E3-9099-C40C66FF867C}">
                  <a14:compatExt spid="_x0000_s4633"/>
                </a:ext>
                <a:ext uri="{FF2B5EF4-FFF2-40B4-BE49-F238E27FC236}">
                  <a16:creationId xmlns:a16="http://schemas.microsoft.com/office/drawing/2014/main" id="{00000000-0008-0000-0400-00001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200</xdr:row>
          <xdr:rowOff>25400</xdr:rowOff>
        </xdr:from>
        <xdr:to>
          <xdr:col>14</xdr:col>
          <xdr:colOff>292100</xdr:colOff>
          <xdr:row>200</xdr:row>
          <xdr:rowOff>139700</xdr:rowOff>
        </xdr:to>
        <xdr:sp macro="" textlink="">
          <xdr:nvSpPr>
            <xdr:cNvPr id="4634" name="Check Box 538" hidden="1">
              <a:extLst>
                <a:ext uri="{63B3BB69-23CF-44E3-9099-C40C66FF867C}">
                  <a14:compatExt spid="_x0000_s4634"/>
                </a:ext>
                <a:ext uri="{FF2B5EF4-FFF2-40B4-BE49-F238E27FC236}">
                  <a16:creationId xmlns:a16="http://schemas.microsoft.com/office/drawing/2014/main" id="{00000000-0008-0000-0400-00001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192</xdr:row>
          <xdr:rowOff>25400</xdr:rowOff>
        </xdr:from>
        <xdr:to>
          <xdr:col>17</xdr:col>
          <xdr:colOff>292100</xdr:colOff>
          <xdr:row>192</xdr:row>
          <xdr:rowOff>139700</xdr:rowOff>
        </xdr:to>
        <xdr:sp macro="" textlink="">
          <xdr:nvSpPr>
            <xdr:cNvPr id="4635" name="Check Box 539" hidden="1">
              <a:extLst>
                <a:ext uri="{63B3BB69-23CF-44E3-9099-C40C66FF867C}">
                  <a14:compatExt spid="_x0000_s4635"/>
                </a:ext>
                <a:ext uri="{FF2B5EF4-FFF2-40B4-BE49-F238E27FC236}">
                  <a16:creationId xmlns:a16="http://schemas.microsoft.com/office/drawing/2014/main" id="{00000000-0008-0000-0400-00001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193</xdr:row>
          <xdr:rowOff>25400</xdr:rowOff>
        </xdr:from>
        <xdr:to>
          <xdr:col>17</xdr:col>
          <xdr:colOff>292100</xdr:colOff>
          <xdr:row>193</xdr:row>
          <xdr:rowOff>139700</xdr:rowOff>
        </xdr:to>
        <xdr:sp macro="" textlink="">
          <xdr:nvSpPr>
            <xdr:cNvPr id="4636" name="Check Box 540" hidden="1">
              <a:extLst>
                <a:ext uri="{63B3BB69-23CF-44E3-9099-C40C66FF867C}">
                  <a14:compatExt spid="_x0000_s4636"/>
                </a:ext>
                <a:ext uri="{FF2B5EF4-FFF2-40B4-BE49-F238E27FC236}">
                  <a16:creationId xmlns:a16="http://schemas.microsoft.com/office/drawing/2014/main" id="{00000000-0008-0000-0400-00001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194</xdr:row>
          <xdr:rowOff>25400</xdr:rowOff>
        </xdr:from>
        <xdr:to>
          <xdr:col>17</xdr:col>
          <xdr:colOff>292100</xdr:colOff>
          <xdr:row>194</xdr:row>
          <xdr:rowOff>139700</xdr:rowOff>
        </xdr:to>
        <xdr:sp macro="" textlink="">
          <xdr:nvSpPr>
            <xdr:cNvPr id="4637" name="Check Box 541" hidden="1">
              <a:extLst>
                <a:ext uri="{63B3BB69-23CF-44E3-9099-C40C66FF867C}">
                  <a14:compatExt spid="_x0000_s4637"/>
                </a:ext>
                <a:ext uri="{FF2B5EF4-FFF2-40B4-BE49-F238E27FC236}">
                  <a16:creationId xmlns:a16="http://schemas.microsoft.com/office/drawing/2014/main" id="{00000000-0008-0000-0400-00001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195</xdr:row>
          <xdr:rowOff>25400</xdr:rowOff>
        </xdr:from>
        <xdr:to>
          <xdr:col>17</xdr:col>
          <xdr:colOff>292100</xdr:colOff>
          <xdr:row>195</xdr:row>
          <xdr:rowOff>139700</xdr:rowOff>
        </xdr:to>
        <xdr:sp macro="" textlink="">
          <xdr:nvSpPr>
            <xdr:cNvPr id="4638" name="Check Box 542" hidden="1">
              <a:extLst>
                <a:ext uri="{63B3BB69-23CF-44E3-9099-C40C66FF867C}">
                  <a14:compatExt spid="_x0000_s4638"/>
                </a:ext>
                <a:ext uri="{FF2B5EF4-FFF2-40B4-BE49-F238E27FC236}">
                  <a16:creationId xmlns:a16="http://schemas.microsoft.com/office/drawing/2014/main" id="{00000000-0008-0000-0400-00001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196</xdr:row>
          <xdr:rowOff>25400</xdr:rowOff>
        </xdr:from>
        <xdr:to>
          <xdr:col>17</xdr:col>
          <xdr:colOff>292100</xdr:colOff>
          <xdr:row>196</xdr:row>
          <xdr:rowOff>139700</xdr:rowOff>
        </xdr:to>
        <xdr:sp macro="" textlink="">
          <xdr:nvSpPr>
            <xdr:cNvPr id="4639" name="Check Box 543" hidden="1">
              <a:extLst>
                <a:ext uri="{63B3BB69-23CF-44E3-9099-C40C66FF867C}">
                  <a14:compatExt spid="_x0000_s4639"/>
                </a:ext>
                <a:ext uri="{FF2B5EF4-FFF2-40B4-BE49-F238E27FC236}">
                  <a16:creationId xmlns:a16="http://schemas.microsoft.com/office/drawing/2014/main" id="{00000000-0008-0000-0400-00001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197</xdr:row>
          <xdr:rowOff>25400</xdr:rowOff>
        </xdr:from>
        <xdr:to>
          <xdr:col>17</xdr:col>
          <xdr:colOff>292100</xdr:colOff>
          <xdr:row>197</xdr:row>
          <xdr:rowOff>139700</xdr:rowOff>
        </xdr:to>
        <xdr:sp macro="" textlink="">
          <xdr:nvSpPr>
            <xdr:cNvPr id="4640" name="Check Box 544" hidden="1">
              <a:extLst>
                <a:ext uri="{63B3BB69-23CF-44E3-9099-C40C66FF867C}">
                  <a14:compatExt spid="_x0000_s4640"/>
                </a:ext>
                <a:ext uri="{FF2B5EF4-FFF2-40B4-BE49-F238E27FC236}">
                  <a16:creationId xmlns:a16="http://schemas.microsoft.com/office/drawing/2014/main" id="{00000000-0008-0000-0400-00002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198</xdr:row>
          <xdr:rowOff>25400</xdr:rowOff>
        </xdr:from>
        <xdr:to>
          <xdr:col>17</xdr:col>
          <xdr:colOff>292100</xdr:colOff>
          <xdr:row>198</xdr:row>
          <xdr:rowOff>139700</xdr:rowOff>
        </xdr:to>
        <xdr:sp macro="" textlink="">
          <xdr:nvSpPr>
            <xdr:cNvPr id="4641" name="Check Box 545" hidden="1">
              <a:extLst>
                <a:ext uri="{63B3BB69-23CF-44E3-9099-C40C66FF867C}">
                  <a14:compatExt spid="_x0000_s4641"/>
                </a:ext>
                <a:ext uri="{FF2B5EF4-FFF2-40B4-BE49-F238E27FC236}">
                  <a16:creationId xmlns:a16="http://schemas.microsoft.com/office/drawing/2014/main" id="{00000000-0008-0000-0400-00002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199</xdr:row>
          <xdr:rowOff>25400</xdr:rowOff>
        </xdr:from>
        <xdr:to>
          <xdr:col>17</xdr:col>
          <xdr:colOff>292100</xdr:colOff>
          <xdr:row>199</xdr:row>
          <xdr:rowOff>139700</xdr:rowOff>
        </xdr:to>
        <xdr:sp macro="" textlink="">
          <xdr:nvSpPr>
            <xdr:cNvPr id="4642" name="Check Box 546" hidden="1">
              <a:extLst>
                <a:ext uri="{63B3BB69-23CF-44E3-9099-C40C66FF867C}">
                  <a14:compatExt spid="_x0000_s4642"/>
                </a:ext>
                <a:ext uri="{FF2B5EF4-FFF2-40B4-BE49-F238E27FC236}">
                  <a16:creationId xmlns:a16="http://schemas.microsoft.com/office/drawing/2014/main" id="{00000000-0008-0000-0400-00002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200</xdr:row>
          <xdr:rowOff>25400</xdr:rowOff>
        </xdr:from>
        <xdr:to>
          <xdr:col>17</xdr:col>
          <xdr:colOff>292100</xdr:colOff>
          <xdr:row>200</xdr:row>
          <xdr:rowOff>139700</xdr:rowOff>
        </xdr:to>
        <xdr:sp macro="" textlink="">
          <xdr:nvSpPr>
            <xdr:cNvPr id="4643" name="Check Box 547" hidden="1">
              <a:extLst>
                <a:ext uri="{63B3BB69-23CF-44E3-9099-C40C66FF867C}">
                  <a14:compatExt spid="_x0000_s4643"/>
                </a:ext>
                <a:ext uri="{FF2B5EF4-FFF2-40B4-BE49-F238E27FC236}">
                  <a16:creationId xmlns:a16="http://schemas.microsoft.com/office/drawing/2014/main" id="{00000000-0008-0000-0400-00002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201</xdr:row>
          <xdr:rowOff>25400</xdr:rowOff>
        </xdr:from>
        <xdr:to>
          <xdr:col>14</xdr:col>
          <xdr:colOff>292100</xdr:colOff>
          <xdr:row>201</xdr:row>
          <xdr:rowOff>139700</xdr:rowOff>
        </xdr:to>
        <xdr:sp macro="" textlink="">
          <xdr:nvSpPr>
            <xdr:cNvPr id="4644" name="Check Box 548" hidden="1">
              <a:extLst>
                <a:ext uri="{63B3BB69-23CF-44E3-9099-C40C66FF867C}">
                  <a14:compatExt spid="_x0000_s4644"/>
                </a:ext>
                <a:ext uri="{FF2B5EF4-FFF2-40B4-BE49-F238E27FC236}">
                  <a16:creationId xmlns:a16="http://schemas.microsoft.com/office/drawing/2014/main" id="{00000000-0008-0000-0400-00002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202</xdr:row>
          <xdr:rowOff>25400</xdr:rowOff>
        </xdr:from>
        <xdr:to>
          <xdr:col>14</xdr:col>
          <xdr:colOff>292100</xdr:colOff>
          <xdr:row>202</xdr:row>
          <xdr:rowOff>139700</xdr:rowOff>
        </xdr:to>
        <xdr:sp macro="" textlink="">
          <xdr:nvSpPr>
            <xdr:cNvPr id="4645" name="Check Box 549" hidden="1">
              <a:extLst>
                <a:ext uri="{63B3BB69-23CF-44E3-9099-C40C66FF867C}">
                  <a14:compatExt spid="_x0000_s4645"/>
                </a:ext>
                <a:ext uri="{FF2B5EF4-FFF2-40B4-BE49-F238E27FC236}">
                  <a16:creationId xmlns:a16="http://schemas.microsoft.com/office/drawing/2014/main" id="{00000000-0008-0000-0400-00002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203</xdr:row>
          <xdr:rowOff>25400</xdr:rowOff>
        </xdr:from>
        <xdr:to>
          <xdr:col>14</xdr:col>
          <xdr:colOff>292100</xdr:colOff>
          <xdr:row>203</xdr:row>
          <xdr:rowOff>139700</xdr:rowOff>
        </xdr:to>
        <xdr:sp macro="" textlink="">
          <xdr:nvSpPr>
            <xdr:cNvPr id="4646" name="Check Box 550" hidden="1">
              <a:extLst>
                <a:ext uri="{63B3BB69-23CF-44E3-9099-C40C66FF867C}">
                  <a14:compatExt spid="_x0000_s4646"/>
                </a:ext>
                <a:ext uri="{FF2B5EF4-FFF2-40B4-BE49-F238E27FC236}">
                  <a16:creationId xmlns:a16="http://schemas.microsoft.com/office/drawing/2014/main" id="{00000000-0008-0000-0400-00002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204</xdr:row>
          <xdr:rowOff>25400</xdr:rowOff>
        </xdr:from>
        <xdr:to>
          <xdr:col>14</xdr:col>
          <xdr:colOff>292100</xdr:colOff>
          <xdr:row>204</xdr:row>
          <xdr:rowOff>139700</xdr:rowOff>
        </xdr:to>
        <xdr:sp macro="" textlink="">
          <xdr:nvSpPr>
            <xdr:cNvPr id="4647" name="Check Box 551" hidden="1">
              <a:extLst>
                <a:ext uri="{63B3BB69-23CF-44E3-9099-C40C66FF867C}">
                  <a14:compatExt spid="_x0000_s4647"/>
                </a:ext>
                <a:ext uri="{FF2B5EF4-FFF2-40B4-BE49-F238E27FC236}">
                  <a16:creationId xmlns:a16="http://schemas.microsoft.com/office/drawing/2014/main" id="{00000000-0008-0000-0400-00002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205</xdr:row>
          <xdr:rowOff>25400</xdr:rowOff>
        </xdr:from>
        <xdr:to>
          <xdr:col>14</xdr:col>
          <xdr:colOff>292100</xdr:colOff>
          <xdr:row>205</xdr:row>
          <xdr:rowOff>139700</xdr:rowOff>
        </xdr:to>
        <xdr:sp macro="" textlink="">
          <xdr:nvSpPr>
            <xdr:cNvPr id="4648" name="Check Box 552" hidden="1">
              <a:extLst>
                <a:ext uri="{63B3BB69-23CF-44E3-9099-C40C66FF867C}">
                  <a14:compatExt spid="_x0000_s4648"/>
                </a:ext>
                <a:ext uri="{FF2B5EF4-FFF2-40B4-BE49-F238E27FC236}">
                  <a16:creationId xmlns:a16="http://schemas.microsoft.com/office/drawing/2014/main" id="{00000000-0008-0000-0400-00002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206</xdr:row>
          <xdr:rowOff>25400</xdr:rowOff>
        </xdr:from>
        <xdr:to>
          <xdr:col>14</xdr:col>
          <xdr:colOff>292100</xdr:colOff>
          <xdr:row>206</xdr:row>
          <xdr:rowOff>139700</xdr:rowOff>
        </xdr:to>
        <xdr:sp macro="" textlink="">
          <xdr:nvSpPr>
            <xdr:cNvPr id="4649" name="Check Box 553" hidden="1">
              <a:extLst>
                <a:ext uri="{63B3BB69-23CF-44E3-9099-C40C66FF867C}">
                  <a14:compatExt spid="_x0000_s4649"/>
                </a:ext>
                <a:ext uri="{FF2B5EF4-FFF2-40B4-BE49-F238E27FC236}">
                  <a16:creationId xmlns:a16="http://schemas.microsoft.com/office/drawing/2014/main" id="{00000000-0008-0000-0400-00002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207</xdr:row>
          <xdr:rowOff>25400</xdr:rowOff>
        </xdr:from>
        <xdr:to>
          <xdr:col>14</xdr:col>
          <xdr:colOff>292100</xdr:colOff>
          <xdr:row>207</xdr:row>
          <xdr:rowOff>139700</xdr:rowOff>
        </xdr:to>
        <xdr:sp macro="" textlink="">
          <xdr:nvSpPr>
            <xdr:cNvPr id="4650" name="Check Box 554" hidden="1">
              <a:extLst>
                <a:ext uri="{63B3BB69-23CF-44E3-9099-C40C66FF867C}">
                  <a14:compatExt spid="_x0000_s4650"/>
                </a:ext>
                <a:ext uri="{FF2B5EF4-FFF2-40B4-BE49-F238E27FC236}">
                  <a16:creationId xmlns:a16="http://schemas.microsoft.com/office/drawing/2014/main" id="{00000000-0008-0000-0400-00002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208</xdr:row>
          <xdr:rowOff>25400</xdr:rowOff>
        </xdr:from>
        <xdr:to>
          <xdr:col>14</xdr:col>
          <xdr:colOff>292100</xdr:colOff>
          <xdr:row>208</xdr:row>
          <xdr:rowOff>139700</xdr:rowOff>
        </xdr:to>
        <xdr:sp macro="" textlink="">
          <xdr:nvSpPr>
            <xdr:cNvPr id="4651" name="Check Box 555" hidden="1">
              <a:extLst>
                <a:ext uri="{63B3BB69-23CF-44E3-9099-C40C66FF867C}">
                  <a14:compatExt spid="_x0000_s4651"/>
                </a:ext>
                <a:ext uri="{FF2B5EF4-FFF2-40B4-BE49-F238E27FC236}">
                  <a16:creationId xmlns:a16="http://schemas.microsoft.com/office/drawing/2014/main" id="{00000000-0008-0000-0400-00002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209</xdr:row>
          <xdr:rowOff>25400</xdr:rowOff>
        </xdr:from>
        <xdr:to>
          <xdr:col>14</xdr:col>
          <xdr:colOff>292100</xdr:colOff>
          <xdr:row>209</xdr:row>
          <xdr:rowOff>139700</xdr:rowOff>
        </xdr:to>
        <xdr:sp macro="" textlink="">
          <xdr:nvSpPr>
            <xdr:cNvPr id="4652" name="Check Box 556" hidden="1">
              <a:extLst>
                <a:ext uri="{63B3BB69-23CF-44E3-9099-C40C66FF867C}">
                  <a14:compatExt spid="_x0000_s4652"/>
                </a:ext>
                <a:ext uri="{FF2B5EF4-FFF2-40B4-BE49-F238E27FC236}">
                  <a16:creationId xmlns:a16="http://schemas.microsoft.com/office/drawing/2014/main" id="{00000000-0008-0000-0400-00002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201</xdr:row>
          <xdr:rowOff>25400</xdr:rowOff>
        </xdr:from>
        <xdr:to>
          <xdr:col>17</xdr:col>
          <xdr:colOff>292100</xdr:colOff>
          <xdr:row>201</xdr:row>
          <xdr:rowOff>139700</xdr:rowOff>
        </xdr:to>
        <xdr:sp macro="" textlink="">
          <xdr:nvSpPr>
            <xdr:cNvPr id="4653" name="Check Box 557" hidden="1">
              <a:extLst>
                <a:ext uri="{63B3BB69-23CF-44E3-9099-C40C66FF867C}">
                  <a14:compatExt spid="_x0000_s4653"/>
                </a:ext>
                <a:ext uri="{FF2B5EF4-FFF2-40B4-BE49-F238E27FC236}">
                  <a16:creationId xmlns:a16="http://schemas.microsoft.com/office/drawing/2014/main" id="{00000000-0008-0000-0400-00002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202</xdr:row>
          <xdr:rowOff>25400</xdr:rowOff>
        </xdr:from>
        <xdr:to>
          <xdr:col>17</xdr:col>
          <xdr:colOff>292100</xdr:colOff>
          <xdr:row>202</xdr:row>
          <xdr:rowOff>139700</xdr:rowOff>
        </xdr:to>
        <xdr:sp macro="" textlink="">
          <xdr:nvSpPr>
            <xdr:cNvPr id="4654" name="Check Box 558" hidden="1">
              <a:extLst>
                <a:ext uri="{63B3BB69-23CF-44E3-9099-C40C66FF867C}">
                  <a14:compatExt spid="_x0000_s4654"/>
                </a:ext>
                <a:ext uri="{FF2B5EF4-FFF2-40B4-BE49-F238E27FC236}">
                  <a16:creationId xmlns:a16="http://schemas.microsoft.com/office/drawing/2014/main" id="{00000000-0008-0000-0400-00002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203</xdr:row>
          <xdr:rowOff>25400</xdr:rowOff>
        </xdr:from>
        <xdr:to>
          <xdr:col>17</xdr:col>
          <xdr:colOff>292100</xdr:colOff>
          <xdr:row>203</xdr:row>
          <xdr:rowOff>139700</xdr:rowOff>
        </xdr:to>
        <xdr:sp macro="" textlink="">
          <xdr:nvSpPr>
            <xdr:cNvPr id="4655" name="Check Box 559" hidden="1">
              <a:extLst>
                <a:ext uri="{63B3BB69-23CF-44E3-9099-C40C66FF867C}">
                  <a14:compatExt spid="_x0000_s4655"/>
                </a:ext>
                <a:ext uri="{FF2B5EF4-FFF2-40B4-BE49-F238E27FC236}">
                  <a16:creationId xmlns:a16="http://schemas.microsoft.com/office/drawing/2014/main" id="{00000000-0008-0000-0400-00002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204</xdr:row>
          <xdr:rowOff>25400</xdr:rowOff>
        </xdr:from>
        <xdr:to>
          <xdr:col>17</xdr:col>
          <xdr:colOff>292100</xdr:colOff>
          <xdr:row>204</xdr:row>
          <xdr:rowOff>139700</xdr:rowOff>
        </xdr:to>
        <xdr:sp macro="" textlink="">
          <xdr:nvSpPr>
            <xdr:cNvPr id="4656" name="Check Box 560" hidden="1">
              <a:extLst>
                <a:ext uri="{63B3BB69-23CF-44E3-9099-C40C66FF867C}">
                  <a14:compatExt spid="_x0000_s4656"/>
                </a:ext>
                <a:ext uri="{FF2B5EF4-FFF2-40B4-BE49-F238E27FC236}">
                  <a16:creationId xmlns:a16="http://schemas.microsoft.com/office/drawing/2014/main" id="{00000000-0008-0000-0400-00003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205</xdr:row>
          <xdr:rowOff>25400</xdr:rowOff>
        </xdr:from>
        <xdr:to>
          <xdr:col>17</xdr:col>
          <xdr:colOff>292100</xdr:colOff>
          <xdr:row>205</xdr:row>
          <xdr:rowOff>139700</xdr:rowOff>
        </xdr:to>
        <xdr:sp macro="" textlink="">
          <xdr:nvSpPr>
            <xdr:cNvPr id="4657" name="Check Box 561" hidden="1">
              <a:extLst>
                <a:ext uri="{63B3BB69-23CF-44E3-9099-C40C66FF867C}">
                  <a14:compatExt spid="_x0000_s4657"/>
                </a:ext>
                <a:ext uri="{FF2B5EF4-FFF2-40B4-BE49-F238E27FC236}">
                  <a16:creationId xmlns:a16="http://schemas.microsoft.com/office/drawing/2014/main" id="{00000000-0008-0000-0400-00003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206</xdr:row>
          <xdr:rowOff>25400</xdr:rowOff>
        </xdr:from>
        <xdr:to>
          <xdr:col>17</xdr:col>
          <xdr:colOff>292100</xdr:colOff>
          <xdr:row>206</xdr:row>
          <xdr:rowOff>139700</xdr:rowOff>
        </xdr:to>
        <xdr:sp macro="" textlink="">
          <xdr:nvSpPr>
            <xdr:cNvPr id="4658" name="Check Box 562" hidden="1">
              <a:extLst>
                <a:ext uri="{63B3BB69-23CF-44E3-9099-C40C66FF867C}">
                  <a14:compatExt spid="_x0000_s4658"/>
                </a:ext>
                <a:ext uri="{FF2B5EF4-FFF2-40B4-BE49-F238E27FC236}">
                  <a16:creationId xmlns:a16="http://schemas.microsoft.com/office/drawing/2014/main" id="{00000000-0008-0000-0400-00003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207</xdr:row>
          <xdr:rowOff>25400</xdr:rowOff>
        </xdr:from>
        <xdr:to>
          <xdr:col>17</xdr:col>
          <xdr:colOff>292100</xdr:colOff>
          <xdr:row>207</xdr:row>
          <xdr:rowOff>139700</xdr:rowOff>
        </xdr:to>
        <xdr:sp macro="" textlink="">
          <xdr:nvSpPr>
            <xdr:cNvPr id="4659" name="Check Box 563" hidden="1">
              <a:extLst>
                <a:ext uri="{63B3BB69-23CF-44E3-9099-C40C66FF867C}">
                  <a14:compatExt spid="_x0000_s4659"/>
                </a:ext>
                <a:ext uri="{FF2B5EF4-FFF2-40B4-BE49-F238E27FC236}">
                  <a16:creationId xmlns:a16="http://schemas.microsoft.com/office/drawing/2014/main" id="{00000000-0008-0000-0400-00003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208</xdr:row>
          <xdr:rowOff>25400</xdr:rowOff>
        </xdr:from>
        <xdr:to>
          <xdr:col>17</xdr:col>
          <xdr:colOff>292100</xdr:colOff>
          <xdr:row>208</xdr:row>
          <xdr:rowOff>139700</xdr:rowOff>
        </xdr:to>
        <xdr:sp macro="" textlink="">
          <xdr:nvSpPr>
            <xdr:cNvPr id="4660" name="Check Box 564" hidden="1">
              <a:extLst>
                <a:ext uri="{63B3BB69-23CF-44E3-9099-C40C66FF867C}">
                  <a14:compatExt spid="_x0000_s4660"/>
                </a:ext>
                <a:ext uri="{FF2B5EF4-FFF2-40B4-BE49-F238E27FC236}">
                  <a16:creationId xmlns:a16="http://schemas.microsoft.com/office/drawing/2014/main" id="{00000000-0008-0000-0400-00003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209</xdr:row>
          <xdr:rowOff>25400</xdr:rowOff>
        </xdr:from>
        <xdr:to>
          <xdr:col>17</xdr:col>
          <xdr:colOff>292100</xdr:colOff>
          <xdr:row>209</xdr:row>
          <xdr:rowOff>139700</xdr:rowOff>
        </xdr:to>
        <xdr:sp macro="" textlink="">
          <xdr:nvSpPr>
            <xdr:cNvPr id="4661" name="Check Box 565" hidden="1">
              <a:extLst>
                <a:ext uri="{63B3BB69-23CF-44E3-9099-C40C66FF867C}">
                  <a14:compatExt spid="_x0000_s4661"/>
                </a:ext>
                <a:ext uri="{FF2B5EF4-FFF2-40B4-BE49-F238E27FC236}">
                  <a16:creationId xmlns:a16="http://schemas.microsoft.com/office/drawing/2014/main" id="{00000000-0008-0000-0400-00003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210</xdr:row>
          <xdr:rowOff>25400</xdr:rowOff>
        </xdr:from>
        <xdr:to>
          <xdr:col>14</xdr:col>
          <xdr:colOff>292100</xdr:colOff>
          <xdr:row>210</xdr:row>
          <xdr:rowOff>139700</xdr:rowOff>
        </xdr:to>
        <xdr:sp macro="" textlink="">
          <xdr:nvSpPr>
            <xdr:cNvPr id="4662" name="Check Box 566" hidden="1">
              <a:extLst>
                <a:ext uri="{63B3BB69-23CF-44E3-9099-C40C66FF867C}">
                  <a14:compatExt spid="_x0000_s4662"/>
                </a:ext>
                <a:ext uri="{FF2B5EF4-FFF2-40B4-BE49-F238E27FC236}">
                  <a16:creationId xmlns:a16="http://schemas.microsoft.com/office/drawing/2014/main" id="{00000000-0008-0000-0400-00003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211</xdr:row>
          <xdr:rowOff>25400</xdr:rowOff>
        </xdr:from>
        <xdr:to>
          <xdr:col>14</xdr:col>
          <xdr:colOff>292100</xdr:colOff>
          <xdr:row>211</xdr:row>
          <xdr:rowOff>139700</xdr:rowOff>
        </xdr:to>
        <xdr:sp macro="" textlink="">
          <xdr:nvSpPr>
            <xdr:cNvPr id="4663" name="Check Box 567" hidden="1">
              <a:extLst>
                <a:ext uri="{63B3BB69-23CF-44E3-9099-C40C66FF867C}">
                  <a14:compatExt spid="_x0000_s4663"/>
                </a:ext>
                <a:ext uri="{FF2B5EF4-FFF2-40B4-BE49-F238E27FC236}">
                  <a16:creationId xmlns:a16="http://schemas.microsoft.com/office/drawing/2014/main" id="{00000000-0008-0000-0400-00003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212</xdr:row>
          <xdr:rowOff>25400</xdr:rowOff>
        </xdr:from>
        <xdr:to>
          <xdr:col>14</xdr:col>
          <xdr:colOff>292100</xdr:colOff>
          <xdr:row>212</xdr:row>
          <xdr:rowOff>139700</xdr:rowOff>
        </xdr:to>
        <xdr:sp macro="" textlink="">
          <xdr:nvSpPr>
            <xdr:cNvPr id="4664" name="Check Box 568" hidden="1">
              <a:extLst>
                <a:ext uri="{63B3BB69-23CF-44E3-9099-C40C66FF867C}">
                  <a14:compatExt spid="_x0000_s4664"/>
                </a:ext>
                <a:ext uri="{FF2B5EF4-FFF2-40B4-BE49-F238E27FC236}">
                  <a16:creationId xmlns:a16="http://schemas.microsoft.com/office/drawing/2014/main" id="{00000000-0008-0000-0400-00003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213</xdr:row>
          <xdr:rowOff>25400</xdr:rowOff>
        </xdr:from>
        <xdr:to>
          <xdr:col>14</xdr:col>
          <xdr:colOff>292100</xdr:colOff>
          <xdr:row>213</xdr:row>
          <xdr:rowOff>139700</xdr:rowOff>
        </xdr:to>
        <xdr:sp macro="" textlink="">
          <xdr:nvSpPr>
            <xdr:cNvPr id="4665" name="Check Box 569" hidden="1">
              <a:extLst>
                <a:ext uri="{63B3BB69-23CF-44E3-9099-C40C66FF867C}">
                  <a14:compatExt spid="_x0000_s4665"/>
                </a:ext>
                <a:ext uri="{FF2B5EF4-FFF2-40B4-BE49-F238E27FC236}">
                  <a16:creationId xmlns:a16="http://schemas.microsoft.com/office/drawing/2014/main" id="{00000000-0008-0000-0400-00003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214</xdr:row>
          <xdr:rowOff>25400</xdr:rowOff>
        </xdr:from>
        <xdr:to>
          <xdr:col>14</xdr:col>
          <xdr:colOff>292100</xdr:colOff>
          <xdr:row>214</xdr:row>
          <xdr:rowOff>139700</xdr:rowOff>
        </xdr:to>
        <xdr:sp macro="" textlink="">
          <xdr:nvSpPr>
            <xdr:cNvPr id="4666" name="Check Box 570" hidden="1">
              <a:extLst>
                <a:ext uri="{63B3BB69-23CF-44E3-9099-C40C66FF867C}">
                  <a14:compatExt spid="_x0000_s4666"/>
                </a:ext>
                <a:ext uri="{FF2B5EF4-FFF2-40B4-BE49-F238E27FC236}">
                  <a16:creationId xmlns:a16="http://schemas.microsoft.com/office/drawing/2014/main" id="{00000000-0008-0000-0400-00003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215</xdr:row>
          <xdr:rowOff>25400</xdr:rowOff>
        </xdr:from>
        <xdr:to>
          <xdr:col>14</xdr:col>
          <xdr:colOff>292100</xdr:colOff>
          <xdr:row>215</xdr:row>
          <xdr:rowOff>139700</xdr:rowOff>
        </xdr:to>
        <xdr:sp macro="" textlink="">
          <xdr:nvSpPr>
            <xdr:cNvPr id="4667" name="Check Box 571" hidden="1">
              <a:extLst>
                <a:ext uri="{63B3BB69-23CF-44E3-9099-C40C66FF867C}">
                  <a14:compatExt spid="_x0000_s4667"/>
                </a:ext>
                <a:ext uri="{FF2B5EF4-FFF2-40B4-BE49-F238E27FC236}">
                  <a16:creationId xmlns:a16="http://schemas.microsoft.com/office/drawing/2014/main" id="{00000000-0008-0000-0400-00003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216</xdr:row>
          <xdr:rowOff>25400</xdr:rowOff>
        </xdr:from>
        <xdr:to>
          <xdr:col>14</xdr:col>
          <xdr:colOff>292100</xdr:colOff>
          <xdr:row>216</xdr:row>
          <xdr:rowOff>139700</xdr:rowOff>
        </xdr:to>
        <xdr:sp macro="" textlink="">
          <xdr:nvSpPr>
            <xdr:cNvPr id="4668" name="Check Box 572" hidden="1">
              <a:extLst>
                <a:ext uri="{63B3BB69-23CF-44E3-9099-C40C66FF867C}">
                  <a14:compatExt spid="_x0000_s4668"/>
                </a:ext>
                <a:ext uri="{FF2B5EF4-FFF2-40B4-BE49-F238E27FC236}">
                  <a16:creationId xmlns:a16="http://schemas.microsoft.com/office/drawing/2014/main" id="{00000000-0008-0000-0400-00003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217</xdr:row>
          <xdr:rowOff>25400</xdr:rowOff>
        </xdr:from>
        <xdr:to>
          <xdr:col>14</xdr:col>
          <xdr:colOff>292100</xdr:colOff>
          <xdr:row>217</xdr:row>
          <xdr:rowOff>139700</xdr:rowOff>
        </xdr:to>
        <xdr:sp macro="" textlink="">
          <xdr:nvSpPr>
            <xdr:cNvPr id="4669" name="Check Box 573" hidden="1">
              <a:extLst>
                <a:ext uri="{63B3BB69-23CF-44E3-9099-C40C66FF867C}">
                  <a14:compatExt spid="_x0000_s4669"/>
                </a:ext>
                <a:ext uri="{FF2B5EF4-FFF2-40B4-BE49-F238E27FC236}">
                  <a16:creationId xmlns:a16="http://schemas.microsoft.com/office/drawing/2014/main" id="{00000000-0008-0000-0400-00003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218</xdr:row>
          <xdr:rowOff>25400</xdr:rowOff>
        </xdr:from>
        <xdr:to>
          <xdr:col>14</xdr:col>
          <xdr:colOff>292100</xdr:colOff>
          <xdr:row>218</xdr:row>
          <xdr:rowOff>139700</xdr:rowOff>
        </xdr:to>
        <xdr:sp macro="" textlink="">
          <xdr:nvSpPr>
            <xdr:cNvPr id="4670" name="Check Box 574" hidden="1">
              <a:extLst>
                <a:ext uri="{63B3BB69-23CF-44E3-9099-C40C66FF867C}">
                  <a14:compatExt spid="_x0000_s4670"/>
                </a:ext>
                <a:ext uri="{FF2B5EF4-FFF2-40B4-BE49-F238E27FC236}">
                  <a16:creationId xmlns:a16="http://schemas.microsoft.com/office/drawing/2014/main" id="{00000000-0008-0000-0400-00003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210</xdr:row>
          <xdr:rowOff>25400</xdr:rowOff>
        </xdr:from>
        <xdr:to>
          <xdr:col>17</xdr:col>
          <xdr:colOff>292100</xdr:colOff>
          <xdr:row>210</xdr:row>
          <xdr:rowOff>139700</xdr:rowOff>
        </xdr:to>
        <xdr:sp macro="" textlink="">
          <xdr:nvSpPr>
            <xdr:cNvPr id="4671" name="Check Box 575" hidden="1">
              <a:extLst>
                <a:ext uri="{63B3BB69-23CF-44E3-9099-C40C66FF867C}">
                  <a14:compatExt spid="_x0000_s4671"/>
                </a:ext>
                <a:ext uri="{FF2B5EF4-FFF2-40B4-BE49-F238E27FC236}">
                  <a16:creationId xmlns:a16="http://schemas.microsoft.com/office/drawing/2014/main" id="{00000000-0008-0000-0400-00003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211</xdr:row>
          <xdr:rowOff>25400</xdr:rowOff>
        </xdr:from>
        <xdr:to>
          <xdr:col>17</xdr:col>
          <xdr:colOff>292100</xdr:colOff>
          <xdr:row>211</xdr:row>
          <xdr:rowOff>139700</xdr:rowOff>
        </xdr:to>
        <xdr:sp macro="" textlink="">
          <xdr:nvSpPr>
            <xdr:cNvPr id="4672" name="Check Box 576" hidden="1">
              <a:extLst>
                <a:ext uri="{63B3BB69-23CF-44E3-9099-C40C66FF867C}">
                  <a14:compatExt spid="_x0000_s4672"/>
                </a:ext>
                <a:ext uri="{FF2B5EF4-FFF2-40B4-BE49-F238E27FC236}">
                  <a16:creationId xmlns:a16="http://schemas.microsoft.com/office/drawing/2014/main" id="{00000000-0008-0000-0400-00004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212</xdr:row>
          <xdr:rowOff>25400</xdr:rowOff>
        </xdr:from>
        <xdr:to>
          <xdr:col>17</xdr:col>
          <xdr:colOff>292100</xdr:colOff>
          <xdr:row>212</xdr:row>
          <xdr:rowOff>139700</xdr:rowOff>
        </xdr:to>
        <xdr:sp macro="" textlink="">
          <xdr:nvSpPr>
            <xdr:cNvPr id="4673" name="Check Box 577" hidden="1">
              <a:extLst>
                <a:ext uri="{63B3BB69-23CF-44E3-9099-C40C66FF867C}">
                  <a14:compatExt spid="_x0000_s4673"/>
                </a:ext>
                <a:ext uri="{FF2B5EF4-FFF2-40B4-BE49-F238E27FC236}">
                  <a16:creationId xmlns:a16="http://schemas.microsoft.com/office/drawing/2014/main" id="{00000000-0008-0000-0400-00004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213</xdr:row>
          <xdr:rowOff>25400</xdr:rowOff>
        </xdr:from>
        <xdr:to>
          <xdr:col>17</xdr:col>
          <xdr:colOff>292100</xdr:colOff>
          <xdr:row>213</xdr:row>
          <xdr:rowOff>139700</xdr:rowOff>
        </xdr:to>
        <xdr:sp macro="" textlink="">
          <xdr:nvSpPr>
            <xdr:cNvPr id="4674" name="Check Box 578" hidden="1">
              <a:extLst>
                <a:ext uri="{63B3BB69-23CF-44E3-9099-C40C66FF867C}">
                  <a14:compatExt spid="_x0000_s4674"/>
                </a:ext>
                <a:ext uri="{FF2B5EF4-FFF2-40B4-BE49-F238E27FC236}">
                  <a16:creationId xmlns:a16="http://schemas.microsoft.com/office/drawing/2014/main" id="{00000000-0008-0000-0400-00004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214</xdr:row>
          <xdr:rowOff>25400</xdr:rowOff>
        </xdr:from>
        <xdr:to>
          <xdr:col>17</xdr:col>
          <xdr:colOff>292100</xdr:colOff>
          <xdr:row>214</xdr:row>
          <xdr:rowOff>139700</xdr:rowOff>
        </xdr:to>
        <xdr:sp macro="" textlink="">
          <xdr:nvSpPr>
            <xdr:cNvPr id="4675" name="Check Box 579" hidden="1">
              <a:extLst>
                <a:ext uri="{63B3BB69-23CF-44E3-9099-C40C66FF867C}">
                  <a14:compatExt spid="_x0000_s4675"/>
                </a:ext>
                <a:ext uri="{FF2B5EF4-FFF2-40B4-BE49-F238E27FC236}">
                  <a16:creationId xmlns:a16="http://schemas.microsoft.com/office/drawing/2014/main" id="{00000000-0008-0000-0400-00004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215</xdr:row>
          <xdr:rowOff>25400</xdr:rowOff>
        </xdr:from>
        <xdr:to>
          <xdr:col>17</xdr:col>
          <xdr:colOff>292100</xdr:colOff>
          <xdr:row>215</xdr:row>
          <xdr:rowOff>139700</xdr:rowOff>
        </xdr:to>
        <xdr:sp macro="" textlink="">
          <xdr:nvSpPr>
            <xdr:cNvPr id="4676" name="Check Box 580" hidden="1">
              <a:extLst>
                <a:ext uri="{63B3BB69-23CF-44E3-9099-C40C66FF867C}">
                  <a14:compatExt spid="_x0000_s4676"/>
                </a:ext>
                <a:ext uri="{FF2B5EF4-FFF2-40B4-BE49-F238E27FC236}">
                  <a16:creationId xmlns:a16="http://schemas.microsoft.com/office/drawing/2014/main" id="{00000000-0008-0000-0400-00004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216</xdr:row>
          <xdr:rowOff>25400</xdr:rowOff>
        </xdr:from>
        <xdr:to>
          <xdr:col>17</xdr:col>
          <xdr:colOff>292100</xdr:colOff>
          <xdr:row>216</xdr:row>
          <xdr:rowOff>139700</xdr:rowOff>
        </xdr:to>
        <xdr:sp macro="" textlink="">
          <xdr:nvSpPr>
            <xdr:cNvPr id="4677" name="Check Box 581" hidden="1">
              <a:extLst>
                <a:ext uri="{63B3BB69-23CF-44E3-9099-C40C66FF867C}">
                  <a14:compatExt spid="_x0000_s4677"/>
                </a:ext>
                <a:ext uri="{FF2B5EF4-FFF2-40B4-BE49-F238E27FC236}">
                  <a16:creationId xmlns:a16="http://schemas.microsoft.com/office/drawing/2014/main" id="{00000000-0008-0000-0400-00004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217</xdr:row>
          <xdr:rowOff>25400</xdr:rowOff>
        </xdr:from>
        <xdr:to>
          <xdr:col>17</xdr:col>
          <xdr:colOff>292100</xdr:colOff>
          <xdr:row>217</xdr:row>
          <xdr:rowOff>139700</xdr:rowOff>
        </xdr:to>
        <xdr:sp macro="" textlink="">
          <xdr:nvSpPr>
            <xdr:cNvPr id="4678" name="Check Box 582" hidden="1">
              <a:extLst>
                <a:ext uri="{63B3BB69-23CF-44E3-9099-C40C66FF867C}">
                  <a14:compatExt spid="_x0000_s4678"/>
                </a:ext>
                <a:ext uri="{FF2B5EF4-FFF2-40B4-BE49-F238E27FC236}">
                  <a16:creationId xmlns:a16="http://schemas.microsoft.com/office/drawing/2014/main" id="{00000000-0008-0000-0400-00004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218</xdr:row>
          <xdr:rowOff>25400</xdr:rowOff>
        </xdr:from>
        <xdr:to>
          <xdr:col>17</xdr:col>
          <xdr:colOff>292100</xdr:colOff>
          <xdr:row>218</xdr:row>
          <xdr:rowOff>139700</xdr:rowOff>
        </xdr:to>
        <xdr:sp macro="" textlink="">
          <xdr:nvSpPr>
            <xdr:cNvPr id="4679" name="Check Box 583" hidden="1">
              <a:extLst>
                <a:ext uri="{63B3BB69-23CF-44E3-9099-C40C66FF867C}">
                  <a14:compatExt spid="_x0000_s4679"/>
                </a:ext>
                <a:ext uri="{FF2B5EF4-FFF2-40B4-BE49-F238E27FC236}">
                  <a16:creationId xmlns:a16="http://schemas.microsoft.com/office/drawing/2014/main" id="{00000000-0008-0000-0400-00004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219</xdr:row>
          <xdr:rowOff>25400</xdr:rowOff>
        </xdr:from>
        <xdr:to>
          <xdr:col>14</xdr:col>
          <xdr:colOff>292100</xdr:colOff>
          <xdr:row>219</xdr:row>
          <xdr:rowOff>139700</xdr:rowOff>
        </xdr:to>
        <xdr:sp macro="" textlink="">
          <xdr:nvSpPr>
            <xdr:cNvPr id="4680" name="Check Box 584" hidden="1">
              <a:extLst>
                <a:ext uri="{63B3BB69-23CF-44E3-9099-C40C66FF867C}">
                  <a14:compatExt spid="_x0000_s4680"/>
                </a:ext>
                <a:ext uri="{FF2B5EF4-FFF2-40B4-BE49-F238E27FC236}">
                  <a16:creationId xmlns:a16="http://schemas.microsoft.com/office/drawing/2014/main" id="{00000000-0008-0000-0400-00004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220</xdr:row>
          <xdr:rowOff>25400</xdr:rowOff>
        </xdr:from>
        <xdr:to>
          <xdr:col>14</xdr:col>
          <xdr:colOff>292100</xdr:colOff>
          <xdr:row>220</xdr:row>
          <xdr:rowOff>139700</xdr:rowOff>
        </xdr:to>
        <xdr:sp macro="" textlink="">
          <xdr:nvSpPr>
            <xdr:cNvPr id="4681" name="Check Box 585" hidden="1">
              <a:extLst>
                <a:ext uri="{63B3BB69-23CF-44E3-9099-C40C66FF867C}">
                  <a14:compatExt spid="_x0000_s4681"/>
                </a:ext>
                <a:ext uri="{FF2B5EF4-FFF2-40B4-BE49-F238E27FC236}">
                  <a16:creationId xmlns:a16="http://schemas.microsoft.com/office/drawing/2014/main" id="{00000000-0008-0000-0400-00004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221</xdr:row>
          <xdr:rowOff>25400</xdr:rowOff>
        </xdr:from>
        <xdr:to>
          <xdr:col>14</xdr:col>
          <xdr:colOff>292100</xdr:colOff>
          <xdr:row>221</xdr:row>
          <xdr:rowOff>139700</xdr:rowOff>
        </xdr:to>
        <xdr:sp macro="" textlink="">
          <xdr:nvSpPr>
            <xdr:cNvPr id="4682" name="Check Box 586" hidden="1">
              <a:extLst>
                <a:ext uri="{63B3BB69-23CF-44E3-9099-C40C66FF867C}">
                  <a14:compatExt spid="_x0000_s4682"/>
                </a:ext>
                <a:ext uri="{FF2B5EF4-FFF2-40B4-BE49-F238E27FC236}">
                  <a16:creationId xmlns:a16="http://schemas.microsoft.com/office/drawing/2014/main" id="{00000000-0008-0000-0400-00004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222</xdr:row>
          <xdr:rowOff>25400</xdr:rowOff>
        </xdr:from>
        <xdr:to>
          <xdr:col>14</xdr:col>
          <xdr:colOff>292100</xdr:colOff>
          <xdr:row>222</xdr:row>
          <xdr:rowOff>139700</xdr:rowOff>
        </xdr:to>
        <xdr:sp macro="" textlink="">
          <xdr:nvSpPr>
            <xdr:cNvPr id="4683" name="Check Box 587" hidden="1">
              <a:extLst>
                <a:ext uri="{63B3BB69-23CF-44E3-9099-C40C66FF867C}">
                  <a14:compatExt spid="_x0000_s4683"/>
                </a:ext>
                <a:ext uri="{FF2B5EF4-FFF2-40B4-BE49-F238E27FC236}">
                  <a16:creationId xmlns:a16="http://schemas.microsoft.com/office/drawing/2014/main" id="{00000000-0008-0000-0400-00004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223</xdr:row>
          <xdr:rowOff>25400</xdr:rowOff>
        </xdr:from>
        <xdr:to>
          <xdr:col>14</xdr:col>
          <xdr:colOff>292100</xdr:colOff>
          <xdr:row>223</xdr:row>
          <xdr:rowOff>139700</xdr:rowOff>
        </xdr:to>
        <xdr:sp macro="" textlink="">
          <xdr:nvSpPr>
            <xdr:cNvPr id="4684" name="Check Box 588" hidden="1">
              <a:extLst>
                <a:ext uri="{63B3BB69-23CF-44E3-9099-C40C66FF867C}">
                  <a14:compatExt spid="_x0000_s4684"/>
                </a:ext>
                <a:ext uri="{FF2B5EF4-FFF2-40B4-BE49-F238E27FC236}">
                  <a16:creationId xmlns:a16="http://schemas.microsoft.com/office/drawing/2014/main" id="{00000000-0008-0000-0400-00004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224</xdr:row>
          <xdr:rowOff>25400</xdr:rowOff>
        </xdr:from>
        <xdr:to>
          <xdr:col>14</xdr:col>
          <xdr:colOff>292100</xdr:colOff>
          <xdr:row>224</xdr:row>
          <xdr:rowOff>139700</xdr:rowOff>
        </xdr:to>
        <xdr:sp macro="" textlink="">
          <xdr:nvSpPr>
            <xdr:cNvPr id="4685" name="Check Box 589" hidden="1">
              <a:extLst>
                <a:ext uri="{63B3BB69-23CF-44E3-9099-C40C66FF867C}">
                  <a14:compatExt spid="_x0000_s4685"/>
                </a:ext>
                <a:ext uri="{FF2B5EF4-FFF2-40B4-BE49-F238E27FC236}">
                  <a16:creationId xmlns:a16="http://schemas.microsoft.com/office/drawing/2014/main" id="{00000000-0008-0000-0400-00004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225</xdr:row>
          <xdr:rowOff>25400</xdr:rowOff>
        </xdr:from>
        <xdr:to>
          <xdr:col>14</xdr:col>
          <xdr:colOff>292100</xdr:colOff>
          <xdr:row>225</xdr:row>
          <xdr:rowOff>139700</xdr:rowOff>
        </xdr:to>
        <xdr:sp macro="" textlink="">
          <xdr:nvSpPr>
            <xdr:cNvPr id="4686" name="Check Box 590" hidden="1">
              <a:extLst>
                <a:ext uri="{63B3BB69-23CF-44E3-9099-C40C66FF867C}">
                  <a14:compatExt spid="_x0000_s4686"/>
                </a:ext>
                <a:ext uri="{FF2B5EF4-FFF2-40B4-BE49-F238E27FC236}">
                  <a16:creationId xmlns:a16="http://schemas.microsoft.com/office/drawing/2014/main" id="{00000000-0008-0000-0400-00004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226</xdr:row>
          <xdr:rowOff>25400</xdr:rowOff>
        </xdr:from>
        <xdr:to>
          <xdr:col>14</xdr:col>
          <xdr:colOff>292100</xdr:colOff>
          <xdr:row>226</xdr:row>
          <xdr:rowOff>139700</xdr:rowOff>
        </xdr:to>
        <xdr:sp macro="" textlink="">
          <xdr:nvSpPr>
            <xdr:cNvPr id="4687" name="Check Box 591" hidden="1">
              <a:extLst>
                <a:ext uri="{63B3BB69-23CF-44E3-9099-C40C66FF867C}">
                  <a14:compatExt spid="_x0000_s4687"/>
                </a:ext>
                <a:ext uri="{FF2B5EF4-FFF2-40B4-BE49-F238E27FC236}">
                  <a16:creationId xmlns:a16="http://schemas.microsoft.com/office/drawing/2014/main" id="{00000000-0008-0000-0400-00004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227</xdr:row>
          <xdr:rowOff>25400</xdr:rowOff>
        </xdr:from>
        <xdr:to>
          <xdr:col>14</xdr:col>
          <xdr:colOff>292100</xdr:colOff>
          <xdr:row>227</xdr:row>
          <xdr:rowOff>139700</xdr:rowOff>
        </xdr:to>
        <xdr:sp macro="" textlink="">
          <xdr:nvSpPr>
            <xdr:cNvPr id="4688" name="Check Box 592" hidden="1">
              <a:extLst>
                <a:ext uri="{63B3BB69-23CF-44E3-9099-C40C66FF867C}">
                  <a14:compatExt spid="_x0000_s4688"/>
                </a:ext>
                <a:ext uri="{FF2B5EF4-FFF2-40B4-BE49-F238E27FC236}">
                  <a16:creationId xmlns:a16="http://schemas.microsoft.com/office/drawing/2014/main" id="{00000000-0008-0000-0400-00005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219</xdr:row>
          <xdr:rowOff>25400</xdr:rowOff>
        </xdr:from>
        <xdr:to>
          <xdr:col>17</xdr:col>
          <xdr:colOff>292100</xdr:colOff>
          <xdr:row>219</xdr:row>
          <xdr:rowOff>139700</xdr:rowOff>
        </xdr:to>
        <xdr:sp macro="" textlink="">
          <xdr:nvSpPr>
            <xdr:cNvPr id="4689" name="Check Box 593" hidden="1">
              <a:extLst>
                <a:ext uri="{63B3BB69-23CF-44E3-9099-C40C66FF867C}">
                  <a14:compatExt spid="_x0000_s4689"/>
                </a:ext>
                <a:ext uri="{FF2B5EF4-FFF2-40B4-BE49-F238E27FC236}">
                  <a16:creationId xmlns:a16="http://schemas.microsoft.com/office/drawing/2014/main" id="{00000000-0008-0000-0400-00005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220</xdr:row>
          <xdr:rowOff>25400</xdr:rowOff>
        </xdr:from>
        <xdr:to>
          <xdr:col>17</xdr:col>
          <xdr:colOff>292100</xdr:colOff>
          <xdr:row>220</xdr:row>
          <xdr:rowOff>139700</xdr:rowOff>
        </xdr:to>
        <xdr:sp macro="" textlink="">
          <xdr:nvSpPr>
            <xdr:cNvPr id="4690" name="Check Box 594" hidden="1">
              <a:extLst>
                <a:ext uri="{63B3BB69-23CF-44E3-9099-C40C66FF867C}">
                  <a14:compatExt spid="_x0000_s4690"/>
                </a:ext>
                <a:ext uri="{FF2B5EF4-FFF2-40B4-BE49-F238E27FC236}">
                  <a16:creationId xmlns:a16="http://schemas.microsoft.com/office/drawing/2014/main" id="{00000000-0008-0000-0400-00005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221</xdr:row>
          <xdr:rowOff>25400</xdr:rowOff>
        </xdr:from>
        <xdr:to>
          <xdr:col>17</xdr:col>
          <xdr:colOff>292100</xdr:colOff>
          <xdr:row>221</xdr:row>
          <xdr:rowOff>139700</xdr:rowOff>
        </xdr:to>
        <xdr:sp macro="" textlink="">
          <xdr:nvSpPr>
            <xdr:cNvPr id="4691" name="Check Box 595" hidden="1">
              <a:extLst>
                <a:ext uri="{63B3BB69-23CF-44E3-9099-C40C66FF867C}">
                  <a14:compatExt spid="_x0000_s4691"/>
                </a:ext>
                <a:ext uri="{FF2B5EF4-FFF2-40B4-BE49-F238E27FC236}">
                  <a16:creationId xmlns:a16="http://schemas.microsoft.com/office/drawing/2014/main" id="{00000000-0008-0000-0400-00005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222</xdr:row>
          <xdr:rowOff>25400</xdr:rowOff>
        </xdr:from>
        <xdr:to>
          <xdr:col>17</xdr:col>
          <xdr:colOff>292100</xdr:colOff>
          <xdr:row>222</xdr:row>
          <xdr:rowOff>139700</xdr:rowOff>
        </xdr:to>
        <xdr:sp macro="" textlink="">
          <xdr:nvSpPr>
            <xdr:cNvPr id="4692" name="Check Box 596" hidden="1">
              <a:extLst>
                <a:ext uri="{63B3BB69-23CF-44E3-9099-C40C66FF867C}">
                  <a14:compatExt spid="_x0000_s4692"/>
                </a:ext>
                <a:ext uri="{FF2B5EF4-FFF2-40B4-BE49-F238E27FC236}">
                  <a16:creationId xmlns:a16="http://schemas.microsoft.com/office/drawing/2014/main" id="{00000000-0008-0000-0400-00005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223</xdr:row>
          <xdr:rowOff>25400</xdr:rowOff>
        </xdr:from>
        <xdr:to>
          <xdr:col>17</xdr:col>
          <xdr:colOff>292100</xdr:colOff>
          <xdr:row>223</xdr:row>
          <xdr:rowOff>139700</xdr:rowOff>
        </xdr:to>
        <xdr:sp macro="" textlink="">
          <xdr:nvSpPr>
            <xdr:cNvPr id="4693" name="Check Box 597" hidden="1">
              <a:extLst>
                <a:ext uri="{63B3BB69-23CF-44E3-9099-C40C66FF867C}">
                  <a14:compatExt spid="_x0000_s4693"/>
                </a:ext>
                <a:ext uri="{FF2B5EF4-FFF2-40B4-BE49-F238E27FC236}">
                  <a16:creationId xmlns:a16="http://schemas.microsoft.com/office/drawing/2014/main" id="{00000000-0008-0000-0400-00005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224</xdr:row>
          <xdr:rowOff>25400</xdr:rowOff>
        </xdr:from>
        <xdr:to>
          <xdr:col>17</xdr:col>
          <xdr:colOff>292100</xdr:colOff>
          <xdr:row>224</xdr:row>
          <xdr:rowOff>139700</xdr:rowOff>
        </xdr:to>
        <xdr:sp macro="" textlink="">
          <xdr:nvSpPr>
            <xdr:cNvPr id="4694" name="Check Box 598" hidden="1">
              <a:extLst>
                <a:ext uri="{63B3BB69-23CF-44E3-9099-C40C66FF867C}">
                  <a14:compatExt spid="_x0000_s4694"/>
                </a:ext>
                <a:ext uri="{FF2B5EF4-FFF2-40B4-BE49-F238E27FC236}">
                  <a16:creationId xmlns:a16="http://schemas.microsoft.com/office/drawing/2014/main" id="{00000000-0008-0000-0400-00005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225</xdr:row>
          <xdr:rowOff>25400</xdr:rowOff>
        </xdr:from>
        <xdr:to>
          <xdr:col>17</xdr:col>
          <xdr:colOff>292100</xdr:colOff>
          <xdr:row>225</xdr:row>
          <xdr:rowOff>139700</xdr:rowOff>
        </xdr:to>
        <xdr:sp macro="" textlink="">
          <xdr:nvSpPr>
            <xdr:cNvPr id="4695" name="Check Box 599" hidden="1">
              <a:extLst>
                <a:ext uri="{63B3BB69-23CF-44E3-9099-C40C66FF867C}">
                  <a14:compatExt spid="_x0000_s4695"/>
                </a:ext>
                <a:ext uri="{FF2B5EF4-FFF2-40B4-BE49-F238E27FC236}">
                  <a16:creationId xmlns:a16="http://schemas.microsoft.com/office/drawing/2014/main" id="{00000000-0008-0000-0400-00005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226</xdr:row>
          <xdr:rowOff>25400</xdr:rowOff>
        </xdr:from>
        <xdr:to>
          <xdr:col>17</xdr:col>
          <xdr:colOff>292100</xdr:colOff>
          <xdr:row>226</xdr:row>
          <xdr:rowOff>139700</xdr:rowOff>
        </xdr:to>
        <xdr:sp macro="" textlink="">
          <xdr:nvSpPr>
            <xdr:cNvPr id="4696" name="Check Box 600" hidden="1">
              <a:extLst>
                <a:ext uri="{63B3BB69-23CF-44E3-9099-C40C66FF867C}">
                  <a14:compatExt spid="_x0000_s4696"/>
                </a:ext>
                <a:ext uri="{FF2B5EF4-FFF2-40B4-BE49-F238E27FC236}">
                  <a16:creationId xmlns:a16="http://schemas.microsoft.com/office/drawing/2014/main" id="{00000000-0008-0000-0400-00005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227</xdr:row>
          <xdr:rowOff>25400</xdr:rowOff>
        </xdr:from>
        <xdr:to>
          <xdr:col>17</xdr:col>
          <xdr:colOff>292100</xdr:colOff>
          <xdr:row>227</xdr:row>
          <xdr:rowOff>139700</xdr:rowOff>
        </xdr:to>
        <xdr:sp macro="" textlink="">
          <xdr:nvSpPr>
            <xdr:cNvPr id="4697" name="Check Box 601" hidden="1">
              <a:extLst>
                <a:ext uri="{63B3BB69-23CF-44E3-9099-C40C66FF867C}">
                  <a14:compatExt spid="_x0000_s4697"/>
                </a:ext>
                <a:ext uri="{FF2B5EF4-FFF2-40B4-BE49-F238E27FC236}">
                  <a16:creationId xmlns:a16="http://schemas.microsoft.com/office/drawing/2014/main" id="{00000000-0008-0000-0400-00005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228</xdr:row>
          <xdr:rowOff>25400</xdr:rowOff>
        </xdr:from>
        <xdr:to>
          <xdr:col>14</xdr:col>
          <xdr:colOff>292100</xdr:colOff>
          <xdr:row>228</xdr:row>
          <xdr:rowOff>139700</xdr:rowOff>
        </xdr:to>
        <xdr:sp macro="" textlink="">
          <xdr:nvSpPr>
            <xdr:cNvPr id="4698" name="Check Box 602" hidden="1">
              <a:extLst>
                <a:ext uri="{63B3BB69-23CF-44E3-9099-C40C66FF867C}">
                  <a14:compatExt spid="_x0000_s4698"/>
                </a:ext>
                <a:ext uri="{FF2B5EF4-FFF2-40B4-BE49-F238E27FC236}">
                  <a16:creationId xmlns:a16="http://schemas.microsoft.com/office/drawing/2014/main" id="{00000000-0008-0000-0400-00005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229</xdr:row>
          <xdr:rowOff>25400</xdr:rowOff>
        </xdr:from>
        <xdr:to>
          <xdr:col>14</xdr:col>
          <xdr:colOff>292100</xdr:colOff>
          <xdr:row>229</xdr:row>
          <xdr:rowOff>139700</xdr:rowOff>
        </xdr:to>
        <xdr:sp macro="" textlink="">
          <xdr:nvSpPr>
            <xdr:cNvPr id="4699" name="Check Box 603" hidden="1">
              <a:extLst>
                <a:ext uri="{63B3BB69-23CF-44E3-9099-C40C66FF867C}">
                  <a14:compatExt spid="_x0000_s4699"/>
                </a:ext>
                <a:ext uri="{FF2B5EF4-FFF2-40B4-BE49-F238E27FC236}">
                  <a16:creationId xmlns:a16="http://schemas.microsoft.com/office/drawing/2014/main" id="{00000000-0008-0000-0400-00005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230</xdr:row>
          <xdr:rowOff>25400</xdr:rowOff>
        </xdr:from>
        <xdr:to>
          <xdr:col>14</xdr:col>
          <xdr:colOff>292100</xdr:colOff>
          <xdr:row>230</xdr:row>
          <xdr:rowOff>139700</xdr:rowOff>
        </xdr:to>
        <xdr:sp macro="" textlink="">
          <xdr:nvSpPr>
            <xdr:cNvPr id="4700" name="Check Box 604" hidden="1">
              <a:extLst>
                <a:ext uri="{63B3BB69-23CF-44E3-9099-C40C66FF867C}">
                  <a14:compatExt spid="_x0000_s4700"/>
                </a:ext>
                <a:ext uri="{FF2B5EF4-FFF2-40B4-BE49-F238E27FC236}">
                  <a16:creationId xmlns:a16="http://schemas.microsoft.com/office/drawing/2014/main" id="{00000000-0008-0000-0400-00005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231</xdr:row>
          <xdr:rowOff>25400</xdr:rowOff>
        </xdr:from>
        <xdr:to>
          <xdr:col>14</xdr:col>
          <xdr:colOff>292100</xdr:colOff>
          <xdr:row>231</xdr:row>
          <xdr:rowOff>139700</xdr:rowOff>
        </xdr:to>
        <xdr:sp macro="" textlink="">
          <xdr:nvSpPr>
            <xdr:cNvPr id="4701" name="Check Box 605" hidden="1">
              <a:extLst>
                <a:ext uri="{63B3BB69-23CF-44E3-9099-C40C66FF867C}">
                  <a14:compatExt spid="_x0000_s4701"/>
                </a:ext>
                <a:ext uri="{FF2B5EF4-FFF2-40B4-BE49-F238E27FC236}">
                  <a16:creationId xmlns:a16="http://schemas.microsoft.com/office/drawing/2014/main" id="{00000000-0008-0000-0400-00005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232</xdr:row>
          <xdr:rowOff>25400</xdr:rowOff>
        </xdr:from>
        <xdr:to>
          <xdr:col>14</xdr:col>
          <xdr:colOff>292100</xdr:colOff>
          <xdr:row>232</xdr:row>
          <xdr:rowOff>139700</xdr:rowOff>
        </xdr:to>
        <xdr:sp macro="" textlink="">
          <xdr:nvSpPr>
            <xdr:cNvPr id="4702" name="Check Box 606" hidden="1">
              <a:extLst>
                <a:ext uri="{63B3BB69-23CF-44E3-9099-C40C66FF867C}">
                  <a14:compatExt spid="_x0000_s4702"/>
                </a:ext>
                <a:ext uri="{FF2B5EF4-FFF2-40B4-BE49-F238E27FC236}">
                  <a16:creationId xmlns:a16="http://schemas.microsoft.com/office/drawing/2014/main" id="{00000000-0008-0000-0400-00005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233</xdr:row>
          <xdr:rowOff>25400</xdr:rowOff>
        </xdr:from>
        <xdr:to>
          <xdr:col>14</xdr:col>
          <xdr:colOff>292100</xdr:colOff>
          <xdr:row>233</xdr:row>
          <xdr:rowOff>139700</xdr:rowOff>
        </xdr:to>
        <xdr:sp macro="" textlink="">
          <xdr:nvSpPr>
            <xdr:cNvPr id="4703" name="Check Box 607" hidden="1">
              <a:extLst>
                <a:ext uri="{63B3BB69-23CF-44E3-9099-C40C66FF867C}">
                  <a14:compatExt spid="_x0000_s4703"/>
                </a:ext>
                <a:ext uri="{FF2B5EF4-FFF2-40B4-BE49-F238E27FC236}">
                  <a16:creationId xmlns:a16="http://schemas.microsoft.com/office/drawing/2014/main" id="{00000000-0008-0000-0400-00005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234</xdr:row>
          <xdr:rowOff>25400</xdr:rowOff>
        </xdr:from>
        <xdr:to>
          <xdr:col>14</xdr:col>
          <xdr:colOff>292100</xdr:colOff>
          <xdr:row>234</xdr:row>
          <xdr:rowOff>139700</xdr:rowOff>
        </xdr:to>
        <xdr:sp macro="" textlink="">
          <xdr:nvSpPr>
            <xdr:cNvPr id="4704" name="Check Box 608" hidden="1">
              <a:extLst>
                <a:ext uri="{63B3BB69-23CF-44E3-9099-C40C66FF867C}">
                  <a14:compatExt spid="_x0000_s4704"/>
                </a:ext>
                <a:ext uri="{FF2B5EF4-FFF2-40B4-BE49-F238E27FC236}">
                  <a16:creationId xmlns:a16="http://schemas.microsoft.com/office/drawing/2014/main" id="{00000000-0008-0000-0400-00006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235</xdr:row>
          <xdr:rowOff>25400</xdr:rowOff>
        </xdr:from>
        <xdr:to>
          <xdr:col>14</xdr:col>
          <xdr:colOff>292100</xdr:colOff>
          <xdr:row>235</xdr:row>
          <xdr:rowOff>139700</xdr:rowOff>
        </xdr:to>
        <xdr:sp macro="" textlink="">
          <xdr:nvSpPr>
            <xdr:cNvPr id="4705" name="Check Box 609" hidden="1">
              <a:extLst>
                <a:ext uri="{63B3BB69-23CF-44E3-9099-C40C66FF867C}">
                  <a14:compatExt spid="_x0000_s4705"/>
                </a:ext>
                <a:ext uri="{FF2B5EF4-FFF2-40B4-BE49-F238E27FC236}">
                  <a16:creationId xmlns:a16="http://schemas.microsoft.com/office/drawing/2014/main" id="{00000000-0008-0000-0400-00006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236</xdr:row>
          <xdr:rowOff>25400</xdr:rowOff>
        </xdr:from>
        <xdr:to>
          <xdr:col>14</xdr:col>
          <xdr:colOff>292100</xdr:colOff>
          <xdr:row>236</xdr:row>
          <xdr:rowOff>139700</xdr:rowOff>
        </xdr:to>
        <xdr:sp macro="" textlink="">
          <xdr:nvSpPr>
            <xdr:cNvPr id="4706" name="Check Box 610" hidden="1">
              <a:extLst>
                <a:ext uri="{63B3BB69-23CF-44E3-9099-C40C66FF867C}">
                  <a14:compatExt spid="_x0000_s4706"/>
                </a:ext>
                <a:ext uri="{FF2B5EF4-FFF2-40B4-BE49-F238E27FC236}">
                  <a16:creationId xmlns:a16="http://schemas.microsoft.com/office/drawing/2014/main" id="{00000000-0008-0000-0400-00006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228</xdr:row>
          <xdr:rowOff>25400</xdr:rowOff>
        </xdr:from>
        <xdr:to>
          <xdr:col>17</xdr:col>
          <xdr:colOff>292100</xdr:colOff>
          <xdr:row>228</xdr:row>
          <xdr:rowOff>139700</xdr:rowOff>
        </xdr:to>
        <xdr:sp macro="" textlink="">
          <xdr:nvSpPr>
            <xdr:cNvPr id="4707" name="Check Box 611" hidden="1">
              <a:extLst>
                <a:ext uri="{63B3BB69-23CF-44E3-9099-C40C66FF867C}">
                  <a14:compatExt spid="_x0000_s4707"/>
                </a:ext>
                <a:ext uri="{FF2B5EF4-FFF2-40B4-BE49-F238E27FC236}">
                  <a16:creationId xmlns:a16="http://schemas.microsoft.com/office/drawing/2014/main" id="{00000000-0008-0000-0400-00006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229</xdr:row>
          <xdr:rowOff>25400</xdr:rowOff>
        </xdr:from>
        <xdr:to>
          <xdr:col>17</xdr:col>
          <xdr:colOff>292100</xdr:colOff>
          <xdr:row>229</xdr:row>
          <xdr:rowOff>139700</xdr:rowOff>
        </xdr:to>
        <xdr:sp macro="" textlink="">
          <xdr:nvSpPr>
            <xdr:cNvPr id="4708" name="Check Box 612" hidden="1">
              <a:extLst>
                <a:ext uri="{63B3BB69-23CF-44E3-9099-C40C66FF867C}">
                  <a14:compatExt spid="_x0000_s4708"/>
                </a:ext>
                <a:ext uri="{FF2B5EF4-FFF2-40B4-BE49-F238E27FC236}">
                  <a16:creationId xmlns:a16="http://schemas.microsoft.com/office/drawing/2014/main" id="{00000000-0008-0000-0400-00006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230</xdr:row>
          <xdr:rowOff>25400</xdr:rowOff>
        </xdr:from>
        <xdr:to>
          <xdr:col>17</xdr:col>
          <xdr:colOff>292100</xdr:colOff>
          <xdr:row>230</xdr:row>
          <xdr:rowOff>139700</xdr:rowOff>
        </xdr:to>
        <xdr:sp macro="" textlink="">
          <xdr:nvSpPr>
            <xdr:cNvPr id="4709" name="Check Box 613" hidden="1">
              <a:extLst>
                <a:ext uri="{63B3BB69-23CF-44E3-9099-C40C66FF867C}">
                  <a14:compatExt spid="_x0000_s4709"/>
                </a:ext>
                <a:ext uri="{FF2B5EF4-FFF2-40B4-BE49-F238E27FC236}">
                  <a16:creationId xmlns:a16="http://schemas.microsoft.com/office/drawing/2014/main" id="{00000000-0008-0000-0400-00006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231</xdr:row>
          <xdr:rowOff>25400</xdr:rowOff>
        </xdr:from>
        <xdr:to>
          <xdr:col>17</xdr:col>
          <xdr:colOff>292100</xdr:colOff>
          <xdr:row>231</xdr:row>
          <xdr:rowOff>139700</xdr:rowOff>
        </xdr:to>
        <xdr:sp macro="" textlink="">
          <xdr:nvSpPr>
            <xdr:cNvPr id="4710" name="Check Box 614" hidden="1">
              <a:extLst>
                <a:ext uri="{63B3BB69-23CF-44E3-9099-C40C66FF867C}">
                  <a14:compatExt spid="_x0000_s4710"/>
                </a:ext>
                <a:ext uri="{FF2B5EF4-FFF2-40B4-BE49-F238E27FC236}">
                  <a16:creationId xmlns:a16="http://schemas.microsoft.com/office/drawing/2014/main" id="{00000000-0008-0000-0400-00006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232</xdr:row>
          <xdr:rowOff>25400</xdr:rowOff>
        </xdr:from>
        <xdr:to>
          <xdr:col>17</xdr:col>
          <xdr:colOff>292100</xdr:colOff>
          <xdr:row>232</xdr:row>
          <xdr:rowOff>139700</xdr:rowOff>
        </xdr:to>
        <xdr:sp macro="" textlink="">
          <xdr:nvSpPr>
            <xdr:cNvPr id="4711" name="Check Box 615" hidden="1">
              <a:extLst>
                <a:ext uri="{63B3BB69-23CF-44E3-9099-C40C66FF867C}">
                  <a14:compatExt spid="_x0000_s4711"/>
                </a:ext>
                <a:ext uri="{FF2B5EF4-FFF2-40B4-BE49-F238E27FC236}">
                  <a16:creationId xmlns:a16="http://schemas.microsoft.com/office/drawing/2014/main" id="{00000000-0008-0000-0400-00006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233</xdr:row>
          <xdr:rowOff>25400</xdr:rowOff>
        </xdr:from>
        <xdr:to>
          <xdr:col>17</xdr:col>
          <xdr:colOff>292100</xdr:colOff>
          <xdr:row>233</xdr:row>
          <xdr:rowOff>139700</xdr:rowOff>
        </xdr:to>
        <xdr:sp macro="" textlink="">
          <xdr:nvSpPr>
            <xdr:cNvPr id="4712" name="Check Box 616" hidden="1">
              <a:extLst>
                <a:ext uri="{63B3BB69-23CF-44E3-9099-C40C66FF867C}">
                  <a14:compatExt spid="_x0000_s4712"/>
                </a:ext>
                <a:ext uri="{FF2B5EF4-FFF2-40B4-BE49-F238E27FC236}">
                  <a16:creationId xmlns:a16="http://schemas.microsoft.com/office/drawing/2014/main" id="{00000000-0008-0000-0400-00006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234</xdr:row>
          <xdr:rowOff>25400</xdr:rowOff>
        </xdr:from>
        <xdr:to>
          <xdr:col>17</xdr:col>
          <xdr:colOff>292100</xdr:colOff>
          <xdr:row>234</xdr:row>
          <xdr:rowOff>139700</xdr:rowOff>
        </xdr:to>
        <xdr:sp macro="" textlink="">
          <xdr:nvSpPr>
            <xdr:cNvPr id="4713" name="Check Box 617" hidden="1">
              <a:extLst>
                <a:ext uri="{63B3BB69-23CF-44E3-9099-C40C66FF867C}">
                  <a14:compatExt spid="_x0000_s4713"/>
                </a:ext>
                <a:ext uri="{FF2B5EF4-FFF2-40B4-BE49-F238E27FC236}">
                  <a16:creationId xmlns:a16="http://schemas.microsoft.com/office/drawing/2014/main" id="{00000000-0008-0000-0400-00006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235</xdr:row>
          <xdr:rowOff>25400</xdr:rowOff>
        </xdr:from>
        <xdr:to>
          <xdr:col>17</xdr:col>
          <xdr:colOff>292100</xdr:colOff>
          <xdr:row>235</xdr:row>
          <xdr:rowOff>139700</xdr:rowOff>
        </xdr:to>
        <xdr:sp macro="" textlink="">
          <xdr:nvSpPr>
            <xdr:cNvPr id="4714" name="Check Box 618" hidden="1">
              <a:extLst>
                <a:ext uri="{63B3BB69-23CF-44E3-9099-C40C66FF867C}">
                  <a14:compatExt spid="_x0000_s4714"/>
                </a:ext>
                <a:ext uri="{FF2B5EF4-FFF2-40B4-BE49-F238E27FC236}">
                  <a16:creationId xmlns:a16="http://schemas.microsoft.com/office/drawing/2014/main" id="{00000000-0008-0000-0400-00006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236</xdr:row>
          <xdr:rowOff>25400</xdr:rowOff>
        </xdr:from>
        <xdr:to>
          <xdr:col>17</xdr:col>
          <xdr:colOff>292100</xdr:colOff>
          <xdr:row>236</xdr:row>
          <xdr:rowOff>139700</xdr:rowOff>
        </xdr:to>
        <xdr:sp macro="" textlink="">
          <xdr:nvSpPr>
            <xdr:cNvPr id="4715" name="Check Box 619" hidden="1">
              <a:extLst>
                <a:ext uri="{63B3BB69-23CF-44E3-9099-C40C66FF867C}">
                  <a14:compatExt spid="_x0000_s4715"/>
                </a:ext>
                <a:ext uri="{FF2B5EF4-FFF2-40B4-BE49-F238E27FC236}">
                  <a16:creationId xmlns:a16="http://schemas.microsoft.com/office/drawing/2014/main" id="{00000000-0008-0000-0400-00006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237</xdr:row>
          <xdr:rowOff>25400</xdr:rowOff>
        </xdr:from>
        <xdr:to>
          <xdr:col>14</xdr:col>
          <xdr:colOff>292100</xdr:colOff>
          <xdr:row>237</xdr:row>
          <xdr:rowOff>139700</xdr:rowOff>
        </xdr:to>
        <xdr:sp macro="" textlink="">
          <xdr:nvSpPr>
            <xdr:cNvPr id="4716" name="Check Box 620" hidden="1">
              <a:extLst>
                <a:ext uri="{63B3BB69-23CF-44E3-9099-C40C66FF867C}">
                  <a14:compatExt spid="_x0000_s4716"/>
                </a:ext>
                <a:ext uri="{FF2B5EF4-FFF2-40B4-BE49-F238E27FC236}">
                  <a16:creationId xmlns:a16="http://schemas.microsoft.com/office/drawing/2014/main" id="{00000000-0008-0000-0400-00006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238</xdr:row>
          <xdr:rowOff>25400</xdr:rowOff>
        </xdr:from>
        <xdr:to>
          <xdr:col>14</xdr:col>
          <xdr:colOff>292100</xdr:colOff>
          <xdr:row>238</xdr:row>
          <xdr:rowOff>139700</xdr:rowOff>
        </xdr:to>
        <xdr:sp macro="" textlink="">
          <xdr:nvSpPr>
            <xdr:cNvPr id="4717" name="Check Box 621" hidden="1">
              <a:extLst>
                <a:ext uri="{63B3BB69-23CF-44E3-9099-C40C66FF867C}">
                  <a14:compatExt spid="_x0000_s4717"/>
                </a:ext>
                <a:ext uri="{FF2B5EF4-FFF2-40B4-BE49-F238E27FC236}">
                  <a16:creationId xmlns:a16="http://schemas.microsoft.com/office/drawing/2014/main" id="{00000000-0008-0000-0400-00006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239</xdr:row>
          <xdr:rowOff>25400</xdr:rowOff>
        </xdr:from>
        <xdr:to>
          <xdr:col>14</xdr:col>
          <xdr:colOff>292100</xdr:colOff>
          <xdr:row>239</xdr:row>
          <xdr:rowOff>139700</xdr:rowOff>
        </xdr:to>
        <xdr:sp macro="" textlink="">
          <xdr:nvSpPr>
            <xdr:cNvPr id="4718" name="Check Box 622" hidden="1">
              <a:extLst>
                <a:ext uri="{63B3BB69-23CF-44E3-9099-C40C66FF867C}">
                  <a14:compatExt spid="_x0000_s4718"/>
                </a:ext>
                <a:ext uri="{FF2B5EF4-FFF2-40B4-BE49-F238E27FC236}">
                  <a16:creationId xmlns:a16="http://schemas.microsoft.com/office/drawing/2014/main" id="{00000000-0008-0000-0400-00006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240</xdr:row>
          <xdr:rowOff>25400</xdr:rowOff>
        </xdr:from>
        <xdr:to>
          <xdr:col>14</xdr:col>
          <xdr:colOff>292100</xdr:colOff>
          <xdr:row>240</xdr:row>
          <xdr:rowOff>139700</xdr:rowOff>
        </xdr:to>
        <xdr:sp macro="" textlink="">
          <xdr:nvSpPr>
            <xdr:cNvPr id="4719" name="Check Box 623" hidden="1">
              <a:extLst>
                <a:ext uri="{63B3BB69-23CF-44E3-9099-C40C66FF867C}">
                  <a14:compatExt spid="_x0000_s4719"/>
                </a:ext>
                <a:ext uri="{FF2B5EF4-FFF2-40B4-BE49-F238E27FC236}">
                  <a16:creationId xmlns:a16="http://schemas.microsoft.com/office/drawing/2014/main" id="{00000000-0008-0000-0400-00006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241</xdr:row>
          <xdr:rowOff>25400</xdr:rowOff>
        </xdr:from>
        <xdr:to>
          <xdr:col>14</xdr:col>
          <xdr:colOff>292100</xdr:colOff>
          <xdr:row>241</xdr:row>
          <xdr:rowOff>139700</xdr:rowOff>
        </xdr:to>
        <xdr:sp macro="" textlink="">
          <xdr:nvSpPr>
            <xdr:cNvPr id="4720" name="Check Box 624" hidden="1">
              <a:extLst>
                <a:ext uri="{63B3BB69-23CF-44E3-9099-C40C66FF867C}">
                  <a14:compatExt spid="_x0000_s4720"/>
                </a:ext>
                <a:ext uri="{FF2B5EF4-FFF2-40B4-BE49-F238E27FC236}">
                  <a16:creationId xmlns:a16="http://schemas.microsoft.com/office/drawing/2014/main" id="{00000000-0008-0000-0400-00007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242</xdr:row>
          <xdr:rowOff>25400</xdr:rowOff>
        </xdr:from>
        <xdr:to>
          <xdr:col>14</xdr:col>
          <xdr:colOff>292100</xdr:colOff>
          <xdr:row>242</xdr:row>
          <xdr:rowOff>139700</xdr:rowOff>
        </xdr:to>
        <xdr:sp macro="" textlink="">
          <xdr:nvSpPr>
            <xdr:cNvPr id="4721" name="Check Box 625" hidden="1">
              <a:extLst>
                <a:ext uri="{63B3BB69-23CF-44E3-9099-C40C66FF867C}">
                  <a14:compatExt spid="_x0000_s4721"/>
                </a:ext>
                <a:ext uri="{FF2B5EF4-FFF2-40B4-BE49-F238E27FC236}">
                  <a16:creationId xmlns:a16="http://schemas.microsoft.com/office/drawing/2014/main" id="{00000000-0008-0000-0400-00007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243</xdr:row>
          <xdr:rowOff>25400</xdr:rowOff>
        </xdr:from>
        <xdr:to>
          <xdr:col>14</xdr:col>
          <xdr:colOff>292100</xdr:colOff>
          <xdr:row>243</xdr:row>
          <xdr:rowOff>139700</xdr:rowOff>
        </xdr:to>
        <xdr:sp macro="" textlink="">
          <xdr:nvSpPr>
            <xdr:cNvPr id="4722" name="Check Box 626" hidden="1">
              <a:extLst>
                <a:ext uri="{63B3BB69-23CF-44E3-9099-C40C66FF867C}">
                  <a14:compatExt spid="_x0000_s4722"/>
                </a:ext>
                <a:ext uri="{FF2B5EF4-FFF2-40B4-BE49-F238E27FC236}">
                  <a16:creationId xmlns:a16="http://schemas.microsoft.com/office/drawing/2014/main" id="{00000000-0008-0000-0400-00007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244</xdr:row>
          <xdr:rowOff>25400</xdr:rowOff>
        </xdr:from>
        <xdr:to>
          <xdr:col>14</xdr:col>
          <xdr:colOff>292100</xdr:colOff>
          <xdr:row>244</xdr:row>
          <xdr:rowOff>139700</xdr:rowOff>
        </xdr:to>
        <xdr:sp macro="" textlink="">
          <xdr:nvSpPr>
            <xdr:cNvPr id="4723" name="Check Box 627" hidden="1">
              <a:extLst>
                <a:ext uri="{63B3BB69-23CF-44E3-9099-C40C66FF867C}">
                  <a14:compatExt spid="_x0000_s4723"/>
                </a:ext>
                <a:ext uri="{FF2B5EF4-FFF2-40B4-BE49-F238E27FC236}">
                  <a16:creationId xmlns:a16="http://schemas.microsoft.com/office/drawing/2014/main" id="{00000000-0008-0000-0400-00007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245</xdr:row>
          <xdr:rowOff>25400</xdr:rowOff>
        </xdr:from>
        <xdr:to>
          <xdr:col>14</xdr:col>
          <xdr:colOff>292100</xdr:colOff>
          <xdr:row>245</xdr:row>
          <xdr:rowOff>139700</xdr:rowOff>
        </xdr:to>
        <xdr:sp macro="" textlink="">
          <xdr:nvSpPr>
            <xdr:cNvPr id="4724" name="Check Box 628" hidden="1">
              <a:extLst>
                <a:ext uri="{63B3BB69-23CF-44E3-9099-C40C66FF867C}">
                  <a14:compatExt spid="_x0000_s4724"/>
                </a:ext>
                <a:ext uri="{FF2B5EF4-FFF2-40B4-BE49-F238E27FC236}">
                  <a16:creationId xmlns:a16="http://schemas.microsoft.com/office/drawing/2014/main" id="{00000000-0008-0000-0400-00007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237</xdr:row>
          <xdr:rowOff>25400</xdr:rowOff>
        </xdr:from>
        <xdr:to>
          <xdr:col>17</xdr:col>
          <xdr:colOff>292100</xdr:colOff>
          <xdr:row>237</xdr:row>
          <xdr:rowOff>139700</xdr:rowOff>
        </xdr:to>
        <xdr:sp macro="" textlink="">
          <xdr:nvSpPr>
            <xdr:cNvPr id="4725" name="Check Box 629" hidden="1">
              <a:extLst>
                <a:ext uri="{63B3BB69-23CF-44E3-9099-C40C66FF867C}">
                  <a14:compatExt spid="_x0000_s4725"/>
                </a:ext>
                <a:ext uri="{FF2B5EF4-FFF2-40B4-BE49-F238E27FC236}">
                  <a16:creationId xmlns:a16="http://schemas.microsoft.com/office/drawing/2014/main" id="{00000000-0008-0000-0400-00007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238</xdr:row>
          <xdr:rowOff>25400</xdr:rowOff>
        </xdr:from>
        <xdr:to>
          <xdr:col>17</xdr:col>
          <xdr:colOff>292100</xdr:colOff>
          <xdr:row>238</xdr:row>
          <xdr:rowOff>139700</xdr:rowOff>
        </xdr:to>
        <xdr:sp macro="" textlink="">
          <xdr:nvSpPr>
            <xdr:cNvPr id="4726" name="Check Box 630" hidden="1">
              <a:extLst>
                <a:ext uri="{63B3BB69-23CF-44E3-9099-C40C66FF867C}">
                  <a14:compatExt spid="_x0000_s4726"/>
                </a:ext>
                <a:ext uri="{FF2B5EF4-FFF2-40B4-BE49-F238E27FC236}">
                  <a16:creationId xmlns:a16="http://schemas.microsoft.com/office/drawing/2014/main" id="{00000000-0008-0000-0400-00007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239</xdr:row>
          <xdr:rowOff>25400</xdr:rowOff>
        </xdr:from>
        <xdr:to>
          <xdr:col>17</xdr:col>
          <xdr:colOff>292100</xdr:colOff>
          <xdr:row>239</xdr:row>
          <xdr:rowOff>139700</xdr:rowOff>
        </xdr:to>
        <xdr:sp macro="" textlink="">
          <xdr:nvSpPr>
            <xdr:cNvPr id="4727" name="Check Box 631" hidden="1">
              <a:extLst>
                <a:ext uri="{63B3BB69-23CF-44E3-9099-C40C66FF867C}">
                  <a14:compatExt spid="_x0000_s4727"/>
                </a:ext>
                <a:ext uri="{FF2B5EF4-FFF2-40B4-BE49-F238E27FC236}">
                  <a16:creationId xmlns:a16="http://schemas.microsoft.com/office/drawing/2014/main" id="{00000000-0008-0000-0400-00007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240</xdr:row>
          <xdr:rowOff>25400</xdr:rowOff>
        </xdr:from>
        <xdr:to>
          <xdr:col>17</xdr:col>
          <xdr:colOff>292100</xdr:colOff>
          <xdr:row>240</xdr:row>
          <xdr:rowOff>139700</xdr:rowOff>
        </xdr:to>
        <xdr:sp macro="" textlink="">
          <xdr:nvSpPr>
            <xdr:cNvPr id="4728" name="Check Box 632" hidden="1">
              <a:extLst>
                <a:ext uri="{63B3BB69-23CF-44E3-9099-C40C66FF867C}">
                  <a14:compatExt spid="_x0000_s4728"/>
                </a:ext>
                <a:ext uri="{FF2B5EF4-FFF2-40B4-BE49-F238E27FC236}">
                  <a16:creationId xmlns:a16="http://schemas.microsoft.com/office/drawing/2014/main" id="{00000000-0008-0000-0400-00007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241</xdr:row>
          <xdr:rowOff>25400</xdr:rowOff>
        </xdr:from>
        <xdr:to>
          <xdr:col>17</xdr:col>
          <xdr:colOff>292100</xdr:colOff>
          <xdr:row>241</xdr:row>
          <xdr:rowOff>139700</xdr:rowOff>
        </xdr:to>
        <xdr:sp macro="" textlink="">
          <xdr:nvSpPr>
            <xdr:cNvPr id="4729" name="Check Box 633" hidden="1">
              <a:extLst>
                <a:ext uri="{63B3BB69-23CF-44E3-9099-C40C66FF867C}">
                  <a14:compatExt spid="_x0000_s4729"/>
                </a:ext>
                <a:ext uri="{FF2B5EF4-FFF2-40B4-BE49-F238E27FC236}">
                  <a16:creationId xmlns:a16="http://schemas.microsoft.com/office/drawing/2014/main" id="{00000000-0008-0000-0400-00007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242</xdr:row>
          <xdr:rowOff>25400</xdr:rowOff>
        </xdr:from>
        <xdr:to>
          <xdr:col>17</xdr:col>
          <xdr:colOff>292100</xdr:colOff>
          <xdr:row>242</xdr:row>
          <xdr:rowOff>139700</xdr:rowOff>
        </xdr:to>
        <xdr:sp macro="" textlink="">
          <xdr:nvSpPr>
            <xdr:cNvPr id="4730" name="Check Box 634" hidden="1">
              <a:extLst>
                <a:ext uri="{63B3BB69-23CF-44E3-9099-C40C66FF867C}">
                  <a14:compatExt spid="_x0000_s4730"/>
                </a:ext>
                <a:ext uri="{FF2B5EF4-FFF2-40B4-BE49-F238E27FC236}">
                  <a16:creationId xmlns:a16="http://schemas.microsoft.com/office/drawing/2014/main" id="{00000000-0008-0000-0400-00007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243</xdr:row>
          <xdr:rowOff>25400</xdr:rowOff>
        </xdr:from>
        <xdr:to>
          <xdr:col>17</xdr:col>
          <xdr:colOff>292100</xdr:colOff>
          <xdr:row>243</xdr:row>
          <xdr:rowOff>139700</xdr:rowOff>
        </xdr:to>
        <xdr:sp macro="" textlink="">
          <xdr:nvSpPr>
            <xdr:cNvPr id="4731" name="Check Box 635" hidden="1">
              <a:extLst>
                <a:ext uri="{63B3BB69-23CF-44E3-9099-C40C66FF867C}">
                  <a14:compatExt spid="_x0000_s4731"/>
                </a:ext>
                <a:ext uri="{FF2B5EF4-FFF2-40B4-BE49-F238E27FC236}">
                  <a16:creationId xmlns:a16="http://schemas.microsoft.com/office/drawing/2014/main" id="{00000000-0008-0000-0400-00007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244</xdr:row>
          <xdr:rowOff>25400</xdr:rowOff>
        </xdr:from>
        <xdr:to>
          <xdr:col>17</xdr:col>
          <xdr:colOff>292100</xdr:colOff>
          <xdr:row>244</xdr:row>
          <xdr:rowOff>139700</xdr:rowOff>
        </xdr:to>
        <xdr:sp macro="" textlink="">
          <xdr:nvSpPr>
            <xdr:cNvPr id="4732" name="Check Box 636" hidden="1">
              <a:extLst>
                <a:ext uri="{63B3BB69-23CF-44E3-9099-C40C66FF867C}">
                  <a14:compatExt spid="_x0000_s4732"/>
                </a:ext>
                <a:ext uri="{FF2B5EF4-FFF2-40B4-BE49-F238E27FC236}">
                  <a16:creationId xmlns:a16="http://schemas.microsoft.com/office/drawing/2014/main" id="{00000000-0008-0000-0400-00007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245</xdr:row>
          <xdr:rowOff>25400</xdr:rowOff>
        </xdr:from>
        <xdr:to>
          <xdr:col>17</xdr:col>
          <xdr:colOff>292100</xdr:colOff>
          <xdr:row>245</xdr:row>
          <xdr:rowOff>139700</xdr:rowOff>
        </xdr:to>
        <xdr:sp macro="" textlink="">
          <xdr:nvSpPr>
            <xdr:cNvPr id="4733" name="Check Box 637" hidden="1">
              <a:extLst>
                <a:ext uri="{63B3BB69-23CF-44E3-9099-C40C66FF867C}">
                  <a14:compatExt spid="_x0000_s4733"/>
                </a:ext>
                <a:ext uri="{FF2B5EF4-FFF2-40B4-BE49-F238E27FC236}">
                  <a16:creationId xmlns:a16="http://schemas.microsoft.com/office/drawing/2014/main" id="{00000000-0008-0000-0400-00007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246</xdr:row>
          <xdr:rowOff>25400</xdr:rowOff>
        </xdr:from>
        <xdr:to>
          <xdr:col>14</xdr:col>
          <xdr:colOff>292100</xdr:colOff>
          <xdr:row>246</xdr:row>
          <xdr:rowOff>139700</xdr:rowOff>
        </xdr:to>
        <xdr:sp macro="" textlink="">
          <xdr:nvSpPr>
            <xdr:cNvPr id="4734" name="Check Box 638" hidden="1">
              <a:extLst>
                <a:ext uri="{63B3BB69-23CF-44E3-9099-C40C66FF867C}">
                  <a14:compatExt spid="_x0000_s4734"/>
                </a:ext>
                <a:ext uri="{FF2B5EF4-FFF2-40B4-BE49-F238E27FC236}">
                  <a16:creationId xmlns:a16="http://schemas.microsoft.com/office/drawing/2014/main" id="{00000000-0008-0000-0400-00007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247</xdr:row>
          <xdr:rowOff>25400</xdr:rowOff>
        </xdr:from>
        <xdr:to>
          <xdr:col>14</xdr:col>
          <xdr:colOff>292100</xdr:colOff>
          <xdr:row>247</xdr:row>
          <xdr:rowOff>139700</xdr:rowOff>
        </xdr:to>
        <xdr:sp macro="" textlink="">
          <xdr:nvSpPr>
            <xdr:cNvPr id="4735" name="Check Box 639" hidden="1">
              <a:extLst>
                <a:ext uri="{63B3BB69-23CF-44E3-9099-C40C66FF867C}">
                  <a14:compatExt spid="_x0000_s4735"/>
                </a:ext>
                <a:ext uri="{FF2B5EF4-FFF2-40B4-BE49-F238E27FC236}">
                  <a16:creationId xmlns:a16="http://schemas.microsoft.com/office/drawing/2014/main" id="{00000000-0008-0000-0400-00007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248</xdr:row>
          <xdr:rowOff>25400</xdr:rowOff>
        </xdr:from>
        <xdr:to>
          <xdr:col>14</xdr:col>
          <xdr:colOff>292100</xdr:colOff>
          <xdr:row>248</xdr:row>
          <xdr:rowOff>139700</xdr:rowOff>
        </xdr:to>
        <xdr:sp macro="" textlink="">
          <xdr:nvSpPr>
            <xdr:cNvPr id="4736" name="Check Box 640" hidden="1">
              <a:extLst>
                <a:ext uri="{63B3BB69-23CF-44E3-9099-C40C66FF867C}">
                  <a14:compatExt spid="_x0000_s4736"/>
                </a:ext>
                <a:ext uri="{FF2B5EF4-FFF2-40B4-BE49-F238E27FC236}">
                  <a16:creationId xmlns:a16="http://schemas.microsoft.com/office/drawing/2014/main" id="{00000000-0008-0000-0400-00008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249</xdr:row>
          <xdr:rowOff>25400</xdr:rowOff>
        </xdr:from>
        <xdr:to>
          <xdr:col>14</xdr:col>
          <xdr:colOff>292100</xdr:colOff>
          <xdr:row>249</xdr:row>
          <xdr:rowOff>139700</xdr:rowOff>
        </xdr:to>
        <xdr:sp macro="" textlink="">
          <xdr:nvSpPr>
            <xdr:cNvPr id="4737" name="Check Box 641" hidden="1">
              <a:extLst>
                <a:ext uri="{63B3BB69-23CF-44E3-9099-C40C66FF867C}">
                  <a14:compatExt spid="_x0000_s4737"/>
                </a:ext>
                <a:ext uri="{FF2B5EF4-FFF2-40B4-BE49-F238E27FC236}">
                  <a16:creationId xmlns:a16="http://schemas.microsoft.com/office/drawing/2014/main" id="{00000000-0008-0000-0400-00008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250</xdr:row>
          <xdr:rowOff>25400</xdr:rowOff>
        </xdr:from>
        <xdr:to>
          <xdr:col>14</xdr:col>
          <xdr:colOff>292100</xdr:colOff>
          <xdr:row>250</xdr:row>
          <xdr:rowOff>139700</xdr:rowOff>
        </xdr:to>
        <xdr:sp macro="" textlink="">
          <xdr:nvSpPr>
            <xdr:cNvPr id="4738" name="Check Box 642" hidden="1">
              <a:extLst>
                <a:ext uri="{63B3BB69-23CF-44E3-9099-C40C66FF867C}">
                  <a14:compatExt spid="_x0000_s4738"/>
                </a:ext>
                <a:ext uri="{FF2B5EF4-FFF2-40B4-BE49-F238E27FC236}">
                  <a16:creationId xmlns:a16="http://schemas.microsoft.com/office/drawing/2014/main" id="{00000000-0008-0000-0400-00008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251</xdr:row>
          <xdr:rowOff>25400</xdr:rowOff>
        </xdr:from>
        <xdr:to>
          <xdr:col>14</xdr:col>
          <xdr:colOff>292100</xdr:colOff>
          <xdr:row>251</xdr:row>
          <xdr:rowOff>139700</xdr:rowOff>
        </xdr:to>
        <xdr:sp macro="" textlink="">
          <xdr:nvSpPr>
            <xdr:cNvPr id="4739" name="Check Box 643" hidden="1">
              <a:extLst>
                <a:ext uri="{63B3BB69-23CF-44E3-9099-C40C66FF867C}">
                  <a14:compatExt spid="_x0000_s4739"/>
                </a:ext>
                <a:ext uri="{FF2B5EF4-FFF2-40B4-BE49-F238E27FC236}">
                  <a16:creationId xmlns:a16="http://schemas.microsoft.com/office/drawing/2014/main" id="{00000000-0008-0000-0400-00008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252</xdr:row>
          <xdr:rowOff>25400</xdr:rowOff>
        </xdr:from>
        <xdr:to>
          <xdr:col>14</xdr:col>
          <xdr:colOff>292100</xdr:colOff>
          <xdr:row>252</xdr:row>
          <xdr:rowOff>139700</xdr:rowOff>
        </xdr:to>
        <xdr:sp macro="" textlink="">
          <xdr:nvSpPr>
            <xdr:cNvPr id="4740" name="Check Box 644" hidden="1">
              <a:extLst>
                <a:ext uri="{63B3BB69-23CF-44E3-9099-C40C66FF867C}">
                  <a14:compatExt spid="_x0000_s4740"/>
                </a:ext>
                <a:ext uri="{FF2B5EF4-FFF2-40B4-BE49-F238E27FC236}">
                  <a16:creationId xmlns:a16="http://schemas.microsoft.com/office/drawing/2014/main" id="{00000000-0008-0000-0400-00008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253</xdr:row>
          <xdr:rowOff>25400</xdr:rowOff>
        </xdr:from>
        <xdr:to>
          <xdr:col>14</xdr:col>
          <xdr:colOff>292100</xdr:colOff>
          <xdr:row>253</xdr:row>
          <xdr:rowOff>139700</xdr:rowOff>
        </xdr:to>
        <xdr:sp macro="" textlink="">
          <xdr:nvSpPr>
            <xdr:cNvPr id="4741" name="Check Box 645" hidden="1">
              <a:extLst>
                <a:ext uri="{63B3BB69-23CF-44E3-9099-C40C66FF867C}">
                  <a14:compatExt spid="_x0000_s4741"/>
                </a:ext>
                <a:ext uri="{FF2B5EF4-FFF2-40B4-BE49-F238E27FC236}">
                  <a16:creationId xmlns:a16="http://schemas.microsoft.com/office/drawing/2014/main" id="{00000000-0008-0000-0400-00008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254</xdr:row>
          <xdr:rowOff>25400</xdr:rowOff>
        </xdr:from>
        <xdr:to>
          <xdr:col>14</xdr:col>
          <xdr:colOff>292100</xdr:colOff>
          <xdr:row>254</xdr:row>
          <xdr:rowOff>139700</xdr:rowOff>
        </xdr:to>
        <xdr:sp macro="" textlink="">
          <xdr:nvSpPr>
            <xdr:cNvPr id="4742" name="Check Box 646" hidden="1">
              <a:extLst>
                <a:ext uri="{63B3BB69-23CF-44E3-9099-C40C66FF867C}">
                  <a14:compatExt spid="_x0000_s4742"/>
                </a:ext>
                <a:ext uri="{FF2B5EF4-FFF2-40B4-BE49-F238E27FC236}">
                  <a16:creationId xmlns:a16="http://schemas.microsoft.com/office/drawing/2014/main" id="{00000000-0008-0000-0400-00008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246</xdr:row>
          <xdr:rowOff>25400</xdr:rowOff>
        </xdr:from>
        <xdr:to>
          <xdr:col>17</xdr:col>
          <xdr:colOff>292100</xdr:colOff>
          <xdr:row>246</xdr:row>
          <xdr:rowOff>139700</xdr:rowOff>
        </xdr:to>
        <xdr:sp macro="" textlink="">
          <xdr:nvSpPr>
            <xdr:cNvPr id="4743" name="Check Box 647" hidden="1">
              <a:extLst>
                <a:ext uri="{63B3BB69-23CF-44E3-9099-C40C66FF867C}">
                  <a14:compatExt spid="_x0000_s4743"/>
                </a:ext>
                <a:ext uri="{FF2B5EF4-FFF2-40B4-BE49-F238E27FC236}">
                  <a16:creationId xmlns:a16="http://schemas.microsoft.com/office/drawing/2014/main" id="{00000000-0008-0000-0400-00008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247</xdr:row>
          <xdr:rowOff>25400</xdr:rowOff>
        </xdr:from>
        <xdr:to>
          <xdr:col>17</xdr:col>
          <xdr:colOff>292100</xdr:colOff>
          <xdr:row>247</xdr:row>
          <xdr:rowOff>139700</xdr:rowOff>
        </xdr:to>
        <xdr:sp macro="" textlink="">
          <xdr:nvSpPr>
            <xdr:cNvPr id="4744" name="Check Box 648" hidden="1">
              <a:extLst>
                <a:ext uri="{63B3BB69-23CF-44E3-9099-C40C66FF867C}">
                  <a14:compatExt spid="_x0000_s4744"/>
                </a:ext>
                <a:ext uri="{FF2B5EF4-FFF2-40B4-BE49-F238E27FC236}">
                  <a16:creationId xmlns:a16="http://schemas.microsoft.com/office/drawing/2014/main" id="{00000000-0008-0000-0400-00008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248</xdr:row>
          <xdr:rowOff>25400</xdr:rowOff>
        </xdr:from>
        <xdr:to>
          <xdr:col>17</xdr:col>
          <xdr:colOff>292100</xdr:colOff>
          <xdr:row>248</xdr:row>
          <xdr:rowOff>139700</xdr:rowOff>
        </xdr:to>
        <xdr:sp macro="" textlink="">
          <xdr:nvSpPr>
            <xdr:cNvPr id="4745" name="Check Box 649" hidden="1">
              <a:extLst>
                <a:ext uri="{63B3BB69-23CF-44E3-9099-C40C66FF867C}">
                  <a14:compatExt spid="_x0000_s4745"/>
                </a:ext>
                <a:ext uri="{FF2B5EF4-FFF2-40B4-BE49-F238E27FC236}">
                  <a16:creationId xmlns:a16="http://schemas.microsoft.com/office/drawing/2014/main" id="{00000000-0008-0000-0400-00008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249</xdr:row>
          <xdr:rowOff>25400</xdr:rowOff>
        </xdr:from>
        <xdr:to>
          <xdr:col>17</xdr:col>
          <xdr:colOff>292100</xdr:colOff>
          <xdr:row>249</xdr:row>
          <xdr:rowOff>139700</xdr:rowOff>
        </xdr:to>
        <xdr:sp macro="" textlink="">
          <xdr:nvSpPr>
            <xdr:cNvPr id="4746" name="Check Box 650" hidden="1">
              <a:extLst>
                <a:ext uri="{63B3BB69-23CF-44E3-9099-C40C66FF867C}">
                  <a14:compatExt spid="_x0000_s4746"/>
                </a:ext>
                <a:ext uri="{FF2B5EF4-FFF2-40B4-BE49-F238E27FC236}">
                  <a16:creationId xmlns:a16="http://schemas.microsoft.com/office/drawing/2014/main" id="{00000000-0008-0000-0400-00008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250</xdr:row>
          <xdr:rowOff>25400</xdr:rowOff>
        </xdr:from>
        <xdr:to>
          <xdr:col>17</xdr:col>
          <xdr:colOff>292100</xdr:colOff>
          <xdr:row>250</xdr:row>
          <xdr:rowOff>139700</xdr:rowOff>
        </xdr:to>
        <xdr:sp macro="" textlink="">
          <xdr:nvSpPr>
            <xdr:cNvPr id="4747" name="Check Box 651" hidden="1">
              <a:extLst>
                <a:ext uri="{63B3BB69-23CF-44E3-9099-C40C66FF867C}">
                  <a14:compatExt spid="_x0000_s4747"/>
                </a:ext>
                <a:ext uri="{FF2B5EF4-FFF2-40B4-BE49-F238E27FC236}">
                  <a16:creationId xmlns:a16="http://schemas.microsoft.com/office/drawing/2014/main" id="{00000000-0008-0000-0400-00008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251</xdr:row>
          <xdr:rowOff>25400</xdr:rowOff>
        </xdr:from>
        <xdr:to>
          <xdr:col>17</xdr:col>
          <xdr:colOff>292100</xdr:colOff>
          <xdr:row>251</xdr:row>
          <xdr:rowOff>139700</xdr:rowOff>
        </xdr:to>
        <xdr:sp macro="" textlink="">
          <xdr:nvSpPr>
            <xdr:cNvPr id="4748" name="Check Box 652" hidden="1">
              <a:extLst>
                <a:ext uri="{63B3BB69-23CF-44E3-9099-C40C66FF867C}">
                  <a14:compatExt spid="_x0000_s4748"/>
                </a:ext>
                <a:ext uri="{FF2B5EF4-FFF2-40B4-BE49-F238E27FC236}">
                  <a16:creationId xmlns:a16="http://schemas.microsoft.com/office/drawing/2014/main" id="{00000000-0008-0000-0400-00008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252</xdr:row>
          <xdr:rowOff>25400</xdr:rowOff>
        </xdr:from>
        <xdr:to>
          <xdr:col>17</xdr:col>
          <xdr:colOff>292100</xdr:colOff>
          <xdr:row>252</xdr:row>
          <xdr:rowOff>139700</xdr:rowOff>
        </xdr:to>
        <xdr:sp macro="" textlink="">
          <xdr:nvSpPr>
            <xdr:cNvPr id="4749" name="Check Box 653" hidden="1">
              <a:extLst>
                <a:ext uri="{63B3BB69-23CF-44E3-9099-C40C66FF867C}">
                  <a14:compatExt spid="_x0000_s4749"/>
                </a:ext>
                <a:ext uri="{FF2B5EF4-FFF2-40B4-BE49-F238E27FC236}">
                  <a16:creationId xmlns:a16="http://schemas.microsoft.com/office/drawing/2014/main" id="{00000000-0008-0000-0400-00008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253</xdr:row>
          <xdr:rowOff>25400</xdr:rowOff>
        </xdr:from>
        <xdr:to>
          <xdr:col>17</xdr:col>
          <xdr:colOff>292100</xdr:colOff>
          <xdr:row>253</xdr:row>
          <xdr:rowOff>139700</xdr:rowOff>
        </xdr:to>
        <xdr:sp macro="" textlink="">
          <xdr:nvSpPr>
            <xdr:cNvPr id="4750" name="Check Box 654" hidden="1">
              <a:extLst>
                <a:ext uri="{63B3BB69-23CF-44E3-9099-C40C66FF867C}">
                  <a14:compatExt spid="_x0000_s4750"/>
                </a:ext>
                <a:ext uri="{FF2B5EF4-FFF2-40B4-BE49-F238E27FC236}">
                  <a16:creationId xmlns:a16="http://schemas.microsoft.com/office/drawing/2014/main" id="{00000000-0008-0000-0400-00008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254</xdr:row>
          <xdr:rowOff>25400</xdr:rowOff>
        </xdr:from>
        <xdr:to>
          <xdr:col>17</xdr:col>
          <xdr:colOff>292100</xdr:colOff>
          <xdr:row>254</xdr:row>
          <xdr:rowOff>139700</xdr:rowOff>
        </xdr:to>
        <xdr:sp macro="" textlink="">
          <xdr:nvSpPr>
            <xdr:cNvPr id="4751" name="Check Box 655" hidden="1">
              <a:extLst>
                <a:ext uri="{63B3BB69-23CF-44E3-9099-C40C66FF867C}">
                  <a14:compatExt spid="_x0000_s4751"/>
                </a:ext>
                <a:ext uri="{FF2B5EF4-FFF2-40B4-BE49-F238E27FC236}">
                  <a16:creationId xmlns:a16="http://schemas.microsoft.com/office/drawing/2014/main" id="{00000000-0008-0000-0400-00008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255</xdr:row>
          <xdr:rowOff>25400</xdr:rowOff>
        </xdr:from>
        <xdr:to>
          <xdr:col>14</xdr:col>
          <xdr:colOff>292100</xdr:colOff>
          <xdr:row>255</xdr:row>
          <xdr:rowOff>139700</xdr:rowOff>
        </xdr:to>
        <xdr:sp macro="" textlink="">
          <xdr:nvSpPr>
            <xdr:cNvPr id="4752" name="Check Box 656" hidden="1">
              <a:extLst>
                <a:ext uri="{63B3BB69-23CF-44E3-9099-C40C66FF867C}">
                  <a14:compatExt spid="_x0000_s4752"/>
                </a:ext>
                <a:ext uri="{FF2B5EF4-FFF2-40B4-BE49-F238E27FC236}">
                  <a16:creationId xmlns:a16="http://schemas.microsoft.com/office/drawing/2014/main" id="{00000000-0008-0000-0400-00009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256</xdr:row>
          <xdr:rowOff>25400</xdr:rowOff>
        </xdr:from>
        <xdr:to>
          <xdr:col>14</xdr:col>
          <xdr:colOff>292100</xdr:colOff>
          <xdr:row>256</xdr:row>
          <xdr:rowOff>139700</xdr:rowOff>
        </xdr:to>
        <xdr:sp macro="" textlink="">
          <xdr:nvSpPr>
            <xdr:cNvPr id="4753" name="Check Box 657" hidden="1">
              <a:extLst>
                <a:ext uri="{63B3BB69-23CF-44E3-9099-C40C66FF867C}">
                  <a14:compatExt spid="_x0000_s4753"/>
                </a:ext>
                <a:ext uri="{FF2B5EF4-FFF2-40B4-BE49-F238E27FC236}">
                  <a16:creationId xmlns:a16="http://schemas.microsoft.com/office/drawing/2014/main" id="{00000000-0008-0000-0400-00009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257</xdr:row>
          <xdr:rowOff>25400</xdr:rowOff>
        </xdr:from>
        <xdr:to>
          <xdr:col>14</xdr:col>
          <xdr:colOff>292100</xdr:colOff>
          <xdr:row>257</xdr:row>
          <xdr:rowOff>139700</xdr:rowOff>
        </xdr:to>
        <xdr:sp macro="" textlink="">
          <xdr:nvSpPr>
            <xdr:cNvPr id="4754" name="Check Box 658" hidden="1">
              <a:extLst>
                <a:ext uri="{63B3BB69-23CF-44E3-9099-C40C66FF867C}">
                  <a14:compatExt spid="_x0000_s4754"/>
                </a:ext>
                <a:ext uri="{FF2B5EF4-FFF2-40B4-BE49-F238E27FC236}">
                  <a16:creationId xmlns:a16="http://schemas.microsoft.com/office/drawing/2014/main" id="{00000000-0008-0000-0400-00009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258</xdr:row>
          <xdr:rowOff>25400</xdr:rowOff>
        </xdr:from>
        <xdr:to>
          <xdr:col>14</xdr:col>
          <xdr:colOff>292100</xdr:colOff>
          <xdr:row>258</xdr:row>
          <xdr:rowOff>139700</xdr:rowOff>
        </xdr:to>
        <xdr:sp macro="" textlink="">
          <xdr:nvSpPr>
            <xdr:cNvPr id="4755" name="Check Box 659" hidden="1">
              <a:extLst>
                <a:ext uri="{63B3BB69-23CF-44E3-9099-C40C66FF867C}">
                  <a14:compatExt spid="_x0000_s4755"/>
                </a:ext>
                <a:ext uri="{FF2B5EF4-FFF2-40B4-BE49-F238E27FC236}">
                  <a16:creationId xmlns:a16="http://schemas.microsoft.com/office/drawing/2014/main" id="{00000000-0008-0000-0400-00009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259</xdr:row>
          <xdr:rowOff>25400</xdr:rowOff>
        </xdr:from>
        <xdr:to>
          <xdr:col>14</xdr:col>
          <xdr:colOff>292100</xdr:colOff>
          <xdr:row>259</xdr:row>
          <xdr:rowOff>139700</xdr:rowOff>
        </xdr:to>
        <xdr:sp macro="" textlink="">
          <xdr:nvSpPr>
            <xdr:cNvPr id="4756" name="Check Box 660" hidden="1">
              <a:extLst>
                <a:ext uri="{63B3BB69-23CF-44E3-9099-C40C66FF867C}">
                  <a14:compatExt spid="_x0000_s4756"/>
                </a:ext>
                <a:ext uri="{FF2B5EF4-FFF2-40B4-BE49-F238E27FC236}">
                  <a16:creationId xmlns:a16="http://schemas.microsoft.com/office/drawing/2014/main" id="{00000000-0008-0000-0400-00009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260</xdr:row>
          <xdr:rowOff>25400</xdr:rowOff>
        </xdr:from>
        <xdr:to>
          <xdr:col>14</xdr:col>
          <xdr:colOff>292100</xdr:colOff>
          <xdr:row>260</xdr:row>
          <xdr:rowOff>139700</xdr:rowOff>
        </xdr:to>
        <xdr:sp macro="" textlink="">
          <xdr:nvSpPr>
            <xdr:cNvPr id="4757" name="Check Box 661" hidden="1">
              <a:extLst>
                <a:ext uri="{63B3BB69-23CF-44E3-9099-C40C66FF867C}">
                  <a14:compatExt spid="_x0000_s4757"/>
                </a:ext>
                <a:ext uri="{FF2B5EF4-FFF2-40B4-BE49-F238E27FC236}">
                  <a16:creationId xmlns:a16="http://schemas.microsoft.com/office/drawing/2014/main" id="{00000000-0008-0000-0400-00009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261</xdr:row>
          <xdr:rowOff>25400</xdr:rowOff>
        </xdr:from>
        <xdr:to>
          <xdr:col>14</xdr:col>
          <xdr:colOff>292100</xdr:colOff>
          <xdr:row>261</xdr:row>
          <xdr:rowOff>139700</xdr:rowOff>
        </xdr:to>
        <xdr:sp macro="" textlink="">
          <xdr:nvSpPr>
            <xdr:cNvPr id="4758" name="Check Box 662" hidden="1">
              <a:extLst>
                <a:ext uri="{63B3BB69-23CF-44E3-9099-C40C66FF867C}">
                  <a14:compatExt spid="_x0000_s4758"/>
                </a:ext>
                <a:ext uri="{FF2B5EF4-FFF2-40B4-BE49-F238E27FC236}">
                  <a16:creationId xmlns:a16="http://schemas.microsoft.com/office/drawing/2014/main" id="{00000000-0008-0000-0400-00009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262</xdr:row>
          <xdr:rowOff>25400</xdr:rowOff>
        </xdr:from>
        <xdr:to>
          <xdr:col>14</xdr:col>
          <xdr:colOff>292100</xdr:colOff>
          <xdr:row>262</xdr:row>
          <xdr:rowOff>139700</xdr:rowOff>
        </xdr:to>
        <xdr:sp macro="" textlink="">
          <xdr:nvSpPr>
            <xdr:cNvPr id="4759" name="Check Box 663" hidden="1">
              <a:extLst>
                <a:ext uri="{63B3BB69-23CF-44E3-9099-C40C66FF867C}">
                  <a14:compatExt spid="_x0000_s4759"/>
                </a:ext>
                <a:ext uri="{FF2B5EF4-FFF2-40B4-BE49-F238E27FC236}">
                  <a16:creationId xmlns:a16="http://schemas.microsoft.com/office/drawing/2014/main" id="{00000000-0008-0000-0400-00009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263</xdr:row>
          <xdr:rowOff>25400</xdr:rowOff>
        </xdr:from>
        <xdr:to>
          <xdr:col>14</xdr:col>
          <xdr:colOff>292100</xdr:colOff>
          <xdr:row>263</xdr:row>
          <xdr:rowOff>139700</xdr:rowOff>
        </xdr:to>
        <xdr:sp macro="" textlink="">
          <xdr:nvSpPr>
            <xdr:cNvPr id="4760" name="Check Box 664" hidden="1">
              <a:extLst>
                <a:ext uri="{63B3BB69-23CF-44E3-9099-C40C66FF867C}">
                  <a14:compatExt spid="_x0000_s4760"/>
                </a:ext>
                <a:ext uri="{FF2B5EF4-FFF2-40B4-BE49-F238E27FC236}">
                  <a16:creationId xmlns:a16="http://schemas.microsoft.com/office/drawing/2014/main" id="{00000000-0008-0000-0400-00009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255</xdr:row>
          <xdr:rowOff>25400</xdr:rowOff>
        </xdr:from>
        <xdr:to>
          <xdr:col>17</xdr:col>
          <xdr:colOff>292100</xdr:colOff>
          <xdr:row>255</xdr:row>
          <xdr:rowOff>139700</xdr:rowOff>
        </xdr:to>
        <xdr:sp macro="" textlink="">
          <xdr:nvSpPr>
            <xdr:cNvPr id="4761" name="Check Box 665" hidden="1">
              <a:extLst>
                <a:ext uri="{63B3BB69-23CF-44E3-9099-C40C66FF867C}">
                  <a14:compatExt spid="_x0000_s4761"/>
                </a:ext>
                <a:ext uri="{FF2B5EF4-FFF2-40B4-BE49-F238E27FC236}">
                  <a16:creationId xmlns:a16="http://schemas.microsoft.com/office/drawing/2014/main" id="{00000000-0008-0000-0400-00009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256</xdr:row>
          <xdr:rowOff>25400</xdr:rowOff>
        </xdr:from>
        <xdr:to>
          <xdr:col>17</xdr:col>
          <xdr:colOff>292100</xdr:colOff>
          <xdr:row>256</xdr:row>
          <xdr:rowOff>139700</xdr:rowOff>
        </xdr:to>
        <xdr:sp macro="" textlink="">
          <xdr:nvSpPr>
            <xdr:cNvPr id="4762" name="Check Box 666" hidden="1">
              <a:extLst>
                <a:ext uri="{63B3BB69-23CF-44E3-9099-C40C66FF867C}">
                  <a14:compatExt spid="_x0000_s4762"/>
                </a:ext>
                <a:ext uri="{FF2B5EF4-FFF2-40B4-BE49-F238E27FC236}">
                  <a16:creationId xmlns:a16="http://schemas.microsoft.com/office/drawing/2014/main" id="{00000000-0008-0000-0400-00009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257</xdr:row>
          <xdr:rowOff>25400</xdr:rowOff>
        </xdr:from>
        <xdr:to>
          <xdr:col>17</xdr:col>
          <xdr:colOff>292100</xdr:colOff>
          <xdr:row>257</xdr:row>
          <xdr:rowOff>139700</xdr:rowOff>
        </xdr:to>
        <xdr:sp macro="" textlink="">
          <xdr:nvSpPr>
            <xdr:cNvPr id="4763" name="Check Box 667" hidden="1">
              <a:extLst>
                <a:ext uri="{63B3BB69-23CF-44E3-9099-C40C66FF867C}">
                  <a14:compatExt spid="_x0000_s4763"/>
                </a:ext>
                <a:ext uri="{FF2B5EF4-FFF2-40B4-BE49-F238E27FC236}">
                  <a16:creationId xmlns:a16="http://schemas.microsoft.com/office/drawing/2014/main" id="{00000000-0008-0000-0400-00009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258</xdr:row>
          <xdr:rowOff>25400</xdr:rowOff>
        </xdr:from>
        <xdr:to>
          <xdr:col>17</xdr:col>
          <xdr:colOff>292100</xdr:colOff>
          <xdr:row>258</xdr:row>
          <xdr:rowOff>139700</xdr:rowOff>
        </xdr:to>
        <xdr:sp macro="" textlink="">
          <xdr:nvSpPr>
            <xdr:cNvPr id="4764" name="Check Box 668" hidden="1">
              <a:extLst>
                <a:ext uri="{63B3BB69-23CF-44E3-9099-C40C66FF867C}">
                  <a14:compatExt spid="_x0000_s4764"/>
                </a:ext>
                <a:ext uri="{FF2B5EF4-FFF2-40B4-BE49-F238E27FC236}">
                  <a16:creationId xmlns:a16="http://schemas.microsoft.com/office/drawing/2014/main" id="{00000000-0008-0000-0400-00009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259</xdr:row>
          <xdr:rowOff>25400</xdr:rowOff>
        </xdr:from>
        <xdr:to>
          <xdr:col>17</xdr:col>
          <xdr:colOff>292100</xdr:colOff>
          <xdr:row>259</xdr:row>
          <xdr:rowOff>139700</xdr:rowOff>
        </xdr:to>
        <xdr:sp macro="" textlink="">
          <xdr:nvSpPr>
            <xdr:cNvPr id="4765" name="Check Box 669" hidden="1">
              <a:extLst>
                <a:ext uri="{63B3BB69-23CF-44E3-9099-C40C66FF867C}">
                  <a14:compatExt spid="_x0000_s4765"/>
                </a:ext>
                <a:ext uri="{FF2B5EF4-FFF2-40B4-BE49-F238E27FC236}">
                  <a16:creationId xmlns:a16="http://schemas.microsoft.com/office/drawing/2014/main" id="{00000000-0008-0000-0400-00009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260</xdr:row>
          <xdr:rowOff>25400</xdr:rowOff>
        </xdr:from>
        <xdr:to>
          <xdr:col>17</xdr:col>
          <xdr:colOff>292100</xdr:colOff>
          <xdr:row>260</xdr:row>
          <xdr:rowOff>139700</xdr:rowOff>
        </xdr:to>
        <xdr:sp macro="" textlink="">
          <xdr:nvSpPr>
            <xdr:cNvPr id="4766" name="Check Box 670" hidden="1">
              <a:extLst>
                <a:ext uri="{63B3BB69-23CF-44E3-9099-C40C66FF867C}">
                  <a14:compatExt spid="_x0000_s4766"/>
                </a:ext>
                <a:ext uri="{FF2B5EF4-FFF2-40B4-BE49-F238E27FC236}">
                  <a16:creationId xmlns:a16="http://schemas.microsoft.com/office/drawing/2014/main" id="{00000000-0008-0000-0400-00009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261</xdr:row>
          <xdr:rowOff>25400</xdr:rowOff>
        </xdr:from>
        <xdr:to>
          <xdr:col>17</xdr:col>
          <xdr:colOff>292100</xdr:colOff>
          <xdr:row>261</xdr:row>
          <xdr:rowOff>139700</xdr:rowOff>
        </xdr:to>
        <xdr:sp macro="" textlink="">
          <xdr:nvSpPr>
            <xdr:cNvPr id="4767" name="Check Box 671" hidden="1">
              <a:extLst>
                <a:ext uri="{63B3BB69-23CF-44E3-9099-C40C66FF867C}">
                  <a14:compatExt spid="_x0000_s4767"/>
                </a:ext>
                <a:ext uri="{FF2B5EF4-FFF2-40B4-BE49-F238E27FC236}">
                  <a16:creationId xmlns:a16="http://schemas.microsoft.com/office/drawing/2014/main" id="{00000000-0008-0000-0400-00009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262</xdr:row>
          <xdr:rowOff>25400</xdr:rowOff>
        </xdr:from>
        <xdr:to>
          <xdr:col>17</xdr:col>
          <xdr:colOff>292100</xdr:colOff>
          <xdr:row>262</xdr:row>
          <xdr:rowOff>139700</xdr:rowOff>
        </xdr:to>
        <xdr:sp macro="" textlink="">
          <xdr:nvSpPr>
            <xdr:cNvPr id="4768" name="Check Box 672" hidden="1">
              <a:extLst>
                <a:ext uri="{63B3BB69-23CF-44E3-9099-C40C66FF867C}">
                  <a14:compatExt spid="_x0000_s4768"/>
                </a:ext>
                <a:ext uri="{FF2B5EF4-FFF2-40B4-BE49-F238E27FC236}">
                  <a16:creationId xmlns:a16="http://schemas.microsoft.com/office/drawing/2014/main" id="{00000000-0008-0000-0400-0000A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263</xdr:row>
          <xdr:rowOff>25400</xdr:rowOff>
        </xdr:from>
        <xdr:to>
          <xdr:col>17</xdr:col>
          <xdr:colOff>292100</xdr:colOff>
          <xdr:row>263</xdr:row>
          <xdr:rowOff>139700</xdr:rowOff>
        </xdr:to>
        <xdr:sp macro="" textlink="">
          <xdr:nvSpPr>
            <xdr:cNvPr id="4769" name="Check Box 673" hidden="1">
              <a:extLst>
                <a:ext uri="{63B3BB69-23CF-44E3-9099-C40C66FF867C}">
                  <a14:compatExt spid="_x0000_s4769"/>
                </a:ext>
                <a:ext uri="{FF2B5EF4-FFF2-40B4-BE49-F238E27FC236}">
                  <a16:creationId xmlns:a16="http://schemas.microsoft.com/office/drawing/2014/main" id="{00000000-0008-0000-0400-0000A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264</xdr:row>
          <xdr:rowOff>25400</xdr:rowOff>
        </xdr:from>
        <xdr:to>
          <xdr:col>14</xdr:col>
          <xdr:colOff>292100</xdr:colOff>
          <xdr:row>264</xdr:row>
          <xdr:rowOff>139700</xdr:rowOff>
        </xdr:to>
        <xdr:sp macro="" textlink="">
          <xdr:nvSpPr>
            <xdr:cNvPr id="4770" name="Check Box 674" hidden="1">
              <a:extLst>
                <a:ext uri="{63B3BB69-23CF-44E3-9099-C40C66FF867C}">
                  <a14:compatExt spid="_x0000_s4770"/>
                </a:ext>
                <a:ext uri="{FF2B5EF4-FFF2-40B4-BE49-F238E27FC236}">
                  <a16:creationId xmlns:a16="http://schemas.microsoft.com/office/drawing/2014/main" id="{00000000-0008-0000-0400-0000A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265</xdr:row>
          <xdr:rowOff>25400</xdr:rowOff>
        </xdr:from>
        <xdr:to>
          <xdr:col>14</xdr:col>
          <xdr:colOff>292100</xdr:colOff>
          <xdr:row>265</xdr:row>
          <xdr:rowOff>139700</xdr:rowOff>
        </xdr:to>
        <xdr:sp macro="" textlink="">
          <xdr:nvSpPr>
            <xdr:cNvPr id="4771" name="Check Box 675" hidden="1">
              <a:extLst>
                <a:ext uri="{63B3BB69-23CF-44E3-9099-C40C66FF867C}">
                  <a14:compatExt spid="_x0000_s4771"/>
                </a:ext>
                <a:ext uri="{FF2B5EF4-FFF2-40B4-BE49-F238E27FC236}">
                  <a16:creationId xmlns:a16="http://schemas.microsoft.com/office/drawing/2014/main" id="{00000000-0008-0000-0400-0000A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266</xdr:row>
          <xdr:rowOff>25400</xdr:rowOff>
        </xdr:from>
        <xdr:to>
          <xdr:col>14</xdr:col>
          <xdr:colOff>292100</xdr:colOff>
          <xdr:row>266</xdr:row>
          <xdr:rowOff>139700</xdr:rowOff>
        </xdr:to>
        <xdr:sp macro="" textlink="">
          <xdr:nvSpPr>
            <xdr:cNvPr id="4772" name="Check Box 676" hidden="1">
              <a:extLst>
                <a:ext uri="{63B3BB69-23CF-44E3-9099-C40C66FF867C}">
                  <a14:compatExt spid="_x0000_s4772"/>
                </a:ext>
                <a:ext uri="{FF2B5EF4-FFF2-40B4-BE49-F238E27FC236}">
                  <a16:creationId xmlns:a16="http://schemas.microsoft.com/office/drawing/2014/main" id="{00000000-0008-0000-0400-0000A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267</xdr:row>
          <xdr:rowOff>25400</xdr:rowOff>
        </xdr:from>
        <xdr:to>
          <xdr:col>14</xdr:col>
          <xdr:colOff>292100</xdr:colOff>
          <xdr:row>267</xdr:row>
          <xdr:rowOff>139700</xdr:rowOff>
        </xdr:to>
        <xdr:sp macro="" textlink="">
          <xdr:nvSpPr>
            <xdr:cNvPr id="4773" name="Check Box 677" hidden="1">
              <a:extLst>
                <a:ext uri="{63B3BB69-23CF-44E3-9099-C40C66FF867C}">
                  <a14:compatExt spid="_x0000_s4773"/>
                </a:ext>
                <a:ext uri="{FF2B5EF4-FFF2-40B4-BE49-F238E27FC236}">
                  <a16:creationId xmlns:a16="http://schemas.microsoft.com/office/drawing/2014/main" id="{00000000-0008-0000-0400-0000A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268</xdr:row>
          <xdr:rowOff>25400</xdr:rowOff>
        </xdr:from>
        <xdr:to>
          <xdr:col>14</xdr:col>
          <xdr:colOff>292100</xdr:colOff>
          <xdr:row>268</xdr:row>
          <xdr:rowOff>139700</xdr:rowOff>
        </xdr:to>
        <xdr:sp macro="" textlink="">
          <xdr:nvSpPr>
            <xdr:cNvPr id="4774" name="Check Box 678" hidden="1">
              <a:extLst>
                <a:ext uri="{63B3BB69-23CF-44E3-9099-C40C66FF867C}">
                  <a14:compatExt spid="_x0000_s4774"/>
                </a:ext>
                <a:ext uri="{FF2B5EF4-FFF2-40B4-BE49-F238E27FC236}">
                  <a16:creationId xmlns:a16="http://schemas.microsoft.com/office/drawing/2014/main" id="{00000000-0008-0000-0400-0000A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269</xdr:row>
          <xdr:rowOff>25400</xdr:rowOff>
        </xdr:from>
        <xdr:to>
          <xdr:col>14</xdr:col>
          <xdr:colOff>292100</xdr:colOff>
          <xdr:row>269</xdr:row>
          <xdr:rowOff>139700</xdr:rowOff>
        </xdr:to>
        <xdr:sp macro="" textlink="">
          <xdr:nvSpPr>
            <xdr:cNvPr id="4775" name="Check Box 679" hidden="1">
              <a:extLst>
                <a:ext uri="{63B3BB69-23CF-44E3-9099-C40C66FF867C}">
                  <a14:compatExt spid="_x0000_s4775"/>
                </a:ext>
                <a:ext uri="{FF2B5EF4-FFF2-40B4-BE49-F238E27FC236}">
                  <a16:creationId xmlns:a16="http://schemas.microsoft.com/office/drawing/2014/main" id="{00000000-0008-0000-0400-0000A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270</xdr:row>
          <xdr:rowOff>25400</xdr:rowOff>
        </xdr:from>
        <xdr:to>
          <xdr:col>14</xdr:col>
          <xdr:colOff>292100</xdr:colOff>
          <xdr:row>270</xdr:row>
          <xdr:rowOff>139700</xdr:rowOff>
        </xdr:to>
        <xdr:sp macro="" textlink="">
          <xdr:nvSpPr>
            <xdr:cNvPr id="4776" name="Check Box 680" hidden="1">
              <a:extLst>
                <a:ext uri="{63B3BB69-23CF-44E3-9099-C40C66FF867C}">
                  <a14:compatExt spid="_x0000_s4776"/>
                </a:ext>
                <a:ext uri="{FF2B5EF4-FFF2-40B4-BE49-F238E27FC236}">
                  <a16:creationId xmlns:a16="http://schemas.microsoft.com/office/drawing/2014/main" id="{00000000-0008-0000-0400-0000A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271</xdr:row>
          <xdr:rowOff>25400</xdr:rowOff>
        </xdr:from>
        <xdr:to>
          <xdr:col>14</xdr:col>
          <xdr:colOff>292100</xdr:colOff>
          <xdr:row>271</xdr:row>
          <xdr:rowOff>139700</xdr:rowOff>
        </xdr:to>
        <xdr:sp macro="" textlink="">
          <xdr:nvSpPr>
            <xdr:cNvPr id="4777" name="Check Box 681" hidden="1">
              <a:extLst>
                <a:ext uri="{63B3BB69-23CF-44E3-9099-C40C66FF867C}">
                  <a14:compatExt spid="_x0000_s4777"/>
                </a:ext>
                <a:ext uri="{FF2B5EF4-FFF2-40B4-BE49-F238E27FC236}">
                  <a16:creationId xmlns:a16="http://schemas.microsoft.com/office/drawing/2014/main" id="{00000000-0008-0000-0400-0000A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272</xdr:row>
          <xdr:rowOff>25400</xdr:rowOff>
        </xdr:from>
        <xdr:to>
          <xdr:col>14</xdr:col>
          <xdr:colOff>292100</xdr:colOff>
          <xdr:row>272</xdr:row>
          <xdr:rowOff>139700</xdr:rowOff>
        </xdr:to>
        <xdr:sp macro="" textlink="">
          <xdr:nvSpPr>
            <xdr:cNvPr id="4778" name="Check Box 682" hidden="1">
              <a:extLst>
                <a:ext uri="{63B3BB69-23CF-44E3-9099-C40C66FF867C}">
                  <a14:compatExt spid="_x0000_s4778"/>
                </a:ext>
                <a:ext uri="{FF2B5EF4-FFF2-40B4-BE49-F238E27FC236}">
                  <a16:creationId xmlns:a16="http://schemas.microsoft.com/office/drawing/2014/main" id="{00000000-0008-0000-0400-0000A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264</xdr:row>
          <xdr:rowOff>25400</xdr:rowOff>
        </xdr:from>
        <xdr:to>
          <xdr:col>17</xdr:col>
          <xdr:colOff>292100</xdr:colOff>
          <xdr:row>264</xdr:row>
          <xdr:rowOff>139700</xdr:rowOff>
        </xdr:to>
        <xdr:sp macro="" textlink="">
          <xdr:nvSpPr>
            <xdr:cNvPr id="4779" name="Check Box 683" hidden="1">
              <a:extLst>
                <a:ext uri="{63B3BB69-23CF-44E3-9099-C40C66FF867C}">
                  <a14:compatExt spid="_x0000_s4779"/>
                </a:ext>
                <a:ext uri="{FF2B5EF4-FFF2-40B4-BE49-F238E27FC236}">
                  <a16:creationId xmlns:a16="http://schemas.microsoft.com/office/drawing/2014/main" id="{00000000-0008-0000-0400-0000A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265</xdr:row>
          <xdr:rowOff>25400</xdr:rowOff>
        </xdr:from>
        <xdr:to>
          <xdr:col>17</xdr:col>
          <xdr:colOff>292100</xdr:colOff>
          <xdr:row>265</xdr:row>
          <xdr:rowOff>139700</xdr:rowOff>
        </xdr:to>
        <xdr:sp macro="" textlink="">
          <xdr:nvSpPr>
            <xdr:cNvPr id="4780" name="Check Box 684" hidden="1">
              <a:extLst>
                <a:ext uri="{63B3BB69-23CF-44E3-9099-C40C66FF867C}">
                  <a14:compatExt spid="_x0000_s4780"/>
                </a:ext>
                <a:ext uri="{FF2B5EF4-FFF2-40B4-BE49-F238E27FC236}">
                  <a16:creationId xmlns:a16="http://schemas.microsoft.com/office/drawing/2014/main" id="{00000000-0008-0000-0400-0000A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266</xdr:row>
          <xdr:rowOff>25400</xdr:rowOff>
        </xdr:from>
        <xdr:to>
          <xdr:col>17</xdr:col>
          <xdr:colOff>292100</xdr:colOff>
          <xdr:row>266</xdr:row>
          <xdr:rowOff>139700</xdr:rowOff>
        </xdr:to>
        <xdr:sp macro="" textlink="">
          <xdr:nvSpPr>
            <xdr:cNvPr id="4781" name="Check Box 685" hidden="1">
              <a:extLst>
                <a:ext uri="{63B3BB69-23CF-44E3-9099-C40C66FF867C}">
                  <a14:compatExt spid="_x0000_s4781"/>
                </a:ext>
                <a:ext uri="{FF2B5EF4-FFF2-40B4-BE49-F238E27FC236}">
                  <a16:creationId xmlns:a16="http://schemas.microsoft.com/office/drawing/2014/main" id="{00000000-0008-0000-0400-0000A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267</xdr:row>
          <xdr:rowOff>25400</xdr:rowOff>
        </xdr:from>
        <xdr:to>
          <xdr:col>17</xdr:col>
          <xdr:colOff>292100</xdr:colOff>
          <xdr:row>267</xdr:row>
          <xdr:rowOff>139700</xdr:rowOff>
        </xdr:to>
        <xdr:sp macro="" textlink="">
          <xdr:nvSpPr>
            <xdr:cNvPr id="4782" name="Check Box 686" hidden="1">
              <a:extLst>
                <a:ext uri="{63B3BB69-23CF-44E3-9099-C40C66FF867C}">
                  <a14:compatExt spid="_x0000_s4782"/>
                </a:ext>
                <a:ext uri="{FF2B5EF4-FFF2-40B4-BE49-F238E27FC236}">
                  <a16:creationId xmlns:a16="http://schemas.microsoft.com/office/drawing/2014/main" id="{00000000-0008-0000-0400-0000A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268</xdr:row>
          <xdr:rowOff>25400</xdr:rowOff>
        </xdr:from>
        <xdr:to>
          <xdr:col>17</xdr:col>
          <xdr:colOff>292100</xdr:colOff>
          <xdr:row>268</xdr:row>
          <xdr:rowOff>139700</xdr:rowOff>
        </xdr:to>
        <xdr:sp macro="" textlink="">
          <xdr:nvSpPr>
            <xdr:cNvPr id="4783" name="Check Box 687" hidden="1">
              <a:extLst>
                <a:ext uri="{63B3BB69-23CF-44E3-9099-C40C66FF867C}">
                  <a14:compatExt spid="_x0000_s4783"/>
                </a:ext>
                <a:ext uri="{FF2B5EF4-FFF2-40B4-BE49-F238E27FC236}">
                  <a16:creationId xmlns:a16="http://schemas.microsoft.com/office/drawing/2014/main" id="{00000000-0008-0000-0400-0000A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269</xdr:row>
          <xdr:rowOff>25400</xdr:rowOff>
        </xdr:from>
        <xdr:to>
          <xdr:col>17</xdr:col>
          <xdr:colOff>292100</xdr:colOff>
          <xdr:row>269</xdr:row>
          <xdr:rowOff>139700</xdr:rowOff>
        </xdr:to>
        <xdr:sp macro="" textlink="">
          <xdr:nvSpPr>
            <xdr:cNvPr id="4784" name="Check Box 688" hidden="1">
              <a:extLst>
                <a:ext uri="{63B3BB69-23CF-44E3-9099-C40C66FF867C}">
                  <a14:compatExt spid="_x0000_s4784"/>
                </a:ext>
                <a:ext uri="{FF2B5EF4-FFF2-40B4-BE49-F238E27FC236}">
                  <a16:creationId xmlns:a16="http://schemas.microsoft.com/office/drawing/2014/main" id="{00000000-0008-0000-0400-0000B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270</xdr:row>
          <xdr:rowOff>25400</xdr:rowOff>
        </xdr:from>
        <xdr:to>
          <xdr:col>17</xdr:col>
          <xdr:colOff>292100</xdr:colOff>
          <xdr:row>270</xdr:row>
          <xdr:rowOff>139700</xdr:rowOff>
        </xdr:to>
        <xdr:sp macro="" textlink="">
          <xdr:nvSpPr>
            <xdr:cNvPr id="4785" name="Check Box 689" hidden="1">
              <a:extLst>
                <a:ext uri="{63B3BB69-23CF-44E3-9099-C40C66FF867C}">
                  <a14:compatExt spid="_x0000_s4785"/>
                </a:ext>
                <a:ext uri="{FF2B5EF4-FFF2-40B4-BE49-F238E27FC236}">
                  <a16:creationId xmlns:a16="http://schemas.microsoft.com/office/drawing/2014/main" id="{00000000-0008-0000-0400-0000B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271</xdr:row>
          <xdr:rowOff>25400</xdr:rowOff>
        </xdr:from>
        <xdr:to>
          <xdr:col>17</xdr:col>
          <xdr:colOff>292100</xdr:colOff>
          <xdr:row>271</xdr:row>
          <xdr:rowOff>139700</xdr:rowOff>
        </xdr:to>
        <xdr:sp macro="" textlink="">
          <xdr:nvSpPr>
            <xdr:cNvPr id="4786" name="Check Box 690" hidden="1">
              <a:extLst>
                <a:ext uri="{63B3BB69-23CF-44E3-9099-C40C66FF867C}">
                  <a14:compatExt spid="_x0000_s4786"/>
                </a:ext>
                <a:ext uri="{FF2B5EF4-FFF2-40B4-BE49-F238E27FC236}">
                  <a16:creationId xmlns:a16="http://schemas.microsoft.com/office/drawing/2014/main" id="{00000000-0008-0000-0400-0000B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272</xdr:row>
          <xdr:rowOff>25400</xdr:rowOff>
        </xdr:from>
        <xdr:to>
          <xdr:col>17</xdr:col>
          <xdr:colOff>292100</xdr:colOff>
          <xdr:row>272</xdr:row>
          <xdr:rowOff>139700</xdr:rowOff>
        </xdr:to>
        <xdr:sp macro="" textlink="">
          <xdr:nvSpPr>
            <xdr:cNvPr id="4787" name="Check Box 691" hidden="1">
              <a:extLst>
                <a:ext uri="{63B3BB69-23CF-44E3-9099-C40C66FF867C}">
                  <a14:compatExt spid="_x0000_s4787"/>
                </a:ext>
                <a:ext uri="{FF2B5EF4-FFF2-40B4-BE49-F238E27FC236}">
                  <a16:creationId xmlns:a16="http://schemas.microsoft.com/office/drawing/2014/main" id="{00000000-0008-0000-0400-0000B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273</xdr:row>
          <xdr:rowOff>25400</xdr:rowOff>
        </xdr:from>
        <xdr:to>
          <xdr:col>14</xdr:col>
          <xdr:colOff>292100</xdr:colOff>
          <xdr:row>273</xdr:row>
          <xdr:rowOff>139700</xdr:rowOff>
        </xdr:to>
        <xdr:sp macro="" textlink="">
          <xdr:nvSpPr>
            <xdr:cNvPr id="4788" name="Check Box 692" hidden="1">
              <a:extLst>
                <a:ext uri="{63B3BB69-23CF-44E3-9099-C40C66FF867C}">
                  <a14:compatExt spid="_x0000_s4788"/>
                </a:ext>
                <a:ext uri="{FF2B5EF4-FFF2-40B4-BE49-F238E27FC236}">
                  <a16:creationId xmlns:a16="http://schemas.microsoft.com/office/drawing/2014/main" id="{00000000-0008-0000-0400-0000B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274</xdr:row>
          <xdr:rowOff>25400</xdr:rowOff>
        </xdr:from>
        <xdr:to>
          <xdr:col>14</xdr:col>
          <xdr:colOff>292100</xdr:colOff>
          <xdr:row>274</xdr:row>
          <xdr:rowOff>139700</xdr:rowOff>
        </xdr:to>
        <xdr:sp macro="" textlink="">
          <xdr:nvSpPr>
            <xdr:cNvPr id="4789" name="Check Box 693" hidden="1">
              <a:extLst>
                <a:ext uri="{63B3BB69-23CF-44E3-9099-C40C66FF867C}">
                  <a14:compatExt spid="_x0000_s4789"/>
                </a:ext>
                <a:ext uri="{FF2B5EF4-FFF2-40B4-BE49-F238E27FC236}">
                  <a16:creationId xmlns:a16="http://schemas.microsoft.com/office/drawing/2014/main" id="{00000000-0008-0000-0400-0000B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275</xdr:row>
          <xdr:rowOff>25400</xdr:rowOff>
        </xdr:from>
        <xdr:to>
          <xdr:col>14</xdr:col>
          <xdr:colOff>292100</xdr:colOff>
          <xdr:row>275</xdr:row>
          <xdr:rowOff>139700</xdr:rowOff>
        </xdr:to>
        <xdr:sp macro="" textlink="">
          <xdr:nvSpPr>
            <xdr:cNvPr id="4790" name="Check Box 694" hidden="1">
              <a:extLst>
                <a:ext uri="{63B3BB69-23CF-44E3-9099-C40C66FF867C}">
                  <a14:compatExt spid="_x0000_s4790"/>
                </a:ext>
                <a:ext uri="{FF2B5EF4-FFF2-40B4-BE49-F238E27FC236}">
                  <a16:creationId xmlns:a16="http://schemas.microsoft.com/office/drawing/2014/main" id="{00000000-0008-0000-0400-0000B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276</xdr:row>
          <xdr:rowOff>25400</xdr:rowOff>
        </xdr:from>
        <xdr:to>
          <xdr:col>14</xdr:col>
          <xdr:colOff>292100</xdr:colOff>
          <xdr:row>276</xdr:row>
          <xdr:rowOff>139700</xdr:rowOff>
        </xdr:to>
        <xdr:sp macro="" textlink="">
          <xdr:nvSpPr>
            <xdr:cNvPr id="4791" name="Check Box 695" hidden="1">
              <a:extLst>
                <a:ext uri="{63B3BB69-23CF-44E3-9099-C40C66FF867C}">
                  <a14:compatExt spid="_x0000_s4791"/>
                </a:ext>
                <a:ext uri="{FF2B5EF4-FFF2-40B4-BE49-F238E27FC236}">
                  <a16:creationId xmlns:a16="http://schemas.microsoft.com/office/drawing/2014/main" id="{00000000-0008-0000-0400-0000B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277</xdr:row>
          <xdr:rowOff>25400</xdr:rowOff>
        </xdr:from>
        <xdr:to>
          <xdr:col>14</xdr:col>
          <xdr:colOff>292100</xdr:colOff>
          <xdr:row>277</xdr:row>
          <xdr:rowOff>139700</xdr:rowOff>
        </xdr:to>
        <xdr:sp macro="" textlink="">
          <xdr:nvSpPr>
            <xdr:cNvPr id="4792" name="Check Box 696" hidden="1">
              <a:extLst>
                <a:ext uri="{63B3BB69-23CF-44E3-9099-C40C66FF867C}">
                  <a14:compatExt spid="_x0000_s4792"/>
                </a:ext>
                <a:ext uri="{FF2B5EF4-FFF2-40B4-BE49-F238E27FC236}">
                  <a16:creationId xmlns:a16="http://schemas.microsoft.com/office/drawing/2014/main" id="{00000000-0008-0000-0400-0000B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278</xdr:row>
          <xdr:rowOff>25400</xdr:rowOff>
        </xdr:from>
        <xdr:to>
          <xdr:col>14</xdr:col>
          <xdr:colOff>292100</xdr:colOff>
          <xdr:row>278</xdr:row>
          <xdr:rowOff>139700</xdr:rowOff>
        </xdr:to>
        <xdr:sp macro="" textlink="">
          <xdr:nvSpPr>
            <xdr:cNvPr id="4793" name="Check Box 697" hidden="1">
              <a:extLst>
                <a:ext uri="{63B3BB69-23CF-44E3-9099-C40C66FF867C}">
                  <a14:compatExt spid="_x0000_s4793"/>
                </a:ext>
                <a:ext uri="{FF2B5EF4-FFF2-40B4-BE49-F238E27FC236}">
                  <a16:creationId xmlns:a16="http://schemas.microsoft.com/office/drawing/2014/main" id="{00000000-0008-0000-0400-0000B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279</xdr:row>
          <xdr:rowOff>25400</xdr:rowOff>
        </xdr:from>
        <xdr:to>
          <xdr:col>14</xdr:col>
          <xdr:colOff>292100</xdr:colOff>
          <xdr:row>279</xdr:row>
          <xdr:rowOff>139700</xdr:rowOff>
        </xdr:to>
        <xdr:sp macro="" textlink="">
          <xdr:nvSpPr>
            <xdr:cNvPr id="4794" name="Check Box 698" hidden="1">
              <a:extLst>
                <a:ext uri="{63B3BB69-23CF-44E3-9099-C40C66FF867C}">
                  <a14:compatExt spid="_x0000_s4794"/>
                </a:ext>
                <a:ext uri="{FF2B5EF4-FFF2-40B4-BE49-F238E27FC236}">
                  <a16:creationId xmlns:a16="http://schemas.microsoft.com/office/drawing/2014/main" id="{00000000-0008-0000-0400-0000B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280</xdr:row>
          <xdr:rowOff>25400</xdr:rowOff>
        </xdr:from>
        <xdr:to>
          <xdr:col>14</xdr:col>
          <xdr:colOff>292100</xdr:colOff>
          <xdr:row>280</xdr:row>
          <xdr:rowOff>139700</xdr:rowOff>
        </xdr:to>
        <xdr:sp macro="" textlink="">
          <xdr:nvSpPr>
            <xdr:cNvPr id="4795" name="Check Box 699" hidden="1">
              <a:extLst>
                <a:ext uri="{63B3BB69-23CF-44E3-9099-C40C66FF867C}">
                  <a14:compatExt spid="_x0000_s4795"/>
                </a:ext>
                <a:ext uri="{FF2B5EF4-FFF2-40B4-BE49-F238E27FC236}">
                  <a16:creationId xmlns:a16="http://schemas.microsoft.com/office/drawing/2014/main" id="{00000000-0008-0000-0400-0000B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281</xdr:row>
          <xdr:rowOff>25400</xdr:rowOff>
        </xdr:from>
        <xdr:to>
          <xdr:col>14</xdr:col>
          <xdr:colOff>292100</xdr:colOff>
          <xdr:row>281</xdr:row>
          <xdr:rowOff>139700</xdr:rowOff>
        </xdr:to>
        <xdr:sp macro="" textlink="">
          <xdr:nvSpPr>
            <xdr:cNvPr id="4796" name="Check Box 700" hidden="1">
              <a:extLst>
                <a:ext uri="{63B3BB69-23CF-44E3-9099-C40C66FF867C}">
                  <a14:compatExt spid="_x0000_s4796"/>
                </a:ext>
                <a:ext uri="{FF2B5EF4-FFF2-40B4-BE49-F238E27FC236}">
                  <a16:creationId xmlns:a16="http://schemas.microsoft.com/office/drawing/2014/main" id="{00000000-0008-0000-0400-0000B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273</xdr:row>
          <xdr:rowOff>25400</xdr:rowOff>
        </xdr:from>
        <xdr:to>
          <xdr:col>17</xdr:col>
          <xdr:colOff>292100</xdr:colOff>
          <xdr:row>273</xdr:row>
          <xdr:rowOff>139700</xdr:rowOff>
        </xdr:to>
        <xdr:sp macro="" textlink="">
          <xdr:nvSpPr>
            <xdr:cNvPr id="4797" name="Check Box 701" hidden="1">
              <a:extLst>
                <a:ext uri="{63B3BB69-23CF-44E3-9099-C40C66FF867C}">
                  <a14:compatExt spid="_x0000_s4797"/>
                </a:ext>
                <a:ext uri="{FF2B5EF4-FFF2-40B4-BE49-F238E27FC236}">
                  <a16:creationId xmlns:a16="http://schemas.microsoft.com/office/drawing/2014/main" id="{00000000-0008-0000-0400-0000B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274</xdr:row>
          <xdr:rowOff>25400</xdr:rowOff>
        </xdr:from>
        <xdr:to>
          <xdr:col>17</xdr:col>
          <xdr:colOff>292100</xdr:colOff>
          <xdr:row>274</xdr:row>
          <xdr:rowOff>139700</xdr:rowOff>
        </xdr:to>
        <xdr:sp macro="" textlink="">
          <xdr:nvSpPr>
            <xdr:cNvPr id="4798" name="Check Box 702" hidden="1">
              <a:extLst>
                <a:ext uri="{63B3BB69-23CF-44E3-9099-C40C66FF867C}">
                  <a14:compatExt spid="_x0000_s4798"/>
                </a:ext>
                <a:ext uri="{FF2B5EF4-FFF2-40B4-BE49-F238E27FC236}">
                  <a16:creationId xmlns:a16="http://schemas.microsoft.com/office/drawing/2014/main" id="{00000000-0008-0000-0400-0000B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275</xdr:row>
          <xdr:rowOff>25400</xdr:rowOff>
        </xdr:from>
        <xdr:to>
          <xdr:col>17</xdr:col>
          <xdr:colOff>292100</xdr:colOff>
          <xdr:row>275</xdr:row>
          <xdr:rowOff>139700</xdr:rowOff>
        </xdr:to>
        <xdr:sp macro="" textlink="">
          <xdr:nvSpPr>
            <xdr:cNvPr id="4799" name="Check Box 703" hidden="1">
              <a:extLst>
                <a:ext uri="{63B3BB69-23CF-44E3-9099-C40C66FF867C}">
                  <a14:compatExt spid="_x0000_s4799"/>
                </a:ext>
                <a:ext uri="{FF2B5EF4-FFF2-40B4-BE49-F238E27FC236}">
                  <a16:creationId xmlns:a16="http://schemas.microsoft.com/office/drawing/2014/main" id="{00000000-0008-0000-0400-0000B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276</xdr:row>
          <xdr:rowOff>25400</xdr:rowOff>
        </xdr:from>
        <xdr:to>
          <xdr:col>17</xdr:col>
          <xdr:colOff>292100</xdr:colOff>
          <xdr:row>276</xdr:row>
          <xdr:rowOff>139700</xdr:rowOff>
        </xdr:to>
        <xdr:sp macro="" textlink="">
          <xdr:nvSpPr>
            <xdr:cNvPr id="4800" name="Check Box 704" hidden="1">
              <a:extLst>
                <a:ext uri="{63B3BB69-23CF-44E3-9099-C40C66FF867C}">
                  <a14:compatExt spid="_x0000_s4800"/>
                </a:ext>
                <a:ext uri="{FF2B5EF4-FFF2-40B4-BE49-F238E27FC236}">
                  <a16:creationId xmlns:a16="http://schemas.microsoft.com/office/drawing/2014/main" id="{00000000-0008-0000-0400-0000C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277</xdr:row>
          <xdr:rowOff>25400</xdr:rowOff>
        </xdr:from>
        <xdr:to>
          <xdr:col>17</xdr:col>
          <xdr:colOff>292100</xdr:colOff>
          <xdr:row>277</xdr:row>
          <xdr:rowOff>139700</xdr:rowOff>
        </xdr:to>
        <xdr:sp macro="" textlink="">
          <xdr:nvSpPr>
            <xdr:cNvPr id="4801" name="Check Box 705" hidden="1">
              <a:extLst>
                <a:ext uri="{63B3BB69-23CF-44E3-9099-C40C66FF867C}">
                  <a14:compatExt spid="_x0000_s4801"/>
                </a:ext>
                <a:ext uri="{FF2B5EF4-FFF2-40B4-BE49-F238E27FC236}">
                  <a16:creationId xmlns:a16="http://schemas.microsoft.com/office/drawing/2014/main" id="{00000000-0008-0000-0400-0000C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278</xdr:row>
          <xdr:rowOff>25400</xdr:rowOff>
        </xdr:from>
        <xdr:to>
          <xdr:col>17</xdr:col>
          <xdr:colOff>292100</xdr:colOff>
          <xdr:row>278</xdr:row>
          <xdr:rowOff>139700</xdr:rowOff>
        </xdr:to>
        <xdr:sp macro="" textlink="">
          <xdr:nvSpPr>
            <xdr:cNvPr id="4802" name="Check Box 706" hidden="1">
              <a:extLst>
                <a:ext uri="{63B3BB69-23CF-44E3-9099-C40C66FF867C}">
                  <a14:compatExt spid="_x0000_s4802"/>
                </a:ext>
                <a:ext uri="{FF2B5EF4-FFF2-40B4-BE49-F238E27FC236}">
                  <a16:creationId xmlns:a16="http://schemas.microsoft.com/office/drawing/2014/main" id="{00000000-0008-0000-0400-0000C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279</xdr:row>
          <xdr:rowOff>25400</xdr:rowOff>
        </xdr:from>
        <xdr:to>
          <xdr:col>17</xdr:col>
          <xdr:colOff>292100</xdr:colOff>
          <xdr:row>279</xdr:row>
          <xdr:rowOff>139700</xdr:rowOff>
        </xdr:to>
        <xdr:sp macro="" textlink="">
          <xdr:nvSpPr>
            <xdr:cNvPr id="4803" name="Check Box 707" hidden="1">
              <a:extLst>
                <a:ext uri="{63B3BB69-23CF-44E3-9099-C40C66FF867C}">
                  <a14:compatExt spid="_x0000_s4803"/>
                </a:ext>
                <a:ext uri="{FF2B5EF4-FFF2-40B4-BE49-F238E27FC236}">
                  <a16:creationId xmlns:a16="http://schemas.microsoft.com/office/drawing/2014/main" id="{00000000-0008-0000-0400-0000C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280</xdr:row>
          <xdr:rowOff>25400</xdr:rowOff>
        </xdr:from>
        <xdr:to>
          <xdr:col>17</xdr:col>
          <xdr:colOff>292100</xdr:colOff>
          <xdr:row>280</xdr:row>
          <xdr:rowOff>139700</xdr:rowOff>
        </xdr:to>
        <xdr:sp macro="" textlink="">
          <xdr:nvSpPr>
            <xdr:cNvPr id="4804" name="Check Box 708" hidden="1">
              <a:extLst>
                <a:ext uri="{63B3BB69-23CF-44E3-9099-C40C66FF867C}">
                  <a14:compatExt spid="_x0000_s4804"/>
                </a:ext>
                <a:ext uri="{FF2B5EF4-FFF2-40B4-BE49-F238E27FC236}">
                  <a16:creationId xmlns:a16="http://schemas.microsoft.com/office/drawing/2014/main" id="{00000000-0008-0000-0400-0000C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281</xdr:row>
          <xdr:rowOff>25400</xdr:rowOff>
        </xdr:from>
        <xdr:to>
          <xdr:col>17</xdr:col>
          <xdr:colOff>292100</xdr:colOff>
          <xdr:row>281</xdr:row>
          <xdr:rowOff>139700</xdr:rowOff>
        </xdr:to>
        <xdr:sp macro="" textlink="">
          <xdr:nvSpPr>
            <xdr:cNvPr id="4805" name="Check Box 709" hidden="1">
              <a:extLst>
                <a:ext uri="{63B3BB69-23CF-44E3-9099-C40C66FF867C}">
                  <a14:compatExt spid="_x0000_s4805"/>
                </a:ext>
                <a:ext uri="{FF2B5EF4-FFF2-40B4-BE49-F238E27FC236}">
                  <a16:creationId xmlns:a16="http://schemas.microsoft.com/office/drawing/2014/main" id="{00000000-0008-0000-0400-0000C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282</xdr:row>
          <xdr:rowOff>25400</xdr:rowOff>
        </xdr:from>
        <xdr:to>
          <xdr:col>14</xdr:col>
          <xdr:colOff>292100</xdr:colOff>
          <xdr:row>282</xdr:row>
          <xdr:rowOff>139700</xdr:rowOff>
        </xdr:to>
        <xdr:sp macro="" textlink="">
          <xdr:nvSpPr>
            <xdr:cNvPr id="4806" name="Check Box 710" hidden="1">
              <a:extLst>
                <a:ext uri="{63B3BB69-23CF-44E3-9099-C40C66FF867C}">
                  <a14:compatExt spid="_x0000_s4806"/>
                </a:ext>
                <a:ext uri="{FF2B5EF4-FFF2-40B4-BE49-F238E27FC236}">
                  <a16:creationId xmlns:a16="http://schemas.microsoft.com/office/drawing/2014/main" id="{00000000-0008-0000-0400-0000C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283</xdr:row>
          <xdr:rowOff>25400</xdr:rowOff>
        </xdr:from>
        <xdr:to>
          <xdr:col>14</xdr:col>
          <xdr:colOff>292100</xdr:colOff>
          <xdr:row>283</xdr:row>
          <xdr:rowOff>139700</xdr:rowOff>
        </xdr:to>
        <xdr:sp macro="" textlink="">
          <xdr:nvSpPr>
            <xdr:cNvPr id="4807" name="Check Box 711" hidden="1">
              <a:extLst>
                <a:ext uri="{63B3BB69-23CF-44E3-9099-C40C66FF867C}">
                  <a14:compatExt spid="_x0000_s4807"/>
                </a:ext>
                <a:ext uri="{FF2B5EF4-FFF2-40B4-BE49-F238E27FC236}">
                  <a16:creationId xmlns:a16="http://schemas.microsoft.com/office/drawing/2014/main" id="{00000000-0008-0000-0400-0000C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284</xdr:row>
          <xdr:rowOff>25400</xdr:rowOff>
        </xdr:from>
        <xdr:to>
          <xdr:col>14</xdr:col>
          <xdr:colOff>292100</xdr:colOff>
          <xdr:row>284</xdr:row>
          <xdr:rowOff>139700</xdr:rowOff>
        </xdr:to>
        <xdr:sp macro="" textlink="">
          <xdr:nvSpPr>
            <xdr:cNvPr id="4808" name="Check Box 712" hidden="1">
              <a:extLst>
                <a:ext uri="{63B3BB69-23CF-44E3-9099-C40C66FF867C}">
                  <a14:compatExt spid="_x0000_s4808"/>
                </a:ext>
                <a:ext uri="{FF2B5EF4-FFF2-40B4-BE49-F238E27FC236}">
                  <a16:creationId xmlns:a16="http://schemas.microsoft.com/office/drawing/2014/main" id="{00000000-0008-0000-0400-0000C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285</xdr:row>
          <xdr:rowOff>25400</xdr:rowOff>
        </xdr:from>
        <xdr:to>
          <xdr:col>14</xdr:col>
          <xdr:colOff>292100</xdr:colOff>
          <xdr:row>285</xdr:row>
          <xdr:rowOff>139700</xdr:rowOff>
        </xdr:to>
        <xdr:sp macro="" textlink="">
          <xdr:nvSpPr>
            <xdr:cNvPr id="4809" name="Check Box 713" hidden="1">
              <a:extLst>
                <a:ext uri="{63B3BB69-23CF-44E3-9099-C40C66FF867C}">
                  <a14:compatExt spid="_x0000_s4809"/>
                </a:ext>
                <a:ext uri="{FF2B5EF4-FFF2-40B4-BE49-F238E27FC236}">
                  <a16:creationId xmlns:a16="http://schemas.microsoft.com/office/drawing/2014/main" id="{00000000-0008-0000-0400-0000C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286</xdr:row>
          <xdr:rowOff>25400</xdr:rowOff>
        </xdr:from>
        <xdr:to>
          <xdr:col>14</xdr:col>
          <xdr:colOff>292100</xdr:colOff>
          <xdr:row>286</xdr:row>
          <xdr:rowOff>139700</xdr:rowOff>
        </xdr:to>
        <xdr:sp macro="" textlink="">
          <xdr:nvSpPr>
            <xdr:cNvPr id="4810" name="Check Box 714" hidden="1">
              <a:extLst>
                <a:ext uri="{63B3BB69-23CF-44E3-9099-C40C66FF867C}">
                  <a14:compatExt spid="_x0000_s4810"/>
                </a:ext>
                <a:ext uri="{FF2B5EF4-FFF2-40B4-BE49-F238E27FC236}">
                  <a16:creationId xmlns:a16="http://schemas.microsoft.com/office/drawing/2014/main" id="{00000000-0008-0000-0400-0000C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287</xdr:row>
          <xdr:rowOff>25400</xdr:rowOff>
        </xdr:from>
        <xdr:to>
          <xdr:col>14</xdr:col>
          <xdr:colOff>292100</xdr:colOff>
          <xdr:row>287</xdr:row>
          <xdr:rowOff>139700</xdr:rowOff>
        </xdr:to>
        <xdr:sp macro="" textlink="">
          <xdr:nvSpPr>
            <xdr:cNvPr id="4811" name="Check Box 715" hidden="1">
              <a:extLst>
                <a:ext uri="{63B3BB69-23CF-44E3-9099-C40C66FF867C}">
                  <a14:compatExt spid="_x0000_s4811"/>
                </a:ext>
                <a:ext uri="{FF2B5EF4-FFF2-40B4-BE49-F238E27FC236}">
                  <a16:creationId xmlns:a16="http://schemas.microsoft.com/office/drawing/2014/main" id="{00000000-0008-0000-0400-0000C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288</xdr:row>
          <xdr:rowOff>25400</xdr:rowOff>
        </xdr:from>
        <xdr:to>
          <xdr:col>14</xdr:col>
          <xdr:colOff>292100</xdr:colOff>
          <xdr:row>288</xdr:row>
          <xdr:rowOff>139700</xdr:rowOff>
        </xdr:to>
        <xdr:sp macro="" textlink="">
          <xdr:nvSpPr>
            <xdr:cNvPr id="4812" name="Check Box 716" hidden="1">
              <a:extLst>
                <a:ext uri="{63B3BB69-23CF-44E3-9099-C40C66FF867C}">
                  <a14:compatExt spid="_x0000_s4812"/>
                </a:ext>
                <a:ext uri="{FF2B5EF4-FFF2-40B4-BE49-F238E27FC236}">
                  <a16:creationId xmlns:a16="http://schemas.microsoft.com/office/drawing/2014/main" id="{00000000-0008-0000-0400-0000C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289</xdr:row>
          <xdr:rowOff>25400</xdr:rowOff>
        </xdr:from>
        <xdr:to>
          <xdr:col>14</xdr:col>
          <xdr:colOff>292100</xdr:colOff>
          <xdr:row>289</xdr:row>
          <xdr:rowOff>139700</xdr:rowOff>
        </xdr:to>
        <xdr:sp macro="" textlink="">
          <xdr:nvSpPr>
            <xdr:cNvPr id="4813" name="Check Box 717" hidden="1">
              <a:extLst>
                <a:ext uri="{63B3BB69-23CF-44E3-9099-C40C66FF867C}">
                  <a14:compatExt spid="_x0000_s4813"/>
                </a:ext>
                <a:ext uri="{FF2B5EF4-FFF2-40B4-BE49-F238E27FC236}">
                  <a16:creationId xmlns:a16="http://schemas.microsoft.com/office/drawing/2014/main" id="{00000000-0008-0000-0400-0000C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290</xdr:row>
          <xdr:rowOff>25400</xdr:rowOff>
        </xdr:from>
        <xdr:to>
          <xdr:col>14</xdr:col>
          <xdr:colOff>292100</xdr:colOff>
          <xdr:row>290</xdr:row>
          <xdr:rowOff>139700</xdr:rowOff>
        </xdr:to>
        <xdr:sp macro="" textlink="">
          <xdr:nvSpPr>
            <xdr:cNvPr id="4814" name="Check Box 718" hidden="1">
              <a:extLst>
                <a:ext uri="{63B3BB69-23CF-44E3-9099-C40C66FF867C}">
                  <a14:compatExt spid="_x0000_s4814"/>
                </a:ext>
                <a:ext uri="{FF2B5EF4-FFF2-40B4-BE49-F238E27FC236}">
                  <a16:creationId xmlns:a16="http://schemas.microsoft.com/office/drawing/2014/main" id="{00000000-0008-0000-0400-0000C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282</xdr:row>
          <xdr:rowOff>25400</xdr:rowOff>
        </xdr:from>
        <xdr:to>
          <xdr:col>17</xdr:col>
          <xdr:colOff>292100</xdr:colOff>
          <xdr:row>282</xdr:row>
          <xdr:rowOff>139700</xdr:rowOff>
        </xdr:to>
        <xdr:sp macro="" textlink="">
          <xdr:nvSpPr>
            <xdr:cNvPr id="4815" name="Check Box 719" hidden="1">
              <a:extLst>
                <a:ext uri="{63B3BB69-23CF-44E3-9099-C40C66FF867C}">
                  <a14:compatExt spid="_x0000_s4815"/>
                </a:ext>
                <a:ext uri="{FF2B5EF4-FFF2-40B4-BE49-F238E27FC236}">
                  <a16:creationId xmlns:a16="http://schemas.microsoft.com/office/drawing/2014/main" id="{00000000-0008-0000-0400-0000C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283</xdr:row>
          <xdr:rowOff>25400</xdr:rowOff>
        </xdr:from>
        <xdr:to>
          <xdr:col>17</xdr:col>
          <xdr:colOff>292100</xdr:colOff>
          <xdr:row>283</xdr:row>
          <xdr:rowOff>139700</xdr:rowOff>
        </xdr:to>
        <xdr:sp macro="" textlink="">
          <xdr:nvSpPr>
            <xdr:cNvPr id="4816" name="Check Box 720" hidden="1">
              <a:extLst>
                <a:ext uri="{63B3BB69-23CF-44E3-9099-C40C66FF867C}">
                  <a14:compatExt spid="_x0000_s4816"/>
                </a:ext>
                <a:ext uri="{FF2B5EF4-FFF2-40B4-BE49-F238E27FC236}">
                  <a16:creationId xmlns:a16="http://schemas.microsoft.com/office/drawing/2014/main" id="{00000000-0008-0000-0400-0000D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284</xdr:row>
          <xdr:rowOff>25400</xdr:rowOff>
        </xdr:from>
        <xdr:to>
          <xdr:col>17</xdr:col>
          <xdr:colOff>292100</xdr:colOff>
          <xdr:row>284</xdr:row>
          <xdr:rowOff>139700</xdr:rowOff>
        </xdr:to>
        <xdr:sp macro="" textlink="">
          <xdr:nvSpPr>
            <xdr:cNvPr id="4817" name="Check Box 721" hidden="1">
              <a:extLst>
                <a:ext uri="{63B3BB69-23CF-44E3-9099-C40C66FF867C}">
                  <a14:compatExt spid="_x0000_s4817"/>
                </a:ext>
                <a:ext uri="{FF2B5EF4-FFF2-40B4-BE49-F238E27FC236}">
                  <a16:creationId xmlns:a16="http://schemas.microsoft.com/office/drawing/2014/main" id="{00000000-0008-0000-0400-0000D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285</xdr:row>
          <xdr:rowOff>25400</xdr:rowOff>
        </xdr:from>
        <xdr:to>
          <xdr:col>17</xdr:col>
          <xdr:colOff>292100</xdr:colOff>
          <xdr:row>285</xdr:row>
          <xdr:rowOff>139700</xdr:rowOff>
        </xdr:to>
        <xdr:sp macro="" textlink="">
          <xdr:nvSpPr>
            <xdr:cNvPr id="4818" name="Check Box 722" hidden="1">
              <a:extLst>
                <a:ext uri="{63B3BB69-23CF-44E3-9099-C40C66FF867C}">
                  <a14:compatExt spid="_x0000_s4818"/>
                </a:ext>
                <a:ext uri="{FF2B5EF4-FFF2-40B4-BE49-F238E27FC236}">
                  <a16:creationId xmlns:a16="http://schemas.microsoft.com/office/drawing/2014/main" id="{00000000-0008-0000-0400-0000D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286</xdr:row>
          <xdr:rowOff>25400</xdr:rowOff>
        </xdr:from>
        <xdr:to>
          <xdr:col>17</xdr:col>
          <xdr:colOff>292100</xdr:colOff>
          <xdr:row>286</xdr:row>
          <xdr:rowOff>139700</xdr:rowOff>
        </xdr:to>
        <xdr:sp macro="" textlink="">
          <xdr:nvSpPr>
            <xdr:cNvPr id="4819" name="Check Box 723" hidden="1">
              <a:extLst>
                <a:ext uri="{63B3BB69-23CF-44E3-9099-C40C66FF867C}">
                  <a14:compatExt spid="_x0000_s4819"/>
                </a:ext>
                <a:ext uri="{FF2B5EF4-FFF2-40B4-BE49-F238E27FC236}">
                  <a16:creationId xmlns:a16="http://schemas.microsoft.com/office/drawing/2014/main" id="{00000000-0008-0000-0400-0000D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287</xdr:row>
          <xdr:rowOff>25400</xdr:rowOff>
        </xdr:from>
        <xdr:to>
          <xdr:col>17</xdr:col>
          <xdr:colOff>292100</xdr:colOff>
          <xdr:row>287</xdr:row>
          <xdr:rowOff>139700</xdr:rowOff>
        </xdr:to>
        <xdr:sp macro="" textlink="">
          <xdr:nvSpPr>
            <xdr:cNvPr id="4820" name="Check Box 724" hidden="1">
              <a:extLst>
                <a:ext uri="{63B3BB69-23CF-44E3-9099-C40C66FF867C}">
                  <a14:compatExt spid="_x0000_s4820"/>
                </a:ext>
                <a:ext uri="{FF2B5EF4-FFF2-40B4-BE49-F238E27FC236}">
                  <a16:creationId xmlns:a16="http://schemas.microsoft.com/office/drawing/2014/main" id="{00000000-0008-0000-0400-0000D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288</xdr:row>
          <xdr:rowOff>25400</xdr:rowOff>
        </xdr:from>
        <xdr:to>
          <xdr:col>17</xdr:col>
          <xdr:colOff>292100</xdr:colOff>
          <xdr:row>288</xdr:row>
          <xdr:rowOff>139700</xdr:rowOff>
        </xdr:to>
        <xdr:sp macro="" textlink="">
          <xdr:nvSpPr>
            <xdr:cNvPr id="4821" name="Check Box 725" hidden="1">
              <a:extLst>
                <a:ext uri="{63B3BB69-23CF-44E3-9099-C40C66FF867C}">
                  <a14:compatExt spid="_x0000_s4821"/>
                </a:ext>
                <a:ext uri="{FF2B5EF4-FFF2-40B4-BE49-F238E27FC236}">
                  <a16:creationId xmlns:a16="http://schemas.microsoft.com/office/drawing/2014/main" id="{00000000-0008-0000-0400-0000D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289</xdr:row>
          <xdr:rowOff>25400</xdr:rowOff>
        </xdr:from>
        <xdr:to>
          <xdr:col>17</xdr:col>
          <xdr:colOff>292100</xdr:colOff>
          <xdr:row>289</xdr:row>
          <xdr:rowOff>139700</xdr:rowOff>
        </xdr:to>
        <xdr:sp macro="" textlink="">
          <xdr:nvSpPr>
            <xdr:cNvPr id="4822" name="Check Box 726" hidden="1">
              <a:extLst>
                <a:ext uri="{63B3BB69-23CF-44E3-9099-C40C66FF867C}">
                  <a14:compatExt spid="_x0000_s4822"/>
                </a:ext>
                <a:ext uri="{FF2B5EF4-FFF2-40B4-BE49-F238E27FC236}">
                  <a16:creationId xmlns:a16="http://schemas.microsoft.com/office/drawing/2014/main" id="{00000000-0008-0000-0400-0000D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290</xdr:row>
          <xdr:rowOff>25400</xdr:rowOff>
        </xdr:from>
        <xdr:to>
          <xdr:col>17</xdr:col>
          <xdr:colOff>292100</xdr:colOff>
          <xdr:row>290</xdr:row>
          <xdr:rowOff>139700</xdr:rowOff>
        </xdr:to>
        <xdr:sp macro="" textlink="">
          <xdr:nvSpPr>
            <xdr:cNvPr id="4823" name="Check Box 727" hidden="1">
              <a:extLst>
                <a:ext uri="{63B3BB69-23CF-44E3-9099-C40C66FF867C}">
                  <a14:compatExt spid="_x0000_s4823"/>
                </a:ext>
                <a:ext uri="{FF2B5EF4-FFF2-40B4-BE49-F238E27FC236}">
                  <a16:creationId xmlns:a16="http://schemas.microsoft.com/office/drawing/2014/main" id="{00000000-0008-0000-0400-0000D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291</xdr:row>
          <xdr:rowOff>25400</xdr:rowOff>
        </xdr:from>
        <xdr:to>
          <xdr:col>14</xdr:col>
          <xdr:colOff>292100</xdr:colOff>
          <xdr:row>291</xdr:row>
          <xdr:rowOff>139700</xdr:rowOff>
        </xdr:to>
        <xdr:sp macro="" textlink="">
          <xdr:nvSpPr>
            <xdr:cNvPr id="4824" name="Check Box 728" hidden="1">
              <a:extLst>
                <a:ext uri="{63B3BB69-23CF-44E3-9099-C40C66FF867C}">
                  <a14:compatExt spid="_x0000_s4824"/>
                </a:ext>
                <a:ext uri="{FF2B5EF4-FFF2-40B4-BE49-F238E27FC236}">
                  <a16:creationId xmlns:a16="http://schemas.microsoft.com/office/drawing/2014/main" id="{00000000-0008-0000-0400-0000D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292</xdr:row>
          <xdr:rowOff>25400</xdr:rowOff>
        </xdr:from>
        <xdr:to>
          <xdr:col>14</xdr:col>
          <xdr:colOff>292100</xdr:colOff>
          <xdr:row>292</xdr:row>
          <xdr:rowOff>139700</xdr:rowOff>
        </xdr:to>
        <xdr:sp macro="" textlink="">
          <xdr:nvSpPr>
            <xdr:cNvPr id="4825" name="Check Box 729" hidden="1">
              <a:extLst>
                <a:ext uri="{63B3BB69-23CF-44E3-9099-C40C66FF867C}">
                  <a14:compatExt spid="_x0000_s4825"/>
                </a:ext>
                <a:ext uri="{FF2B5EF4-FFF2-40B4-BE49-F238E27FC236}">
                  <a16:creationId xmlns:a16="http://schemas.microsoft.com/office/drawing/2014/main" id="{00000000-0008-0000-0400-0000D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293</xdr:row>
          <xdr:rowOff>25400</xdr:rowOff>
        </xdr:from>
        <xdr:to>
          <xdr:col>14</xdr:col>
          <xdr:colOff>292100</xdr:colOff>
          <xdr:row>293</xdr:row>
          <xdr:rowOff>139700</xdr:rowOff>
        </xdr:to>
        <xdr:sp macro="" textlink="">
          <xdr:nvSpPr>
            <xdr:cNvPr id="4826" name="Check Box 730" hidden="1">
              <a:extLst>
                <a:ext uri="{63B3BB69-23CF-44E3-9099-C40C66FF867C}">
                  <a14:compatExt spid="_x0000_s4826"/>
                </a:ext>
                <a:ext uri="{FF2B5EF4-FFF2-40B4-BE49-F238E27FC236}">
                  <a16:creationId xmlns:a16="http://schemas.microsoft.com/office/drawing/2014/main" id="{00000000-0008-0000-0400-0000D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294</xdr:row>
          <xdr:rowOff>25400</xdr:rowOff>
        </xdr:from>
        <xdr:to>
          <xdr:col>14</xdr:col>
          <xdr:colOff>292100</xdr:colOff>
          <xdr:row>294</xdr:row>
          <xdr:rowOff>139700</xdr:rowOff>
        </xdr:to>
        <xdr:sp macro="" textlink="">
          <xdr:nvSpPr>
            <xdr:cNvPr id="4827" name="Check Box 731" hidden="1">
              <a:extLst>
                <a:ext uri="{63B3BB69-23CF-44E3-9099-C40C66FF867C}">
                  <a14:compatExt spid="_x0000_s4827"/>
                </a:ext>
                <a:ext uri="{FF2B5EF4-FFF2-40B4-BE49-F238E27FC236}">
                  <a16:creationId xmlns:a16="http://schemas.microsoft.com/office/drawing/2014/main" id="{00000000-0008-0000-0400-0000D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295</xdr:row>
          <xdr:rowOff>25400</xdr:rowOff>
        </xdr:from>
        <xdr:to>
          <xdr:col>14</xdr:col>
          <xdr:colOff>292100</xdr:colOff>
          <xdr:row>295</xdr:row>
          <xdr:rowOff>139700</xdr:rowOff>
        </xdr:to>
        <xdr:sp macro="" textlink="">
          <xdr:nvSpPr>
            <xdr:cNvPr id="4828" name="Check Box 732" hidden="1">
              <a:extLst>
                <a:ext uri="{63B3BB69-23CF-44E3-9099-C40C66FF867C}">
                  <a14:compatExt spid="_x0000_s4828"/>
                </a:ext>
                <a:ext uri="{FF2B5EF4-FFF2-40B4-BE49-F238E27FC236}">
                  <a16:creationId xmlns:a16="http://schemas.microsoft.com/office/drawing/2014/main" id="{00000000-0008-0000-0400-0000D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296</xdr:row>
          <xdr:rowOff>25400</xdr:rowOff>
        </xdr:from>
        <xdr:to>
          <xdr:col>14</xdr:col>
          <xdr:colOff>292100</xdr:colOff>
          <xdr:row>296</xdr:row>
          <xdr:rowOff>139700</xdr:rowOff>
        </xdr:to>
        <xdr:sp macro="" textlink="">
          <xdr:nvSpPr>
            <xdr:cNvPr id="4829" name="Check Box 733" hidden="1">
              <a:extLst>
                <a:ext uri="{63B3BB69-23CF-44E3-9099-C40C66FF867C}">
                  <a14:compatExt spid="_x0000_s4829"/>
                </a:ext>
                <a:ext uri="{FF2B5EF4-FFF2-40B4-BE49-F238E27FC236}">
                  <a16:creationId xmlns:a16="http://schemas.microsoft.com/office/drawing/2014/main" id="{00000000-0008-0000-0400-0000D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297</xdr:row>
          <xdr:rowOff>25400</xdr:rowOff>
        </xdr:from>
        <xdr:to>
          <xdr:col>14</xdr:col>
          <xdr:colOff>292100</xdr:colOff>
          <xdr:row>297</xdr:row>
          <xdr:rowOff>139700</xdr:rowOff>
        </xdr:to>
        <xdr:sp macro="" textlink="">
          <xdr:nvSpPr>
            <xdr:cNvPr id="4830" name="Check Box 734" hidden="1">
              <a:extLst>
                <a:ext uri="{63B3BB69-23CF-44E3-9099-C40C66FF867C}">
                  <a14:compatExt spid="_x0000_s4830"/>
                </a:ext>
                <a:ext uri="{FF2B5EF4-FFF2-40B4-BE49-F238E27FC236}">
                  <a16:creationId xmlns:a16="http://schemas.microsoft.com/office/drawing/2014/main" id="{00000000-0008-0000-0400-0000D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298</xdr:row>
          <xdr:rowOff>25400</xdr:rowOff>
        </xdr:from>
        <xdr:to>
          <xdr:col>14</xdr:col>
          <xdr:colOff>292100</xdr:colOff>
          <xdr:row>298</xdr:row>
          <xdr:rowOff>139700</xdr:rowOff>
        </xdr:to>
        <xdr:sp macro="" textlink="">
          <xdr:nvSpPr>
            <xdr:cNvPr id="4831" name="Check Box 735" hidden="1">
              <a:extLst>
                <a:ext uri="{63B3BB69-23CF-44E3-9099-C40C66FF867C}">
                  <a14:compatExt spid="_x0000_s4831"/>
                </a:ext>
                <a:ext uri="{FF2B5EF4-FFF2-40B4-BE49-F238E27FC236}">
                  <a16:creationId xmlns:a16="http://schemas.microsoft.com/office/drawing/2014/main" id="{00000000-0008-0000-0400-0000D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299</xdr:row>
          <xdr:rowOff>25400</xdr:rowOff>
        </xdr:from>
        <xdr:to>
          <xdr:col>14</xdr:col>
          <xdr:colOff>292100</xdr:colOff>
          <xdr:row>299</xdr:row>
          <xdr:rowOff>139700</xdr:rowOff>
        </xdr:to>
        <xdr:sp macro="" textlink="">
          <xdr:nvSpPr>
            <xdr:cNvPr id="4832" name="Check Box 736" hidden="1">
              <a:extLst>
                <a:ext uri="{63B3BB69-23CF-44E3-9099-C40C66FF867C}">
                  <a14:compatExt spid="_x0000_s4832"/>
                </a:ext>
                <a:ext uri="{FF2B5EF4-FFF2-40B4-BE49-F238E27FC236}">
                  <a16:creationId xmlns:a16="http://schemas.microsoft.com/office/drawing/2014/main" id="{00000000-0008-0000-0400-0000E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291</xdr:row>
          <xdr:rowOff>25400</xdr:rowOff>
        </xdr:from>
        <xdr:to>
          <xdr:col>17</xdr:col>
          <xdr:colOff>292100</xdr:colOff>
          <xdr:row>291</xdr:row>
          <xdr:rowOff>139700</xdr:rowOff>
        </xdr:to>
        <xdr:sp macro="" textlink="">
          <xdr:nvSpPr>
            <xdr:cNvPr id="4833" name="Check Box 737" hidden="1">
              <a:extLst>
                <a:ext uri="{63B3BB69-23CF-44E3-9099-C40C66FF867C}">
                  <a14:compatExt spid="_x0000_s4833"/>
                </a:ext>
                <a:ext uri="{FF2B5EF4-FFF2-40B4-BE49-F238E27FC236}">
                  <a16:creationId xmlns:a16="http://schemas.microsoft.com/office/drawing/2014/main" id="{00000000-0008-0000-0400-0000E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292</xdr:row>
          <xdr:rowOff>25400</xdr:rowOff>
        </xdr:from>
        <xdr:to>
          <xdr:col>17</xdr:col>
          <xdr:colOff>292100</xdr:colOff>
          <xdr:row>292</xdr:row>
          <xdr:rowOff>139700</xdr:rowOff>
        </xdr:to>
        <xdr:sp macro="" textlink="">
          <xdr:nvSpPr>
            <xdr:cNvPr id="4834" name="Check Box 738" hidden="1">
              <a:extLst>
                <a:ext uri="{63B3BB69-23CF-44E3-9099-C40C66FF867C}">
                  <a14:compatExt spid="_x0000_s4834"/>
                </a:ext>
                <a:ext uri="{FF2B5EF4-FFF2-40B4-BE49-F238E27FC236}">
                  <a16:creationId xmlns:a16="http://schemas.microsoft.com/office/drawing/2014/main" id="{00000000-0008-0000-0400-0000E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293</xdr:row>
          <xdr:rowOff>25400</xdr:rowOff>
        </xdr:from>
        <xdr:to>
          <xdr:col>17</xdr:col>
          <xdr:colOff>292100</xdr:colOff>
          <xdr:row>293</xdr:row>
          <xdr:rowOff>139700</xdr:rowOff>
        </xdr:to>
        <xdr:sp macro="" textlink="">
          <xdr:nvSpPr>
            <xdr:cNvPr id="4835" name="Check Box 739" hidden="1">
              <a:extLst>
                <a:ext uri="{63B3BB69-23CF-44E3-9099-C40C66FF867C}">
                  <a14:compatExt spid="_x0000_s4835"/>
                </a:ext>
                <a:ext uri="{FF2B5EF4-FFF2-40B4-BE49-F238E27FC236}">
                  <a16:creationId xmlns:a16="http://schemas.microsoft.com/office/drawing/2014/main" id="{00000000-0008-0000-0400-0000E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294</xdr:row>
          <xdr:rowOff>25400</xdr:rowOff>
        </xdr:from>
        <xdr:to>
          <xdr:col>17</xdr:col>
          <xdr:colOff>292100</xdr:colOff>
          <xdr:row>294</xdr:row>
          <xdr:rowOff>139700</xdr:rowOff>
        </xdr:to>
        <xdr:sp macro="" textlink="">
          <xdr:nvSpPr>
            <xdr:cNvPr id="4836" name="Check Box 740" hidden="1">
              <a:extLst>
                <a:ext uri="{63B3BB69-23CF-44E3-9099-C40C66FF867C}">
                  <a14:compatExt spid="_x0000_s4836"/>
                </a:ext>
                <a:ext uri="{FF2B5EF4-FFF2-40B4-BE49-F238E27FC236}">
                  <a16:creationId xmlns:a16="http://schemas.microsoft.com/office/drawing/2014/main" id="{00000000-0008-0000-0400-0000E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295</xdr:row>
          <xdr:rowOff>25400</xdr:rowOff>
        </xdr:from>
        <xdr:to>
          <xdr:col>17</xdr:col>
          <xdr:colOff>292100</xdr:colOff>
          <xdr:row>295</xdr:row>
          <xdr:rowOff>139700</xdr:rowOff>
        </xdr:to>
        <xdr:sp macro="" textlink="">
          <xdr:nvSpPr>
            <xdr:cNvPr id="4837" name="Check Box 741" hidden="1">
              <a:extLst>
                <a:ext uri="{63B3BB69-23CF-44E3-9099-C40C66FF867C}">
                  <a14:compatExt spid="_x0000_s4837"/>
                </a:ext>
                <a:ext uri="{FF2B5EF4-FFF2-40B4-BE49-F238E27FC236}">
                  <a16:creationId xmlns:a16="http://schemas.microsoft.com/office/drawing/2014/main" id="{00000000-0008-0000-0400-0000E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296</xdr:row>
          <xdr:rowOff>25400</xdr:rowOff>
        </xdr:from>
        <xdr:to>
          <xdr:col>17</xdr:col>
          <xdr:colOff>292100</xdr:colOff>
          <xdr:row>296</xdr:row>
          <xdr:rowOff>139700</xdr:rowOff>
        </xdr:to>
        <xdr:sp macro="" textlink="">
          <xdr:nvSpPr>
            <xdr:cNvPr id="4838" name="Check Box 742" hidden="1">
              <a:extLst>
                <a:ext uri="{63B3BB69-23CF-44E3-9099-C40C66FF867C}">
                  <a14:compatExt spid="_x0000_s4838"/>
                </a:ext>
                <a:ext uri="{FF2B5EF4-FFF2-40B4-BE49-F238E27FC236}">
                  <a16:creationId xmlns:a16="http://schemas.microsoft.com/office/drawing/2014/main" id="{00000000-0008-0000-0400-0000E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297</xdr:row>
          <xdr:rowOff>25400</xdr:rowOff>
        </xdr:from>
        <xdr:to>
          <xdr:col>17</xdr:col>
          <xdr:colOff>292100</xdr:colOff>
          <xdr:row>297</xdr:row>
          <xdr:rowOff>139700</xdr:rowOff>
        </xdr:to>
        <xdr:sp macro="" textlink="">
          <xdr:nvSpPr>
            <xdr:cNvPr id="4839" name="Check Box 743" hidden="1">
              <a:extLst>
                <a:ext uri="{63B3BB69-23CF-44E3-9099-C40C66FF867C}">
                  <a14:compatExt spid="_x0000_s4839"/>
                </a:ext>
                <a:ext uri="{FF2B5EF4-FFF2-40B4-BE49-F238E27FC236}">
                  <a16:creationId xmlns:a16="http://schemas.microsoft.com/office/drawing/2014/main" id="{00000000-0008-0000-0400-0000E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298</xdr:row>
          <xdr:rowOff>25400</xdr:rowOff>
        </xdr:from>
        <xdr:to>
          <xdr:col>17</xdr:col>
          <xdr:colOff>292100</xdr:colOff>
          <xdr:row>298</xdr:row>
          <xdr:rowOff>139700</xdr:rowOff>
        </xdr:to>
        <xdr:sp macro="" textlink="">
          <xdr:nvSpPr>
            <xdr:cNvPr id="4840" name="Check Box 744" hidden="1">
              <a:extLst>
                <a:ext uri="{63B3BB69-23CF-44E3-9099-C40C66FF867C}">
                  <a14:compatExt spid="_x0000_s4840"/>
                </a:ext>
                <a:ext uri="{FF2B5EF4-FFF2-40B4-BE49-F238E27FC236}">
                  <a16:creationId xmlns:a16="http://schemas.microsoft.com/office/drawing/2014/main" id="{00000000-0008-0000-0400-0000E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299</xdr:row>
          <xdr:rowOff>25400</xdr:rowOff>
        </xdr:from>
        <xdr:to>
          <xdr:col>17</xdr:col>
          <xdr:colOff>292100</xdr:colOff>
          <xdr:row>299</xdr:row>
          <xdr:rowOff>139700</xdr:rowOff>
        </xdr:to>
        <xdr:sp macro="" textlink="">
          <xdr:nvSpPr>
            <xdr:cNvPr id="4841" name="Check Box 745" hidden="1">
              <a:extLst>
                <a:ext uri="{63B3BB69-23CF-44E3-9099-C40C66FF867C}">
                  <a14:compatExt spid="_x0000_s4841"/>
                </a:ext>
                <a:ext uri="{FF2B5EF4-FFF2-40B4-BE49-F238E27FC236}">
                  <a16:creationId xmlns:a16="http://schemas.microsoft.com/office/drawing/2014/main" id="{00000000-0008-0000-0400-0000E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300</xdr:row>
          <xdr:rowOff>25400</xdr:rowOff>
        </xdr:from>
        <xdr:to>
          <xdr:col>14</xdr:col>
          <xdr:colOff>292100</xdr:colOff>
          <xdr:row>300</xdr:row>
          <xdr:rowOff>139700</xdr:rowOff>
        </xdr:to>
        <xdr:sp macro="" textlink="">
          <xdr:nvSpPr>
            <xdr:cNvPr id="4842" name="Check Box 746" hidden="1">
              <a:extLst>
                <a:ext uri="{63B3BB69-23CF-44E3-9099-C40C66FF867C}">
                  <a14:compatExt spid="_x0000_s4842"/>
                </a:ext>
                <a:ext uri="{FF2B5EF4-FFF2-40B4-BE49-F238E27FC236}">
                  <a16:creationId xmlns:a16="http://schemas.microsoft.com/office/drawing/2014/main" id="{00000000-0008-0000-0400-0000E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301</xdr:row>
          <xdr:rowOff>25400</xdr:rowOff>
        </xdr:from>
        <xdr:to>
          <xdr:col>14</xdr:col>
          <xdr:colOff>292100</xdr:colOff>
          <xdr:row>301</xdr:row>
          <xdr:rowOff>139700</xdr:rowOff>
        </xdr:to>
        <xdr:sp macro="" textlink="">
          <xdr:nvSpPr>
            <xdr:cNvPr id="4843" name="Check Box 747" hidden="1">
              <a:extLst>
                <a:ext uri="{63B3BB69-23CF-44E3-9099-C40C66FF867C}">
                  <a14:compatExt spid="_x0000_s4843"/>
                </a:ext>
                <a:ext uri="{FF2B5EF4-FFF2-40B4-BE49-F238E27FC236}">
                  <a16:creationId xmlns:a16="http://schemas.microsoft.com/office/drawing/2014/main" id="{00000000-0008-0000-0400-0000E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302</xdr:row>
          <xdr:rowOff>25400</xdr:rowOff>
        </xdr:from>
        <xdr:to>
          <xdr:col>14</xdr:col>
          <xdr:colOff>292100</xdr:colOff>
          <xdr:row>302</xdr:row>
          <xdr:rowOff>139700</xdr:rowOff>
        </xdr:to>
        <xdr:sp macro="" textlink="">
          <xdr:nvSpPr>
            <xdr:cNvPr id="4844" name="Check Box 748" hidden="1">
              <a:extLst>
                <a:ext uri="{63B3BB69-23CF-44E3-9099-C40C66FF867C}">
                  <a14:compatExt spid="_x0000_s4844"/>
                </a:ext>
                <a:ext uri="{FF2B5EF4-FFF2-40B4-BE49-F238E27FC236}">
                  <a16:creationId xmlns:a16="http://schemas.microsoft.com/office/drawing/2014/main" id="{00000000-0008-0000-0400-0000E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303</xdr:row>
          <xdr:rowOff>25400</xdr:rowOff>
        </xdr:from>
        <xdr:to>
          <xdr:col>14</xdr:col>
          <xdr:colOff>292100</xdr:colOff>
          <xdr:row>303</xdr:row>
          <xdr:rowOff>139700</xdr:rowOff>
        </xdr:to>
        <xdr:sp macro="" textlink="">
          <xdr:nvSpPr>
            <xdr:cNvPr id="4845" name="Check Box 749" hidden="1">
              <a:extLst>
                <a:ext uri="{63B3BB69-23CF-44E3-9099-C40C66FF867C}">
                  <a14:compatExt spid="_x0000_s4845"/>
                </a:ext>
                <a:ext uri="{FF2B5EF4-FFF2-40B4-BE49-F238E27FC236}">
                  <a16:creationId xmlns:a16="http://schemas.microsoft.com/office/drawing/2014/main" id="{00000000-0008-0000-0400-0000E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304</xdr:row>
          <xdr:rowOff>25400</xdr:rowOff>
        </xdr:from>
        <xdr:to>
          <xdr:col>14</xdr:col>
          <xdr:colOff>292100</xdr:colOff>
          <xdr:row>304</xdr:row>
          <xdr:rowOff>139700</xdr:rowOff>
        </xdr:to>
        <xdr:sp macro="" textlink="">
          <xdr:nvSpPr>
            <xdr:cNvPr id="4846" name="Check Box 750" hidden="1">
              <a:extLst>
                <a:ext uri="{63B3BB69-23CF-44E3-9099-C40C66FF867C}">
                  <a14:compatExt spid="_x0000_s4846"/>
                </a:ext>
                <a:ext uri="{FF2B5EF4-FFF2-40B4-BE49-F238E27FC236}">
                  <a16:creationId xmlns:a16="http://schemas.microsoft.com/office/drawing/2014/main" id="{00000000-0008-0000-0400-0000E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305</xdr:row>
          <xdr:rowOff>25400</xdr:rowOff>
        </xdr:from>
        <xdr:to>
          <xdr:col>14</xdr:col>
          <xdr:colOff>292100</xdr:colOff>
          <xdr:row>305</xdr:row>
          <xdr:rowOff>139700</xdr:rowOff>
        </xdr:to>
        <xdr:sp macro="" textlink="">
          <xdr:nvSpPr>
            <xdr:cNvPr id="4847" name="Check Box 751" hidden="1">
              <a:extLst>
                <a:ext uri="{63B3BB69-23CF-44E3-9099-C40C66FF867C}">
                  <a14:compatExt spid="_x0000_s4847"/>
                </a:ext>
                <a:ext uri="{FF2B5EF4-FFF2-40B4-BE49-F238E27FC236}">
                  <a16:creationId xmlns:a16="http://schemas.microsoft.com/office/drawing/2014/main" id="{00000000-0008-0000-0400-0000E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306</xdr:row>
          <xdr:rowOff>25400</xdr:rowOff>
        </xdr:from>
        <xdr:to>
          <xdr:col>14</xdr:col>
          <xdr:colOff>292100</xdr:colOff>
          <xdr:row>306</xdr:row>
          <xdr:rowOff>139700</xdr:rowOff>
        </xdr:to>
        <xdr:sp macro="" textlink="">
          <xdr:nvSpPr>
            <xdr:cNvPr id="4848" name="Check Box 752" hidden="1">
              <a:extLst>
                <a:ext uri="{63B3BB69-23CF-44E3-9099-C40C66FF867C}">
                  <a14:compatExt spid="_x0000_s4848"/>
                </a:ext>
                <a:ext uri="{FF2B5EF4-FFF2-40B4-BE49-F238E27FC236}">
                  <a16:creationId xmlns:a16="http://schemas.microsoft.com/office/drawing/2014/main" id="{00000000-0008-0000-0400-0000F0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307</xdr:row>
          <xdr:rowOff>25400</xdr:rowOff>
        </xdr:from>
        <xdr:to>
          <xdr:col>14</xdr:col>
          <xdr:colOff>292100</xdr:colOff>
          <xdr:row>307</xdr:row>
          <xdr:rowOff>139700</xdr:rowOff>
        </xdr:to>
        <xdr:sp macro="" textlink="">
          <xdr:nvSpPr>
            <xdr:cNvPr id="4849" name="Check Box 753" hidden="1">
              <a:extLst>
                <a:ext uri="{63B3BB69-23CF-44E3-9099-C40C66FF867C}">
                  <a14:compatExt spid="_x0000_s4849"/>
                </a:ext>
                <a:ext uri="{FF2B5EF4-FFF2-40B4-BE49-F238E27FC236}">
                  <a16:creationId xmlns:a16="http://schemas.microsoft.com/office/drawing/2014/main" id="{00000000-0008-0000-0400-0000F1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308</xdr:row>
          <xdr:rowOff>25400</xdr:rowOff>
        </xdr:from>
        <xdr:to>
          <xdr:col>14</xdr:col>
          <xdr:colOff>292100</xdr:colOff>
          <xdr:row>308</xdr:row>
          <xdr:rowOff>139700</xdr:rowOff>
        </xdr:to>
        <xdr:sp macro="" textlink="">
          <xdr:nvSpPr>
            <xdr:cNvPr id="4850" name="Check Box 754" hidden="1">
              <a:extLst>
                <a:ext uri="{63B3BB69-23CF-44E3-9099-C40C66FF867C}">
                  <a14:compatExt spid="_x0000_s4850"/>
                </a:ext>
                <a:ext uri="{FF2B5EF4-FFF2-40B4-BE49-F238E27FC236}">
                  <a16:creationId xmlns:a16="http://schemas.microsoft.com/office/drawing/2014/main" id="{00000000-0008-0000-0400-0000F2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300</xdr:row>
          <xdr:rowOff>25400</xdr:rowOff>
        </xdr:from>
        <xdr:to>
          <xdr:col>17</xdr:col>
          <xdr:colOff>292100</xdr:colOff>
          <xdr:row>300</xdr:row>
          <xdr:rowOff>139700</xdr:rowOff>
        </xdr:to>
        <xdr:sp macro="" textlink="">
          <xdr:nvSpPr>
            <xdr:cNvPr id="4851" name="Check Box 755" hidden="1">
              <a:extLst>
                <a:ext uri="{63B3BB69-23CF-44E3-9099-C40C66FF867C}">
                  <a14:compatExt spid="_x0000_s4851"/>
                </a:ext>
                <a:ext uri="{FF2B5EF4-FFF2-40B4-BE49-F238E27FC236}">
                  <a16:creationId xmlns:a16="http://schemas.microsoft.com/office/drawing/2014/main" id="{00000000-0008-0000-0400-0000F3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301</xdr:row>
          <xdr:rowOff>25400</xdr:rowOff>
        </xdr:from>
        <xdr:to>
          <xdr:col>17</xdr:col>
          <xdr:colOff>292100</xdr:colOff>
          <xdr:row>301</xdr:row>
          <xdr:rowOff>139700</xdr:rowOff>
        </xdr:to>
        <xdr:sp macro="" textlink="">
          <xdr:nvSpPr>
            <xdr:cNvPr id="4852" name="Check Box 756" hidden="1">
              <a:extLst>
                <a:ext uri="{63B3BB69-23CF-44E3-9099-C40C66FF867C}">
                  <a14:compatExt spid="_x0000_s4852"/>
                </a:ext>
                <a:ext uri="{FF2B5EF4-FFF2-40B4-BE49-F238E27FC236}">
                  <a16:creationId xmlns:a16="http://schemas.microsoft.com/office/drawing/2014/main" id="{00000000-0008-0000-0400-0000F4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302</xdr:row>
          <xdr:rowOff>25400</xdr:rowOff>
        </xdr:from>
        <xdr:to>
          <xdr:col>17</xdr:col>
          <xdr:colOff>292100</xdr:colOff>
          <xdr:row>302</xdr:row>
          <xdr:rowOff>139700</xdr:rowOff>
        </xdr:to>
        <xdr:sp macro="" textlink="">
          <xdr:nvSpPr>
            <xdr:cNvPr id="4853" name="Check Box 757" hidden="1">
              <a:extLst>
                <a:ext uri="{63B3BB69-23CF-44E3-9099-C40C66FF867C}">
                  <a14:compatExt spid="_x0000_s4853"/>
                </a:ext>
                <a:ext uri="{FF2B5EF4-FFF2-40B4-BE49-F238E27FC236}">
                  <a16:creationId xmlns:a16="http://schemas.microsoft.com/office/drawing/2014/main" id="{00000000-0008-0000-0400-0000F5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303</xdr:row>
          <xdr:rowOff>25400</xdr:rowOff>
        </xdr:from>
        <xdr:to>
          <xdr:col>17</xdr:col>
          <xdr:colOff>292100</xdr:colOff>
          <xdr:row>303</xdr:row>
          <xdr:rowOff>139700</xdr:rowOff>
        </xdr:to>
        <xdr:sp macro="" textlink="">
          <xdr:nvSpPr>
            <xdr:cNvPr id="4854" name="Check Box 758" hidden="1">
              <a:extLst>
                <a:ext uri="{63B3BB69-23CF-44E3-9099-C40C66FF867C}">
                  <a14:compatExt spid="_x0000_s4854"/>
                </a:ext>
                <a:ext uri="{FF2B5EF4-FFF2-40B4-BE49-F238E27FC236}">
                  <a16:creationId xmlns:a16="http://schemas.microsoft.com/office/drawing/2014/main" id="{00000000-0008-0000-0400-0000F6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304</xdr:row>
          <xdr:rowOff>25400</xdr:rowOff>
        </xdr:from>
        <xdr:to>
          <xdr:col>17</xdr:col>
          <xdr:colOff>292100</xdr:colOff>
          <xdr:row>304</xdr:row>
          <xdr:rowOff>139700</xdr:rowOff>
        </xdr:to>
        <xdr:sp macro="" textlink="">
          <xdr:nvSpPr>
            <xdr:cNvPr id="4855" name="Check Box 759" hidden="1">
              <a:extLst>
                <a:ext uri="{63B3BB69-23CF-44E3-9099-C40C66FF867C}">
                  <a14:compatExt spid="_x0000_s4855"/>
                </a:ext>
                <a:ext uri="{FF2B5EF4-FFF2-40B4-BE49-F238E27FC236}">
                  <a16:creationId xmlns:a16="http://schemas.microsoft.com/office/drawing/2014/main" id="{00000000-0008-0000-0400-0000F7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305</xdr:row>
          <xdr:rowOff>25400</xdr:rowOff>
        </xdr:from>
        <xdr:to>
          <xdr:col>17</xdr:col>
          <xdr:colOff>292100</xdr:colOff>
          <xdr:row>305</xdr:row>
          <xdr:rowOff>139700</xdr:rowOff>
        </xdr:to>
        <xdr:sp macro="" textlink="">
          <xdr:nvSpPr>
            <xdr:cNvPr id="4856" name="Check Box 760" hidden="1">
              <a:extLst>
                <a:ext uri="{63B3BB69-23CF-44E3-9099-C40C66FF867C}">
                  <a14:compatExt spid="_x0000_s4856"/>
                </a:ext>
                <a:ext uri="{FF2B5EF4-FFF2-40B4-BE49-F238E27FC236}">
                  <a16:creationId xmlns:a16="http://schemas.microsoft.com/office/drawing/2014/main" id="{00000000-0008-0000-0400-0000F8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306</xdr:row>
          <xdr:rowOff>25400</xdr:rowOff>
        </xdr:from>
        <xdr:to>
          <xdr:col>17</xdr:col>
          <xdr:colOff>292100</xdr:colOff>
          <xdr:row>306</xdr:row>
          <xdr:rowOff>139700</xdr:rowOff>
        </xdr:to>
        <xdr:sp macro="" textlink="">
          <xdr:nvSpPr>
            <xdr:cNvPr id="4857" name="Check Box 761" hidden="1">
              <a:extLst>
                <a:ext uri="{63B3BB69-23CF-44E3-9099-C40C66FF867C}">
                  <a14:compatExt spid="_x0000_s4857"/>
                </a:ext>
                <a:ext uri="{FF2B5EF4-FFF2-40B4-BE49-F238E27FC236}">
                  <a16:creationId xmlns:a16="http://schemas.microsoft.com/office/drawing/2014/main" id="{00000000-0008-0000-0400-0000F9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307</xdr:row>
          <xdr:rowOff>25400</xdr:rowOff>
        </xdr:from>
        <xdr:to>
          <xdr:col>17</xdr:col>
          <xdr:colOff>292100</xdr:colOff>
          <xdr:row>307</xdr:row>
          <xdr:rowOff>139700</xdr:rowOff>
        </xdr:to>
        <xdr:sp macro="" textlink="">
          <xdr:nvSpPr>
            <xdr:cNvPr id="4858" name="Check Box 762" hidden="1">
              <a:extLst>
                <a:ext uri="{63B3BB69-23CF-44E3-9099-C40C66FF867C}">
                  <a14:compatExt spid="_x0000_s4858"/>
                </a:ext>
                <a:ext uri="{FF2B5EF4-FFF2-40B4-BE49-F238E27FC236}">
                  <a16:creationId xmlns:a16="http://schemas.microsoft.com/office/drawing/2014/main" id="{00000000-0008-0000-0400-0000FA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308</xdr:row>
          <xdr:rowOff>25400</xdr:rowOff>
        </xdr:from>
        <xdr:to>
          <xdr:col>17</xdr:col>
          <xdr:colOff>292100</xdr:colOff>
          <xdr:row>308</xdr:row>
          <xdr:rowOff>139700</xdr:rowOff>
        </xdr:to>
        <xdr:sp macro="" textlink="">
          <xdr:nvSpPr>
            <xdr:cNvPr id="4859" name="Check Box 763" hidden="1">
              <a:extLst>
                <a:ext uri="{63B3BB69-23CF-44E3-9099-C40C66FF867C}">
                  <a14:compatExt spid="_x0000_s4859"/>
                </a:ext>
                <a:ext uri="{FF2B5EF4-FFF2-40B4-BE49-F238E27FC236}">
                  <a16:creationId xmlns:a16="http://schemas.microsoft.com/office/drawing/2014/main" id="{00000000-0008-0000-0400-0000FB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309</xdr:row>
          <xdr:rowOff>25400</xdr:rowOff>
        </xdr:from>
        <xdr:to>
          <xdr:col>14</xdr:col>
          <xdr:colOff>292100</xdr:colOff>
          <xdr:row>309</xdr:row>
          <xdr:rowOff>139700</xdr:rowOff>
        </xdr:to>
        <xdr:sp macro="" textlink="">
          <xdr:nvSpPr>
            <xdr:cNvPr id="4860" name="Check Box 764" hidden="1">
              <a:extLst>
                <a:ext uri="{63B3BB69-23CF-44E3-9099-C40C66FF867C}">
                  <a14:compatExt spid="_x0000_s4860"/>
                </a:ext>
                <a:ext uri="{FF2B5EF4-FFF2-40B4-BE49-F238E27FC236}">
                  <a16:creationId xmlns:a16="http://schemas.microsoft.com/office/drawing/2014/main" id="{00000000-0008-0000-0400-0000FC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310</xdr:row>
          <xdr:rowOff>25400</xdr:rowOff>
        </xdr:from>
        <xdr:to>
          <xdr:col>14</xdr:col>
          <xdr:colOff>292100</xdr:colOff>
          <xdr:row>310</xdr:row>
          <xdr:rowOff>139700</xdr:rowOff>
        </xdr:to>
        <xdr:sp macro="" textlink="">
          <xdr:nvSpPr>
            <xdr:cNvPr id="4861" name="Check Box 765" hidden="1">
              <a:extLst>
                <a:ext uri="{63B3BB69-23CF-44E3-9099-C40C66FF867C}">
                  <a14:compatExt spid="_x0000_s4861"/>
                </a:ext>
                <a:ext uri="{FF2B5EF4-FFF2-40B4-BE49-F238E27FC236}">
                  <a16:creationId xmlns:a16="http://schemas.microsoft.com/office/drawing/2014/main" id="{00000000-0008-0000-0400-0000FD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311</xdr:row>
          <xdr:rowOff>25400</xdr:rowOff>
        </xdr:from>
        <xdr:to>
          <xdr:col>14</xdr:col>
          <xdr:colOff>292100</xdr:colOff>
          <xdr:row>311</xdr:row>
          <xdr:rowOff>139700</xdr:rowOff>
        </xdr:to>
        <xdr:sp macro="" textlink="">
          <xdr:nvSpPr>
            <xdr:cNvPr id="4862" name="Check Box 766" hidden="1">
              <a:extLst>
                <a:ext uri="{63B3BB69-23CF-44E3-9099-C40C66FF867C}">
                  <a14:compatExt spid="_x0000_s4862"/>
                </a:ext>
                <a:ext uri="{FF2B5EF4-FFF2-40B4-BE49-F238E27FC236}">
                  <a16:creationId xmlns:a16="http://schemas.microsoft.com/office/drawing/2014/main" id="{00000000-0008-0000-0400-0000FE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312</xdr:row>
          <xdr:rowOff>25400</xdr:rowOff>
        </xdr:from>
        <xdr:to>
          <xdr:col>14</xdr:col>
          <xdr:colOff>292100</xdr:colOff>
          <xdr:row>312</xdr:row>
          <xdr:rowOff>139700</xdr:rowOff>
        </xdr:to>
        <xdr:sp macro="" textlink="">
          <xdr:nvSpPr>
            <xdr:cNvPr id="4863" name="Check Box 767" hidden="1">
              <a:extLst>
                <a:ext uri="{63B3BB69-23CF-44E3-9099-C40C66FF867C}">
                  <a14:compatExt spid="_x0000_s4863"/>
                </a:ext>
                <a:ext uri="{FF2B5EF4-FFF2-40B4-BE49-F238E27FC236}">
                  <a16:creationId xmlns:a16="http://schemas.microsoft.com/office/drawing/2014/main" id="{00000000-0008-0000-0400-0000FF12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313</xdr:row>
          <xdr:rowOff>25400</xdr:rowOff>
        </xdr:from>
        <xdr:to>
          <xdr:col>14</xdr:col>
          <xdr:colOff>292100</xdr:colOff>
          <xdr:row>313</xdr:row>
          <xdr:rowOff>139700</xdr:rowOff>
        </xdr:to>
        <xdr:sp macro="" textlink="">
          <xdr:nvSpPr>
            <xdr:cNvPr id="4864" name="Check Box 768" hidden="1">
              <a:extLst>
                <a:ext uri="{63B3BB69-23CF-44E3-9099-C40C66FF867C}">
                  <a14:compatExt spid="_x0000_s4864"/>
                </a:ext>
                <a:ext uri="{FF2B5EF4-FFF2-40B4-BE49-F238E27FC236}">
                  <a16:creationId xmlns:a16="http://schemas.microsoft.com/office/drawing/2014/main" id="{00000000-0008-0000-0400-00000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314</xdr:row>
          <xdr:rowOff>25400</xdr:rowOff>
        </xdr:from>
        <xdr:to>
          <xdr:col>14</xdr:col>
          <xdr:colOff>292100</xdr:colOff>
          <xdr:row>314</xdr:row>
          <xdr:rowOff>139700</xdr:rowOff>
        </xdr:to>
        <xdr:sp macro="" textlink="">
          <xdr:nvSpPr>
            <xdr:cNvPr id="4865" name="Check Box 769" hidden="1">
              <a:extLst>
                <a:ext uri="{63B3BB69-23CF-44E3-9099-C40C66FF867C}">
                  <a14:compatExt spid="_x0000_s4865"/>
                </a:ext>
                <a:ext uri="{FF2B5EF4-FFF2-40B4-BE49-F238E27FC236}">
                  <a16:creationId xmlns:a16="http://schemas.microsoft.com/office/drawing/2014/main" id="{00000000-0008-0000-0400-00000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315</xdr:row>
          <xdr:rowOff>25400</xdr:rowOff>
        </xdr:from>
        <xdr:to>
          <xdr:col>14</xdr:col>
          <xdr:colOff>292100</xdr:colOff>
          <xdr:row>315</xdr:row>
          <xdr:rowOff>139700</xdr:rowOff>
        </xdr:to>
        <xdr:sp macro="" textlink="">
          <xdr:nvSpPr>
            <xdr:cNvPr id="4866" name="Check Box 770" hidden="1">
              <a:extLst>
                <a:ext uri="{63B3BB69-23CF-44E3-9099-C40C66FF867C}">
                  <a14:compatExt spid="_x0000_s4866"/>
                </a:ext>
                <a:ext uri="{FF2B5EF4-FFF2-40B4-BE49-F238E27FC236}">
                  <a16:creationId xmlns:a16="http://schemas.microsoft.com/office/drawing/2014/main" id="{00000000-0008-0000-0400-00000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316</xdr:row>
          <xdr:rowOff>25400</xdr:rowOff>
        </xdr:from>
        <xdr:to>
          <xdr:col>14</xdr:col>
          <xdr:colOff>292100</xdr:colOff>
          <xdr:row>316</xdr:row>
          <xdr:rowOff>139700</xdr:rowOff>
        </xdr:to>
        <xdr:sp macro="" textlink="">
          <xdr:nvSpPr>
            <xdr:cNvPr id="4867" name="Check Box 771" hidden="1">
              <a:extLst>
                <a:ext uri="{63B3BB69-23CF-44E3-9099-C40C66FF867C}">
                  <a14:compatExt spid="_x0000_s4867"/>
                </a:ext>
                <a:ext uri="{FF2B5EF4-FFF2-40B4-BE49-F238E27FC236}">
                  <a16:creationId xmlns:a16="http://schemas.microsoft.com/office/drawing/2014/main" id="{00000000-0008-0000-0400-00000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317</xdr:row>
          <xdr:rowOff>25400</xdr:rowOff>
        </xdr:from>
        <xdr:to>
          <xdr:col>14</xdr:col>
          <xdr:colOff>292100</xdr:colOff>
          <xdr:row>317</xdr:row>
          <xdr:rowOff>139700</xdr:rowOff>
        </xdr:to>
        <xdr:sp macro="" textlink="">
          <xdr:nvSpPr>
            <xdr:cNvPr id="4868" name="Check Box 772" hidden="1">
              <a:extLst>
                <a:ext uri="{63B3BB69-23CF-44E3-9099-C40C66FF867C}">
                  <a14:compatExt spid="_x0000_s4868"/>
                </a:ext>
                <a:ext uri="{FF2B5EF4-FFF2-40B4-BE49-F238E27FC236}">
                  <a16:creationId xmlns:a16="http://schemas.microsoft.com/office/drawing/2014/main" id="{00000000-0008-0000-0400-00000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309</xdr:row>
          <xdr:rowOff>25400</xdr:rowOff>
        </xdr:from>
        <xdr:to>
          <xdr:col>17</xdr:col>
          <xdr:colOff>292100</xdr:colOff>
          <xdr:row>309</xdr:row>
          <xdr:rowOff>139700</xdr:rowOff>
        </xdr:to>
        <xdr:sp macro="" textlink="">
          <xdr:nvSpPr>
            <xdr:cNvPr id="4869" name="Check Box 773" hidden="1">
              <a:extLst>
                <a:ext uri="{63B3BB69-23CF-44E3-9099-C40C66FF867C}">
                  <a14:compatExt spid="_x0000_s4869"/>
                </a:ext>
                <a:ext uri="{FF2B5EF4-FFF2-40B4-BE49-F238E27FC236}">
                  <a16:creationId xmlns:a16="http://schemas.microsoft.com/office/drawing/2014/main" id="{00000000-0008-0000-0400-00000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310</xdr:row>
          <xdr:rowOff>25400</xdr:rowOff>
        </xdr:from>
        <xdr:to>
          <xdr:col>17</xdr:col>
          <xdr:colOff>292100</xdr:colOff>
          <xdr:row>310</xdr:row>
          <xdr:rowOff>139700</xdr:rowOff>
        </xdr:to>
        <xdr:sp macro="" textlink="">
          <xdr:nvSpPr>
            <xdr:cNvPr id="4870" name="Check Box 774" hidden="1">
              <a:extLst>
                <a:ext uri="{63B3BB69-23CF-44E3-9099-C40C66FF867C}">
                  <a14:compatExt spid="_x0000_s4870"/>
                </a:ext>
                <a:ext uri="{FF2B5EF4-FFF2-40B4-BE49-F238E27FC236}">
                  <a16:creationId xmlns:a16="http://schemas.microsoft.com/office/drawing/2014/main" id="{00000000-0008-0000-0400-00000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311</xdr:row>
          <xdr:rowOff>25400</xdr:rowOff>
        </xdr:from>
        <xdr:to>
          <xdr:col>17</xdr:col>
          <xdr:colOff>292100</xdr:colOff>
          <xdr:row>311</xdr:row>
          <xdr:rowOff>139700</xdr:rowOff>
        </xdr:to>
        <xdr:sp macro="" textlink="">
          <xdr:nvSpPr>
            <xdr:cNvPr id="4871" name="Check Box 775" hidden="1">
              <a:extLst>
                <a:ext uri="{63B3BB69-23CF-44E3-9099-C40C66FF867C}">
                  <a14:compatExt spid="_x0000_s4871"/>
                </a:ext>
                <a:ext uri="{FF2B5EF4-FFF2-40B4-BE49-F238E27FC236}">
                  <a16:creationId xmlns:a16="http://schemas.microsoft.com/office/drawing/2014/main" id="{00000000-0008-0000-0400-00000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312</xdr:row>
          <xdr:rowOff>25400</xdr:rowOff>
        </xdr:from>
        <xdr:to>
          <xdr:col>17</xdr:col>
          <xdr:colOff>292100</xdr:colOff>
          <xdr:row>312</xdr:row>
          <xdr:rowOff>139700</xdr:rowOff>
        </xdr:to>
        <xdr:sp macro="" textlink="">
          <xdr:nvSpPr>
            <xdr:cNvPr id="4872" name="Check Box 776" hidden="1">
              <a:extLst>
                <a:ext uri="{63B3BB69-23CF-44E3-9099-C40C66FF867C}">
                  <a14:compatExt spid="_x0000_s4872"/>
                </a:ext>
                <a:ext uri="{FF2B5EF4-FFF2-40B4-BE49-F238E27FC236}">
                  <a16:creationId xmlns:a16="http://schemas.microsoft.com/office/drawing/2014/main" id="{00000000-0008-0000-0400-00000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313</xdr:row>
          <xdr:rowOff>25400</xdr:rowOff>
        </xdr:from>
        <xdr:to>
          <xdr:col>17</xdr:col>
          <xdr:colOff>292100</xdr:colOff>
          <xdr:row>313</xdr:row>
          <xdr:rowOff>139700</xdr:rowOff>
        </xdr:to>
        <xdr:sp macro="" textlink="">
          <xdr:nvSpPr>
            <xdr:cNvPr id="4873" name="Check Box 777" hidden="1">
              <a:extLst>
                <a:ext uri="{63B3BB69-23CF-44E3-9099-C40C66FF867C}">
                  <a14:compatExt spid="_x0000_s4873"/>
                </a:ext>
                <a:ext uri="{FF2B5EF4-FFF2-40B4-BE49-F238E27FC236}">
                  <a16:creationId xmlns:a16="http://schemas.microsoft.com/office/drawing/2014/main" id="{00000000-0008-0000-0400-00000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314</xdr:row>
          <xdr:rowOff>25400</xdr:rowOff>
        </xdr:from>
        <xdr:to>
          <xdr:col>17</xdr:col>
          <xdr:colOff>292100</xdr:colOff>
          <xdr:row>314</xdr:row>
          <xdr:rowOff>139700</xdr:rowOff>
        </xdr:to>
        <xdr:sp macro="" textlink="">
          <xdr:nvSpPr>
            <xdr:cNvPr id="4874" name="Check Box 778" hidden="1">
              <a:extLst>
                <a:ext uri="{63B3BB69-23CF-44E3-9099-C40C66FF867C}">
                  <a14:compatExt spid="_x0000_s4874"/>
                </a:ext>
                <a:ext uri="{FF2B5EF4-FFF2-40B4-BE49-F238E27FC236}">
                  <a16:creationId xmlns:a16="http://schemas.microsoft.com/office/drawing/2014/main" id="{00000000-0008-0000-0400-00000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315</xdr:row>
          <xdr:rowOff>25400</xdr:rowOff>
        </xdr:from>
        <xdr:to>
          <xdr:col>17</xdr:col>
          <xdr:colOff>292100</xdr:colOff>
          <xdr:row>315</xdr:row>
          <xdr:rowOff>139700</xdr:rowOff>
        </xdr:to>
        <xdr:sp macro="" textlink="">
          <xdr:nvSpPr>
            <xdr:cNvPr id="4875" name="Check Box 779" hidden="1">
              <a:extLst>
                <a:ext uri="{63B3BB69-23CF-44E3-9099-C40C66FF867C}">
                  <a14:compatExt spid="_x0000_s4875"/>
                </a:ext>
                <a:ext uri="{FF2B5EF4-FFF2-40B4-BE49-F238E27FC236}">
                  <a16:creationId xmlns:a16="http://schemas.microsoft.com/office/drawing/2014/main" id="{00000000-0008-0000-0400-00000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316</xdr:row>
          <xdr:rowOff>25400</xdr:rowOff>
        </xdr:from>
        <xdr:to>
          <xdr:col>17</xdr:col>
          <xdr:colOff>292100</xdr:colOff>
          <xdr:row>316</xdr:row>
          <xdr:rowOff>139700</xdr:rowOff>
        </xdr:to>
        <xdr:sp macro="" textlink="">
          <xdr:nvSpPr>
            <xdr:cNvPr id="4876" name="Check Box 780" hidden="1">
              <a:extLst>
                <a:ext uri="{63B3BB69-23CF-44E3-9099-C40C66FF867C}">
                  <a14:compatExt spid="_x0000_s4876"/>
                </a:ext>
                <a:ext uri="{FF2B5EF4-FFF2-40B4-BE49-F238E27FC236}">
                  <a16:creationId xmlns:a16="http://schemas.microsoft.com/office/drawing/2014/main" id="{00000000-0008-0000-0400-00000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317</xdr:row>
          <xdr:rowOff>25400</xdr:rowOff>
        </xdr:from>
        <xdr:to>
          <xdr:col>17</xdr:col>
          <xdr:colOff>292100</xdr:colOff>
          <xdr:row>317</xdr:row>
          <xdr:rowOff>139700</xdr:rowOff>
        </xdr:to>
        <xdr:sp macro="" textlink="">
          <xdr:nvSpPr>
            <xdr:cNvPr id="4877" name="Check Box 781" hidden="1">
              <a:extLst>
                <a:ext uri="{63B3BB69-23CF-44E3-9099-C40C66FF867C}">
                  <a14:compatExt spid="_x0000_s4877"/>
                </a:ext>
                <a:ext uri="{FF2B5EF4-FFF2-40B4-BE49-F238E27FC236}">
                  <a16:creationId xmlns:a16="http://schemas.microsoft.com/office/drawing/2014/main" id="{00000000-0008-0000-0400-00000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318</xdr:row>
          <xdr:rowOff>25400</xdr:rowOff>
        </xdr:from>
        <xdr:to>
          <xdr:col>14</xdr:col>
          <xdr:colOff>292100</xdr:colOff>
          <xdr:row>318</xdr:row>
          <xdr:rowOff>139700</xdr:rowOff>
        </xdr:to>
        <xdr:sp macro="" textlink="">
          <xdr:nvSpPr>
            <xdr:cNvPr id="4878" name="Check Box 782" hidden="1">
              <a:extLst>
                <a:ext uri="{63B3BB69-23CF-44E3-9099-C40C66FF867C}">
                  <a14:compatExt spid="_x0000_s4878"/>
                </a:ext>
                <a:ext uri="{FF2B5EF4-FFF2-40B4-BE49-F238E27FC236}">
                  <a16:creationId xmlns:a16="http://schemas.microsoft.com/office/drawing/2014/main" id="{00000000-0008-0000-0400-00000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319</xdr:row>
          <xdr:rowOff>25400</xdr:rowOff>
        </xdr:from>
        <xdr:to>
          <xdr:col>14</xdr:col>
          <xdr:colOff>292100</xdr:colOff>
          <xdr:row>319</xdr:row>
          <xdr:rowOff>139700</xdr:rowOff>
        </xdr:to>
        <xdr:sp macro="" textlink="">
          <xdr:nvSpPr>
            <xdr:cNvPr id="4879" name="Check Box 783" hidden="1">
              <a:extLst>
                <a:ext uri="{63B3BB69-23CF-44E3-9099-C40C66FF867C}">
                  <a14:compatExt spid="_x0000_s4879"/>
                </a:ext>
                <a:ext uri="{FF2B5EF4-FFF2-40B4-BE49-F238E27FC236}">
                  <a16:creationId xmlns:a16="http://schemas.microsoft.com/office/drawing/2014/main" id="{00000000-0008-0000-0400-00000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320</xdr:row>
          <xdr:rowOff>25400</xdr:rowOff>
        </xdr:from>
        <xdr:to>
          <xdr:col>14</xdr:col>
          <xdr:colOff>292100</xdr:colOff>
          <xdr:row>320</xdr:row>
          <xdr:rowOff>139700</xdr:rowOff>
        </xdr:to>
        <xdr:sp macro="" textlink="">
          <xdr:nvSpPr>
            <xdr:cNvPr id="4880" name="Check Box 784" hidden="1">
              <a:extLst>
                <a:ext uri="{63B3BB69-23CF-44E3-9099-C40C66FF867C}">
                  <a14:compatExt spid="_x0000_s4880"/>
                </a:ext>
                <a:ext uri="{FF2B5EF4-FFF2-40B4-BE49-F238E27FC236}">
                  <a16:creationId xmlns:a16="http://schemas.microsoft.com/office/drawing/2014/main" id="{00000000-0008-0000-0400-00001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321</xdr:row>
          <xdr:rowOff>25400</xdr:rowOff>
        </xdr:from>
        <xdr:to>
          <xdr:col>14</xdr:col>
          <xdr:colOff>292100</xdr:colOff>
          <xdr:row>321</xdr:row>
          <xdr:rowOff>139700</xdr:rowOff>
        </xdr:to>
        <xdr:sp macro="" textlink="">
          <xdr:nvSpPr>
            <xdr:cNvPr id="4881" name="Check Box 785" hidden="1">
              <a:extLst>
                <a:ext uri="{63B3BB69-23CF-44E3-9099-C40C66FF867C}">
                  <a14:compatExt spid="_x0000_s4881"/>
                </a:ext>
                <a:ext uri="{FF2B5EF4-FFF2-40B4-BE49-F238E27FC236}">
                  <a16:creationId xmlns:a16="http://schemas.microsoft.com/office/drawing/2014/main" id="{00000000-0008-0000-0400-00001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322</xdr:row>
          <xdr:rowOff>25400</xdr:rowOff>
        </xdr:from>
        <xdr:to>
          <xdr:col>14</xdr:col>
          <xdr:colOff>292100</xdr:colOff>
          <xdr:row>322</xdr:row>
          <xdr:rowOff>139700</xdr:rowOff>
        </xdr:to>
        <xdr:sp macro="" textlink="">
          <xdr:nvSpPr>
            <xdr:cNvPr id="4882" name="Check Box 786" hidden="1">
              <a:extLst>
                <a:ext uri="{63B3BB69-23CF-44E3-9099-C40C66FF867C}">
                  <a14:compatExt spid="_x0000_s4882"/>
                </a:ext>
                <a:ext uri="{FF2B5EF4-FFF2-40B4-BE49-F238E27FC236}">
                  <a16:creationId xmlns:a16="http://schemas.microsoft.com/office/drawing/2014/main" id="{00000000-0008-0000-0400-00001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323</xdr:row>
          <xdr:rowOff>25400</xdr:rowOff>
        </xdr:from>
        <xdr:to>
          <xdr:col>14</xdr:col>
          <xdr:colOff>292100</xdr:colOff>
          <xdr:row>323</xdr:row>
          <xdr:rowOff>139700</xdr:rowOff>
        </xdr:to>
        <xdr:sp macro="" textlink="">
          <xdr:nvSpPr>
            <xdr:cNvPr id="4883" name="Check Box 787" hidden="1">
              <a:extLst>
                <a:ext uri="{63B3BB69-23CF-44E3-9099-C40C66FF867C}">
                  <a14:compatExt spid="_x0000_s4883"/>
                </a:ext>
                <a:ext uri="{FF2B5EF4-FFF2-40B4-BE49-F238E27FC236}">
                  <a16:creationId xmlns:a16="http://schemas.microsoft.com/office/drawing/2014/main" id="{00000000-0008-0000-0400-00001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324</xdr:row>
          <xdr:rowOff>25400</xdr:rowOff>
        </xdr:from>
        <xdr:to>
          <xdr:col>14</xdr:col>
          <xdr:colOff>292100</xdr:colOff>
          <xdr:row>324</xdr:row>
          <xdr:rowOff>139700</xdr:rowOff>
        </xdr:to>
        <xdr:sp macro="" textlink="">
          <xdr:nvSpPr>
            <xdr:cNvPr id="4884" name="Check Box 788" hidden="1">
              <a:extLst>
                <a:ext uri="{63B3BB69-23CF-44E3-9099-C40C66FF867C}">
                  <a14:compatExt spid="_x0000_s4884"/>
                </a:ext>
                <a:ext uri="{FF2B5EF4-FFF2-40B4-BE49-F238E27FC236}">
                  <a16:creationId xmlns:a16="http://schemas.microsoft.com/office/drawing/2014/main" id="{00000000-0008-0000-0400-00001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325</xdr:row>
          <xdr:rowOff>25400</xdr:rowOff>
        </xdr:from>
        <xdr:to>
          <xdr:col>14</xdr:col>
          <xdr:colOff>292100</xdr:colOff>
          <xdr:row>325</xdr:row>
          <xdr:rowOff>139700</xdr:rowOff>
        </xdr:to>
        <xdr:sp macro="" textlink="">
          <xdr:nvSpPr>
            <xdr:cNvPr id="4885" name="Check Box 789" hidden="1">
              <a:extLst>
                <a:ext uri="{63B3BB69-23CF-44E3-9099-C40C66FF867C}">
                  <a14:compatExt spid="_x0000_s4885"/>
                </a:ext>
                <a:ext uri="{FF2B5EF4-FFF2-40B4-BE49-F238E27FC236}">
                  <a16:creationId xmlns:a16="http://schemas.microsoft.com/office/drawing/2014/main" id="{00000000-0008-0000-0400-00001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326</xdr:row>
          <xdr:rowOff>25400</xdr:rowOff>
        </xdr:from>
        <xdr:to>
          <xdr:col>14</xdr:col>
          <xdr:colOff>292100</xdr:colOff>
          <xdr:row>326</xdr:row>
          <xdr:rowOff>139700</xdr:rowOff>
        </xdr:to>
        <xdr:sp macro="" textlink="">
          <xdr:nvSpPr>
            <xdr:cNvPr id="4886" name="Check Box 790" hidden="1">
              <a:extLst>
                <a:ext uri="{63B3BB69-23CF-44E3-9099-C40C66FF867C}">
                  <a14:compatExt spid="_x0000_s4886"/>
                </a:ext>
                <a:ext uri="{FF2B5EF4-FFF2-40B4-BE49-F238E27FC236}">
                  <a16:creationId xmlns:a16="http://schemas.microsoft.com/office/drawing/2014/main" id="{00000000-0008-0000-0400-00001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318</xdr:row>
          <xdr:rowOff>25400</xdr:rowOff>
        </xdr:from>
        <xdr:to>
          <xdr:col>17</xdr:col>
          <xdr:colOff>292100</xdr:colOff>
          <xdr:row>318</xdr:row>
          <xdr:rowOff>139700</xdr:rowOff>
        </xdr:to>
        <xdr:sp macro="" textlink="">
          <xdr:nvSpPr>
            <xdr:cNvPr id="4887" name="Check Box 791" hidden="1">
              <a:extLst>
                <a:ext uri="{63B3BB69-23CF-44E3-9099-C40C66FF867C}">
                  <a14:compatExt spid="_x0000_s4887"/>
                </a:ext>
                <a:ext uri="{FF2B5EF4-FFF2-40B4-BE49-F238E27FC236}">
                  <a16:creationId xmlns:a16="http://schemas.microsoft.com/office/drawing/2014/main" id="{00000000-0008-0000-0400-00001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319</xdr:row>
          <xdr:rowOff>25400</xdr:rowOff>
        </xdr:from>
        <xdr:to>
          <xdr:col>17</xdr:col>
          <xdr:colOff>292100</xdr:colOff>
          <xdr:row>319</xdr:row>
          <xdr:rowOff>139700</xdr:rowOff>
        </xdr:to>
        <xdr:sp macro="" textlink="">
          <xdr:nvSpPr>
            <xdr:cNvPr id="4888" name="Check Box 792" hidden="1">
              <a:extLst>
                <a:ext uri="{63B3BB69-23CF-44E3-9099-C40C66FF867C}">
                  <a14:compatExt spid="_x0000_s4888"/>
                </a:ext>
                <a:ext uri="{FF2B5EF4-FFF2-40B4-BE49-F238E27FC236}">
                  <a16:creationId xmlns:a16="http://schemas.microsoft.com/office/drawing/2014/main" id="{00000000-0008-0000-0400-00001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320</xdr:row>
          <xdr:rowOff>25400</xdr:rowOff>
        </xdr:from>
        <xdr:to>
          <xdr:col>17</xdr:col>
          <xdr:colOff>292100</xdr:colOff>
          <xdr:row>320</xdr:row>
          <xdr:rowOff>139700</xdr:rowOff>
        </xdr:to>
        <xdr:sp macro="" textlink="">
          <xdr:nvSpPr>
            <xdr:cNvPr id="4889" name="Check Box 793" hidden="1">
              <a:extLst>
                <a:ext uri="{63B3BB69-23CF-44E3-9099-C40C66FF867C}">
                  <a14:compatExt spid="_x0000_s4889"/>
                </a:ext>
                <a:ext uri="{FF2B5EF4-FFF2-40B4-BE49-F238E27FC236}">
                  <a16:creationId xmlns:a16="http://schemas.microsoft.com/office/drawing/2014/main" id="{00000000-0008-0000-0400-00001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321</xdr:row>
          <xdr:rowOff>25400</xdr:rowOff>
        </xdr:from>
        <xdr:to>
          <xdr:col>17</xdr:col>
          <xdr:colOff>292100</xdr:colOff>
          <xdr:row>321</xdr:row>
          <xdr:rowOff>139700</xdr:rowOff>
        </xdr:to>
        <xdr:sp macro="" textlink="">
          <xdr:nvSpPr>
            <xdr:cNvPr id="4890" name="Check Box 794" hidden="1">
              <a:extLst>
                <a:ext uri="{63B3BB69-23CF-44E3-9099-C40C66FF867C}">
                  <a14:compatExt spid="_x0000_s4890"/>
                </a:ext>
                <a:ext uri="{FF2B5EF4-FFF2-40B4-BE49-F238E27FC236}">
                  <a16:creationId xmlns:a16="http://schemas.microsoft.com/office/drawing/2014/main" id="{00000000-0008-0000-0400-00001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322</xdr:row>
          <xdr:rowOff>25400</xdr:rowOff>
        </xdr:from>
        <xdr:to>
          <xdr:col>17</xdr:col>
          <xdr:colOff>292100</xdr:colOff>
          <xdr:row>322</xdr:row>
          <xdr:rowOff>139700</xdr:rowOff>
        </xdr:to>
        <xdr:sp macro="" textlink="">
          <xdr:nvSpPr>
            <xdr:cNvPr id="4891" name="Check Box 795" hidden="1">
              <a:extLst>
                <a:ext uri="{63B3BB69-23CF-44E3-9099-C40C66FF867C}">
                  <a14:compatExt spid="_x0000_s4891"/>
                </a:ext>
                <a:ext uri="{FF2B5EF4-FFF2-40B4-BE49-F238E27FC236}">
                  <a16:creationId xmlns:a16="http://schemas.microsoft.com/office/drawing/2014/main" id="{00000000-0008-0000-0400-00001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323</xdr:row>
          <xdr:rowOff>25400</xdr:rowOff>
        </xdr:from>
        <xdr:to>
          <xdr:col>17</xdr:col>
          <xdr:colOff>292100</xdr:colOff>
          <xdr:row>323</xdr:row>
          <xdr:rowOff>139700</xdr:rowOff>
        </xdr:to>
        <xdr:sp macro="" textlink="">
          <xdr:nvSpPr>
            <xdr:cNvPr id="4892" name="Check Box 796" hidden="1">
              <a:extLst>
                <a:ext uri="{63B3BB69-23CF-44E3-9099-C40C66FF867C}">
                  <a14:compatExt spid="_x0000_s4892"/>
                </a:ext>
                <a:ext uri="{FF2B5EF4-FFF2-40B4-BE49-F238E27FC236}">
                  <a16:creationId xmlns:a16="http://schemas.microsoft.com/office/drawing/2014/main" id="{00000000-0008-0000-0400-00001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324</xdr:row>
          <xdr:rowOff>25400</xdr:rowOff>
        </xdr:from>
        <xdr:to>
          <xdr:col>17</xdr:col>
          <xdr:colOff>292100</xdr:colOff>
          <xdr:row>324</xdr:row>
          <xdr:rowOff>139700</xdr:rowOff>
        </xdr:to>
        <xdr:sp macro="" textlink="">
          <xdr:nvSpPr>
            <xdr:cNvPr id="4893" name="Check Box 797" hidden="1">
              <a:extLst>
                <a:ext uri="{63B3BB69-23CF-44E3-9099-C40C66FF867C}">
                  <a14:compatExt spid="_x0000_s4893"/>
                </a:ext>
                <a:ext uri="{FF2B5EF4-FFF2-40B4-BE49-F238E27FC236}">
                  <a16:creationId xmlns:a16="http://schemas.microsoft.com/office/drawing/2014/main" id="{00000000-0008-0000-0400-00001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325</xdr:row>
          <xdr:rowOff>25400</xdr:rowOff>
        </xdr:from>
        <xdr:to>
          <xdr:col>17</xdr:col>
          <xdr:colOff>292100</xdr:colOff>
          <xdr:row>325</xdr:row>
          <xdr:rowOff>139700</xdr:rowOff>
        </xdr:to>
        <xdr:sp macro="" textlink="">
          <xdr:nvSpPr>
            <xdr:cNvPr id="4894" name="Check Box 798" hidden="1">
              <a:extLst>
                <a:ext uri="{63B3BB69-23CF-44E3-9099-C40C66FF867C}">
                  <a14:compatExt spid="_x0000_s4894"/>
                </a:ext>
                <a:ext uri="{FF2B5EF4-FFF2-40B4-BE49-F238E27FC236}">
                  <a16:creationId xmlns:a16="http://schemas.microsoft.com/office/drawing/2014/main" id="{00000000-0008-0000-0400-00001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326</xdr:row>
          <xdr:rowOff>25400</xdr:rowOff>
        </xdr:from>
        <xdr:to>
          <xdr:col>17</xdr:col>
          <xdr:colOff>292100</xdr:colOff>
          <xdr:row>326</xdr:row>
          <xdr:rowOff>139700</xdr:rowOff>
        </xdr:to>
        <xdr:sp macro="" textlink="">
          <xdr:nvSpPr>
            <xdr:cNvPr id="4895" name="Check Box 799" hidden="1">
              <a:extLst>
                <a:ext uri="{63B3BB69-23CF-44E3-9099-C40C66FF867C}">
                  <a14:compatExt spid="_x0000_s4895"/>
                </a:ext>
                <a:ext uri="{FF2B5EF4-FFF2-40B4-BE49-F238E27FC236}">
                  <a16:creationId xmlns:a16="http://schemas.microsoft.com/office/drawing/2014/main" id="{00000000-0008-0000-0400-00001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327</xdr:row>
          <xdr:rowOff>25400</xdr:rowOff>
        </xdr:from>
        <xdr:to>
          <xdr:col>14</xdr:col>
          <xdr:colOff>292100</xdr:colOff>
          <xdr:row>327</xdr:row>
          <xdr:rowOff>139700</xdr:rowOff>
        </xdr:to>
        <xdr:sp macro="" textlink="">
          <xdr:nvSpPr>
            <xdr:cNvPr id="4896" name="Check Box 800" hidden="1">
              <a:extLst>
                <a:ext uri="{63B3BB69-23CF-44E3-9099-C40C66FF867C}">
                  <a14:compatExt spid="_x0000_s4896"/>
                </a:ext>
                <a:ext uri="{FF2B5EF4-FFF2-40B4-BE49-F238E27FC236}">
                  <a16:creationId xmlns:a16="http://schemas.microsoft.com/office/drawing/2014/main" id="{00000000-0008-0000-0400-00002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328</xdr:row>
          <xdr:rowOff>25400</xdr:rowOff>
        </xdr:from>
        <xdr:to>
          <xdr:col>14</xdr:col>
          <xdr:colOff>292100</xdr:colOff>
          <xdr:row>328</xdr:row>
          <xdr:rowOff>139700</xdr:rowOff>
        </xdr:to>
        <xdr:sp macro="" textlink="">
          <xdr:nvSpPr>
            <xdr:cNvPr id="4897" name="Check Box 801" hidden="1">
              <a:extLst>
                <a:ext uri="{63B3BB69-23CF-44E3-9099-C40C66FF867C}">
                  <a14:compatExt spid="_x0000_s4897"/>
                </a:ext>
                <a:ext uri="{FF2B5EF4-FFF2-40B4-BE49-F238E27FC236}">
                  <a16:creationId xmlns:a16="http://schemas.microsoft.com/office/drawing/2014/main" id="{00000000-0008-0000-0400-00002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329</xdr:row>
          <xdr:rowOff>25400</xdr:rowOff>
        </xdr:from>
        <xdr:to>
          <xdr:col>14</xdr:col>
          <xdr:colOff>292100</xdr:colOff>
          <xdr:row>329</xdr:row>
          <xdr:rowOff>139700</xdr:rowOff>
        </xdr:to>
        <xdr:sp macro="" textlink="">
          <xdr:nvSpPr>
            <xdr:cNvPr id="4898" name="Check Box 802" hidden="1">
              <a:extLst>
                <a:ext uri="{63B3BB69-23CF-44E3-9099-C40C66FF867C}">
                  <a14:compatExt spid="_x0000_s4898"/>
                </a:ext>
                <a:ext uri="{FF2B5EF4-FFF2-40B4-BE49-F238E27FC236}">
                  <a16:creationId xmlns:a16="http://schemas.microsoft.com/office/drawing/2014/main" id="{00000000-0008-0000-0400-00002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330</xdr:row>
          <xdr:rowOff>25400</xdr:rowOff>
        </xdr:from>
        <xdr:to>
          <xdr:col>14</xdr:col>
          <xdr:colOff>292100</xdr:colOff>
          <xdr:row>330</xdr:row>
          <xdr:rowOff>139700</xdr:rowOff>
        </xdr:to>
        <xdr:sp macro="" textlink="">
          <xdr:nvSpPr>
            <xdr:cNvPr id="4899" name="Check Box 803" hidden="1">
              <a:extLst>
                <a:ext uri="{63B3BB69-23CF-44E3-9099-C40C66FF867C}">
                  <a14:compatExt spid="_x0000_s4899"/>
                </a:ext>
                <a:ext uri="{FF2B5EF4-FFF2-40B4-BE49-F238E27FC236}">
                  <a16:creationId xmlns:a16="http://schemas.microsoft.com/office/drawing/2014/main" id="{00000000-0008-0000-0400-00002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331</xdr:row>
          <xdr:rowOff>25400</xdr:rowOff>
        </xdr:from>
        <xdr:to>
          <xdr:col>14</xdr:col>
          <xdr:colOff>292100</xdr:colOff>
          <xdr:row>331</xdr:row>
          <xdr:rowOff>139700</xdr:rowOff>
        </xdr:to>
        <xdr:sp macro="" textlink="">
          <xdr:nvSpPr>
            <xdr:cNvPr id="4900" name="Check Box 804" hidden="1">
              <a:extLst>
                <a:ext uri="{63B3BB69-23CF-44E3-9099-C40C66FF867C}">
                  <a14:compatExt spid="_x0000_s4900"/>
                </a:ext>
                <a:ext uri="{FF2B5EF4-FFF2-40B4-BE49-F238E27FC236}">
                  <a16:creationId xmlns:a16="http://schemas.microsoft.com/office/drawing/2014/main" id="{00000000-0008-0000-0400-00002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332</xdr:row>
          <xdr:rowOff>25400</xdr:rowOff>
        </xdr:from>
        <xdr:to>
          <xdr:col>14</xdr:col>
          <xdr:colOff>292100</xdr:colOff>
          <xdr:row>332</xdr:row>
          <xdr:rowOff>139700</xdr:rowOff>
        </xdr:to>
        <xdr:sp macro="" textlink="">
          <xdr:nvSpPr>
            <xdr:cNvPr id="4901" name="Check Box 805" hidden="1">
              <a:extLst>
                <a:ext uri="{63B3BB69-23CF-44E3-9099-C40C66FF867C}">
                  <a14:compatExt spid="_x0000_s4901"/>
                </a:ext>
                <a:ext uri="{FF2B5EF4-FFF2-40B4-BE49-F238E27FC236}">
                  <a16:creationId xmlns:a16="http://schemas.microsoft.com/office/drawing/2014/main" id="{00000000-0008-0000-0400-00002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333</xdr:row>
          <xdr:rowOff>25400</xdr:rowOff>
        </xdr:from>
        <xdr:to>
          <xdr:col>14</xdr:col>
          <xdr:colOff>292100</xdr:colOff>
          <xdr:row>333</xdr:row>
          <xdr:rowOff>139700</xdr:rowOff>
        </xdr:to>
        <xdr:sp macro="" textlink="">
          <xdr:nvSpPr>
            <xdr:cNvPr id="4902" name="Check Box 806" hidden="1">
              <a:extLst>
                <a:ext uri="{63B3BB69-23CF-44E3-9099-C40C66FF867C}">
                  <a14:compatExt spid="_x0000_s4902"/>
                </a:ext>
                <a:ext uri="{FF2B5EF4-FFF2-40B4-BE49-F238E27FC236}">
                  <a16:creationId xmlns:a16="http://schemas.microsoft.com/office/drawing/2014/main" id="{00000000-0008-0000-0400-00002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334</xdr:row>
          <xdr:rowOff>25400</xdr:rowOff>
        </xdr:from>
        <xdr:to>
          <xdr:col>14</xdr:col>
          <xdr:colOff>292100</xdr:colOff>
          <xdr:row>334</xdr:row>
          <xdr:rowOff>139700</xdr:rowOff>
        </xdr:to>
        <xdr:sp macro="" textlink="">
          <xdr:nvSpPr>
            <xdr:cNvPr id="4903" name="Check Box 807" hidden="1">
              <a:extLst>
                <a:ext uri="{63B3BB69-23CF-44E3-9099-C40C66FF867C}">
                  <a14:compatExt spid="_x0000_s4903"/>
                </a:ext>
                <a:ext uri="{FF2B5EF4-FFF2-40B4-BE49-F238E27FC236}">
                  <a16:creationId xmlns:a16="http://schemas.microsoft.com/office/drawing/2014/main" id="{00000000-0008-0000-0400-00002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335</xdr:row>
          <xdr:rowOff>25400</xdr:rowOff>
        </xdr:from>
        <xdr:to>
          <xdr:col>14</xdr:col>
          <xdr:colOff>292100</xdr:colOff>
          <xdr:row>335</xdr:row>
          <xdr:rowOff>139700</xdr:rowOff>
        </xdr:to>
        <xdr:sp macro="" textlink="">
          <xdr:nvSpPr>
            <xdr:cNvPr id="4904" name="Check Box 808" hidden="1">
              <a:extLst>
                <a:ext uri="{63B3BB69-23CF-44E3-9099-C40C66FF867C}">
                  <a14:compatExt spid="_x0000_s4904"/>
                </a:ext>
                <a:ext uri="{FF2B5EF4-FFF2-40B4-BE49-F238E27FC236}">
                  <a16:creationId xmlns:a16="http://schemas.microsoft.com/office/drawing/2014/main" id="{00000000-0008-0000-0400-00002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327</xdr:row>
          <xdr:rowOff>25400</xdr:rowOff>
        </xdr:from>
        <xdr:to>
          <xdr:col>17</xdr:col>
          <xdr:colOff>292100</xdr:colOff>
          <xdr:row>327</xdr:row>
          <xdr:rowOff>139700</xdr:rowOff>
        </xdr:to>
        <xdr:sp macro="" textlink="">
          <xdr:nvSpPr>
            <xdr:cNvPr id="4905" name="Check Box 809" hidden="1">
              <a:extLst>
                <a:ext uri="{63B3BB69-23CF-44E3-9099-C40C66FF867C}">
                  <a14:compatExt spid="_x0000_s4905"/>
                </a:ext>
                <a:ext uri="{FF2B5EF4-FFF2-40B4-BE49-F238E27FC236}">
                  <a16:creationId xmlns:a16="http://schemas.microsoft.com/office/drawing/2014/main" id="{00000000-0008-0000-0400-00002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328</xdr:row>
          <xdr:rowOff>25400</xdr:rowOff>
        </xdr:from>
        <xdr:to>
          <xdr:col>17</xdr:col>
          <xdr:colOff>292100</xdr:colOff>
          <xdr:row>328</xdr:row>
          <xdr:rowOff>139700</xdr:rowOff>
        </xdr:to>
        <xdr:sp macro="" textlink="">
          <xdr:nvSpPr>
            <xdr:cNvPr id="4906" name="Check Box 810" hidden="1">
              <a:extLst>
                <a:ext uri="{63B3BB69-23CF-44E3-9099-C40C66FF867C}">
                  <a14:compatExt spid="_x0000_s4906"/>
                </a:ext>
                <a:ext uri="{FF2B5EF4-FFF2-40B4-BE49-F238E27FC236}">
                  <a16:creationId xmlns:a16="http://schemas.microsoft.com/office/drawing/2014/main" id="{00000000-0008-0000-0400-00002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329</xdr:row>
          <xdr:rowOff>25400</xdr:rowOff>
        </xdr:from>
        <xdr:to>
          <xdr:col>17</xdr:col>
          <xdr:colOff>292100</xdr:colOff>
          <xdr:row>329</xdr:row>
          <xdr:rowOff>139700</xdr:rowOff>
        </xdr:to>
        <xdr:sp macro="" textlink="">
          <xdr:nvSpPr>
            <xdr:cNvPr id="4907" name="Check Box 811" hidden="1">
              <a:extLst>
                <a:ext uri="{63B3BB69-23CF-44E3-9099-C40C66FF867C}">
                  <a14:compatExt spid="_x0000_s4907"/>
                </a:ext>
                <a:ext uri="{FF2B5EF4-FFF2-40B4-BE49-F238E27FC236}">
                  <a16:creationId xmlns:a16="http://schemas.microsoft.com/office/drawing/2014/main" id="{00000000-0008-0000-0400-00002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330</xdr:row>
          <xdr:rowOff>25400</xdr:rowOff>
        </xdr:from>
        <xdr:to>
          <xdr:col>17</xdr:col>
          <xdr:colOff>292100</xdr:colOff>
          <xdr:row>330</xdr:row>
          <xdr:rowOff>139700</xdr:rowOff>
        </xdr:to>
        <xdr:sp macro="" textlink="">
          <xdr:nvSpPr>
            <xdr:cNvPr id="4908" name="Check Box 812" hidden="1">
              <a:extLst>
                <a:ext uri="{63B3BB69-23CF-44E3-9099-C40C66FF867C}">
                  <a14:compatExt spid="_x0000_s4908"/>
                </a:ext>
                <a:ext uri="{FF2B5EF4-FFF2-40B4-BE49-F238E27FC236}">
                  <a16:creationId xmlns:a16="http://schemas.microsoft.com/office/drawing/2014/main" id="{00000000-0008-0000-0400-00002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331</xdr:row>
          <xdr:rowOff>25400</xdr:rowOff>
        </xdr:from>
        <xdr:to>
          <xdr:col>17</xdr:col>
          <xdr:colOff>292100</xdr:colOff>
          <xdr:row>331</xdr:row>
          <xdr:rowOff>139700</xdr:rowOff>
        </xdr:to>
        <xdr:sp macro="" textlink="">
          <xdr:nvSpPr>
            <xdr:cNvPr id="4909" name="Check Box 813" hidden="1">
              <a:extLst>
                <a:ext uri="{63B3BB69-23CF-44E3-9099-C40C66FF867C}">
                  <a14:compatExt spid="_x0000_s4909"/>
                </a:ext>
                <a:ext uri="{FF2B5EF4-FFF2-40B4-BE49-F238E27FC236}">
                  <a16:creationId xmlns:a16="http://schemas.microsoft.com/office/drawing/2014/main" id="{00000000-0008-0000-0400-00002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332</xdr:row>
          <xdr:rowOff>25400</xdr:rowOff>
        </xdr:from>
        <xdr:to>
          <xdr:col>17</xdr:col>
          <xdr:colOff>292100</xdr:colOff>
          <xdr:row>332</xdr:row>
          <xdr:rowOff>139700</xdr:rowOff>
        </xdr:to>
        <xdr:sp macro="" textlink="">
          <xdr:nvSpPr>
            <xdr:cNvPr id="4910" name="Check Box 814" hidden="1">
              <a:extLst>
                <a:ext uri="{63B3BB69-23CF-44E3-9099-C40C66FF867C}">
                  <a14:compatExt spid="_x0000_s4910"/>
                </a:ext>
                <a:ext uri="{FF2B5EF4-FFF2-40B4-BE49-F238E27FC236}">
                  <a16:creationId xmlns:a16="http://schemas.microsoft.com/office/drawing/2014/main" id="{00000000-0008-0000-0400-00002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333</xdr:row>
          <xdr:rowOff>25400</xdr:rowOff>
        </xdr:from>
        <xdr:to>
          <xdr:col>17</xdr:col>
          <xdr:colOff>292100</xdr:colOff>
          <xdr:row>333</xdr:row>
          <xdr:rowOff>139700</xdr:rowOff>
        </xdr:to>
        <xdr:sp macro="" textlink="">
          <xdr:nvSpPr>
            <xdr:cNvPr id="4911" name="Check Box 815" hidden="1">
              <a:extLst>
                <a:ext uri="{63B3BB69-23CF-44E3-9099-C40C66FF867C}">
                  <a14:compatExt spid="_x0000_s4911"/>
                </a:ext>
                <a:ext uri="{FF2B5EF4-FFF2-40B4-BE49-F238E27FC236}">
                  <a16:creationId xmlns:a16="http://schemas.microsoft.com/office/drawing/2014/main" id="{00000000-0008-0000-0400-00002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334</xdr:row>
          <xdr:rowOff>25400</xdr:rowOff>
        </xdr:from>
        <xdr:to>
          <xdr:col>17</xdr:col>
          <xdr:colOff>292100</xdr:colOff>
          <xdr:row>334</xdr:row>
          <xdr:rowOff>139700</xdr:rowOff>
        </xdr:to>
        <xdr:sp macro="" textlink="">
          <xdr:nvSpPr>
            <xdr:cNvPr id="4912" name="Check Box 816" hidden="1">
              <a:extLst>
                <a:ext uri="{63B3BB69-23CF-44E3-9099-C40C66FF867C}">
                  <a14:compatExt spid="_x0000_s4912"/>
                </a:ext>
                <a:ext uri="{FF2B5EF4-FFF2-40B4-BE49-F238E27FC236}">
                  <a16:creationId xmlns:a16="http://schemas.microsoft.com/office/drawing/2014/main" id="{00000000-0008-0000-0400-00003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335</xdr:row>
          <xdr:rowOff>25400</xdr:rowOff>
        </xdr:from>
        <xdr:to>
          <xdr:col>17</xdr:col>
          <xdr:colOff>292100</xdr:colOff>
          <xdr:row>335</xdr:row>
          <xdr:rowOff>139700</xdr:rowOff>
        </xdr:to>
        <xdr:sp macro="" textlink="">
          <xdr:nvSpPr>
            <xdr:cNvPr id="4913" name="Check Box 817" hidden="1">
              <a:extLst>
                <a:ext uri="{63B3BB69-23CF-44E3-9099-C40C66FF867C}">
                  <a14:compatExt spid="_x0000_s4913"/>
                </a:ext>
                <a:ext uri="{FF2B5EF4-FFF2-40B4-BE49-F238E27FC236}">
                  <a16:creationId xmlns:a16="http://schemas.microsoft.com/office/drawing/2014/main" id="{00000000-0008-0000-0400-00003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336</xdr:row>
          <xdr:rowOff>25400</xdr:rowOff>
        </xdr:from>
        <xdr:to>
          <xdr:col>14</xdr:col>
          <xdr:colOff>292100</xdr:colOff>
          <xdr:row>336</xdr:row>
          <xdr:rowOff>139700</xdr:rowOff>
        </xdr:to>
        <xdr:sp macro="" textlink="">
          <xdr:nvSpPr>
            <xdr:cNvPr id="4914" name="Check Box 818" hidden="1">
              <a:extLst>
                <a:ext uri="{63B3BB69-23CF-44E3-9099-C40C66FF867C}">
                  <a14:compatExt spid="_x0000_s4914"/>
                </a:ext>
                <a:ext uri="{FF2B5EF4-FFF2-40B4-BE49-F238E27FC236}">
                  <a16:creationId xmlns:a16="http://schemas.microsoft.com/office/drawing/2014/main" id="{00000000-0008-0000-0400-00003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337</xdr:row>
          <xdr:rowOff>25400</xdr:rowOff>
        </xdr:from>
        <xdr:to>
          <xdr:col>14</xdr:col>
          <xdr:colOff>292100</xdr:colOff>
          <xdr:row>337</xdr:row>
          <xdr:rowOff>139700</xdr:rowOff>
        </xdr:to>
        <xdr:sp macro="" textlink="">
          <xdr:nvSpPr>
            <xdr:cNvPr id="4915" name="Check Box 819" hidden="1">
              <a:extLst>
                <a:ext uri="{63B3BB69-23CF-44E3-9099-C40C66FF867C}">
                  <a14:compatExt spid="_x0000_s4915"/>
                </a:ext>
                <a:ext uri="{FF2B5EF4-FFF2-40B4-BE49-F238E27FC236}">
                  <a16:creationId xmlns:a16="http://schemas.microsoft.com/office/drawing/2014/main" id="{00000000-0008-0000-0400-00003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338</xdr:row>
          <xdr:rowOff>25400</xdr:rowOff>
        </xdr:from>
        <xdr:to>
          <xdr:col>14</xdr:col>
          <xdr:colOff>292100</xdr:colOff>
          <xdr:row>338</xdr:row>
          <xdr:rowOff>139700</xdr:rowOff>
        </xdr:to>
        <xdr:sp macro="" textlink="">
          <xdr:nvSpPr>
            <xdr:cNvPr id="4916" name="Check Box 820" hidden="1">
              <a:extLst>
                <a:ext uri="{63B3BB69-23CF-44E3-9099-C40C66FF867C}">
                  <a14:compatExt spid="_x0000_s4916"/>
                </a:ext>
                <a:ext uri="{FF2B5EF4-FFF2-40B4-BE49-F238E27FC236}">
                  <a16:creationId xmlns:a16="http://schemas.microsoft.com/office/drawing/2014/main" id="{00000000-0008-0000-0400-00003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339</xdr:row>
          <xdr:rowOff>25400</xdr:rowOff>
        </xdr:from>
        <xdr:to>
          <xdr:col>14</xdr:col>
          <xdr:colOff>292100</xdr:colOff>
          <xdr:row>339</xdr:row>
          <xdr:rowOff>139700</xdr:rowOff>
        </xdr:to>
        <xdr:sp macro="" textlink="">
          <xdr:nvSpPr>
            <xdr:cNvPr id="4917" name="Check Box 821" hidden="1">
              <a:extLst>
                <a:ext uri="{63B3BB69-23CF-44E3-9099-C40C66FF867C}">
                  <a14:compatExt spid="_x0000_s4917"/>
                </a:ext>
                <a:ext uri="{FF2B5EF4-FFF2-40B4-BE49-F238E27FC236}">
                  <a16:creationId xmlns:a16="http://schemas.microsoft.com/office/drawing/2014/main" id="{00000000-0008-0000-0400-00003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340</xdr:row>
          <xdr:rowOff>25400</xdr:rowOff>
        </xdr:from>
        <xdr:to>
          <xdr:col>14</xdr:col>
          <xdr:colOff>292100</xdr:colOff>
          <xdr:row>340</xdr:row>
          <xdr:rowOff>139700</xdr:rowOff>
        </xdr:to>
        <xdr:sp macro="" textlink="">
          <xdr:nvSpPr>
            <xdr:cNvPr id="4918" name="Check Box 822" hidden="1">
              <a:extLst>
                <a:ext uri="{63B3BB69-23CF-44E3-9099-C40C66FF867C}">
                  <a14:compatExt spid="_x0000_s4918"/>
                </a:ext>
                <a:ext uri="{FF2B5EF4-FFF2-40B4-BE49-F238E27FC236}">
                  <a16:creationId xmlns:a16="http://schemas.microsoft.com/office/drawing/2014/main" id="{00000000-0008-0000-0400-00003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341</xdr:row>
          <xdr:rowOff>25400</xdr:rowOff>
        </xdr:from>
        <xdr:to>
          <xdr:col>14</xdr:col>
          <xdr:colOff>292100</xdr:colOff>
          <xdr:row>341</xdr:row>
          <xdr:rowOff>139700</xdr:rowOff>
        </xdr:to>
        <xdr:sp macro="" textlink="">
          <xdr:nvSpPr>
            <xdr:cNvPr id="4919" name="Check Box 823" hidden="1">
              <a:extLst>
                <a:ext uri="{63B3BB69-23CF-44E3-9099-C40C66FF867C}">
                  <a14:compatExt spid="_x0000_s4919"/>
                </a:ext>
                <a:ext uri="{FF2B5EF4-FFF2-40B4-BE49-F238E27FC236}">
                  <a16:creationId xmlns:a16="http://schemas.microsoft.com/office/drawing/2014/main" id="{00000000-0008-0000-0400-00003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342</xdr:row>
          <xdr:rowOff>25400</xdr:rowOff>
        </xdr:from>
        <xdr:to>
          <xdr:col>14</xdr:col>
          <xdr:colOff>292100</xdr:colOff>
          <xdr:row>342</xdr:row>
          <xdr:rowOff>139700</xdr:rowOff>
        </xdr:to>
        <xdr:sp macro="" textlink="">
          <xdr:nvSpPr>
            <xdr:cNvPr id="4920" name="Check Box 824" hidden="1">
              <a:extLst>
                <a:ext uri="{63B3BB69-23CF-44E3-9099-C40C66FF867C}">
                  <a14:compatExt spid="_x0000_s4920"/>
                </a:ext>
                <a:ext uri="{FF2B5EF4-FFF2-40B4-BE49-F238E27FC236}">
                  <a16:creationId xmlns:a16="http://schemas.microsoft.com/office/drawing/2014/main" id="{00000000-0008-0000-0400-00003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343</xdr:row>
          <xdr:rowOff>25400</xdr:rowOff>
        </xdr:from>
        <xdr:to>
          <xdr:col>14</xdr:col>
          <xdr:colOff>292100</xdr:colOff>
          <xdr:row>343</xdr:row>
          <xdr:rowOff>139700</xdr:rowOff>
        </xdr:to>
        <xdr:sp macro="" textlink="">
          <xdr:nvSpPr>
            <xdr:cNvPr id="4921" name="Check Box 825" hidden="1">
              <a:extLst>
                <a:ext uri="{63B3BB69-23CF-44E3-9099-C40C66FF867C}">
                  <a14:compatExt spid="_x0000_s4921"/>
                </a:ext>
                <a:ext uri="{FF2B5EF4-FFF2-40B4-BE49-F238E27FC236}">
                  <a16:creationId xmlns:a16="http://schemas.microsoft.com/office/drawing/2014/main" id="{00000000-0008-0000-0400-00003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344</xdr:row>
          <xdr:rowOff>25400</xdr:rowOff>
        </xdr:from>
        <xdr:to>
          <xdr:col>14</xdr:col>
          <xdr:colOff>292100</xdr:colOff>
          <xdr:row>344</xdr:row>
          <xdr:rowOff>139700</xdr:rowOff>
        </xdr:to>
        <xdr:sp macro="" textlink="">
          <xdr:nvSpPr>
            <xdr:cNvPr id="4922" name="Check Box 826" hidden="1">
              <a:extLst>
                <a:ext uri="{63B3BB69-23CF-44E3-9099-C40C66FF867C}">
                  <a14:compatExt spid="_x0000_s4922"/>
                </a:ext>
                <a:ext uri="{FF2B5EF4-FFF2-40B4-BE49-F238E27FC236}">
                  <a16:creationId xmlns:a16="http://schemas.microsoft.com/office/drawing/2014/main" id="{00000000-0008-0000-0400-00003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336</xdr:row>
          <xdr:rowOff>25400</xdr:rowOff>
        </xdr:from>
        <xdr:to>
          <xdr:col>17</xdr:col>
          <xdr:colOff>292100</xdr:colOff>
          <xdr:row>336</xdr:row>
          <xdr:rowOff>139700</xdr:rowOff>
        </xdr:to>
        <xdr:sp macro="" textlink="">
          <xdr:nvSpPr>
            <xdr:cNvPr id="4923" name="Check Box 827" hidden="1">
              <a:extLst>
                <a:ext uri="{63B3BB69-23CF-44E3-9099-C40C66FF867C}">
                  <a14:compatExt spid="_x0000_s4923"/>
                </a:ext>
                <a:ext uri="{FF2B5EF4-FFF2-40B4-BE49-F238E27FC236}">
                  <a16:creationId xmlns:a16="http://schemas.microsoft.com/office/drawing/2014/main" id="{00000000-0008-0000-0400-00003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337</xdr:row>
          <xdr:rowOff>25400</xdr:rowOff>
        </xdr:from>
        <xdr:to>
          <xdr:col>17</xdr:col>
          <xdr:colOff>292100</xdr:colOff>
          <xdr:row>337</xdr:row>
          <xdr:rowOff>139700</xdr:rowOff>
        </xdr:to>
        <xdr:sp macro="" textlink="">
          <xdr:nvSpPr>
            <xdr:cNvPr id="4924" name="Check Box 828" hidden="1">
              <a:extLst>
                <a:ext uri="{63B3BB69-23CF-44E3-9099-C40C66FF867C}">
                  <a14:compatExt spid="_x0000_s4924"/>
                </a:ext>
                <a:ext uri="{FF2B5EF4-FFF2-40B4-BE49-F238E27FC236}">
                  <a16:creationId xmlns:a16="http://schemas.microsoft.com/office/drawing/2014/main" id="{00000000-0008-0000-0400-00003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338</xdr:row>
          <xdr:rowOff>25400</xdr:rowOff>
        </xdr:from>
        <xdr:to>
          <xdr:col>17</xdr:col>
          <xdr:colOff>292100</xdr:colOff>
          <xdr:row>338</xdr:row>
          <xdr:rowOff>139700</xdr:rowOff>
        </xdr:to>
        <xdr:sp macro="" textlink="">
          <xdr:nvSpPr>
            <xdr:cNvPr id="4925" name="Check Box 829" hidden="1">
              <a:extLst>
                <a:ext uri="{63B3BB69-23CF-44E3-9099-C40C66FF867C}">
                  <a14:compatExt spid="_x0000_s4925"/>
                </a:ext>
                <a:ext uri="{FF2B5EF4-FFF2-40B4-BE49-F238E27FC236}">
                  <a16:creationId xmlns:a16="http://schemas.microsoft.com/office/drawing/2014/main" id="{00000000-0008-0000-0400-00003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339</xdr:row>
          <xdr:rowOff>25400</xdr:rowOff>
        </xdr:from>
        <xdr:to>
          <xdr:col>17</xdr:col>
          <xdr:colOff>292100</xdr:colOff>
          <xdr:row>339</xdr:row>
          <xdr:rowOff>139700</xdr:rowOff>
        </xdr:to>
        <xdr:sp macro="" textlink="">
          <xdr:nvSpPr>
            <xdr:cNvPr id="4926" name="Check Box 830" hidden="1">
              <a:extLst>
                <a:ext uri="{63B3BB69-23CF-44E3-9099-C40C66FF867C}">
                  <a14:compatExt spid="_x0000_s4926"/>
                </a:ext>
                <a:ext uri="{FF2B5EF4-FFF2-40B4-BE49-F238E27FC236}">
                  <a16:creationId xmlns:a16="http://schemas.microsoft.com/office/drawing/2014/main" id="{00000000-0008-0000-0400-00003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340</xdr:row>
          <xdr:rowOff>25400</xdr:rowOff>
        </xdr:from>
        <xdr:to>
          <xdr:col>17</xdr:col>
          <xdr:colOff>292100</xdr:colOff>
          <xdr:row>340</xdr:row>
          <xdr:rowOff>139700</xdr:rowOff>
        </xdr:to>
        <xdr:sp macro="" textlink="">
          <xdr:nvSpPr>
            <xdr:cNvPr id="4927" name="Check Box 831" hidden="1">
              <a:extLst>
                <a:ext uri="{63B3BB69-23CF-44E3-9099-C40C66FF867C}">
                  <a14:compatExt spid="_x0000_s4927"/>
                </a:ext>
                <a:ext uri="{FF2B5EF4-FFF2-40B4-BE49-F238E27FC236}">
                  <a16:creationId xmlns:a16="http://schemas.microsoft.com/office/drawing/2014/main" id="{00000000-0008-0000-0400-00003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341</xdr:row>
          <xdr:rowOff>25400</xdr:rowOff>
        </xdr:from>
        <xdr:to>
          <xdr:col>17</xdr:col>
          <xdr:colOff>292100</xdr:colOff>
          <xdr:row>341</xdr:row>
          <xdr:rowOff>139700</xdr:rowOff>
        </xdr:to>
        <xdr:sp macro="" textlink="">
          <xdr:nvSpPr>
            <xdr:cNvPr id="4928" name="Check Box 832" hidden="1">
              <a:extLst>
                <a:ext uri="{63B3BB69-23CF-44E3-9099-C40C66FF867C}">
                  <a14:compatExt spid="_x0000_s4928"/>
                </a:ext>
                <a:ext uri="{FF2B5EF4-FFF2-40B4-BE49-F238E27FC236}">
                  <a16:creationId xmlns:a16="http://schemas.microsoft.com/office/drawing/2014/main" id="{00000000-0008-0000-0400-00004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342</xdr:row>
          <xdr:rowOff>25400</xdr:rowOff>
        </xdr:from>
        <xdr:to>
          <xdr:col>17</xdr:col>
          <xdr:colOff>292100</xdr:colOff>
          <xdr:row>342</xdr:row>
          <xdr:rowOff>139700</xdr:rowOff>
        </xdr:to>
        <xdr:sp macro="" textlink="">
          <xdr:nvSpPr>
            <xdr:cNvPr id="4929" name="Check Box 833" hidden="1">
              <a:extLst>
                <a:ext uri="{63B3BB69-23CF-44E3-9099-C40C66FF867C}">
                  <a14:compatExt spid="_x0000_s4929"/>
                </a:ext>
                <a:ext uri="{FF2B5EF4-FFF2-40B4-BE49-F238E27FC236}">
                  <a16:creationId xmlns:a16="http://schemas.microsoft.com/office/drawing/2014/main" id="{00000000-0008-0000-0400-00004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343</xdr:row>
          <xdr:rowOff>25400</xdr:rowOff>
        </xdr:from>
        <xdr:to>
          <xdr:col>17</xdr:col>
          <xdr:colOff>292100</xdr:colOff>
          <xdr:row>343</xdr:row>
          <xdr:rowOff>139700</xdr:rowOff>
        </xdr:to>
        <xdr:sp macro="" textlink="">
          <xdr:nvSpPr>
            <xdr:cNvPr id="4930" name="Check Box 834" hidden="1">
              <a:extLst>
                <a:ext uri="{63B3BB69-23CF-44E3-9099-C40C66FF867C}">
                  <a14:compatExt spid="_x0000_s4930"/>
                </a:ext>
                <a:ext uri="{FF2B5EF4-FFF2-40B4-BE49-F238E27FC236}">
                  <a16:creationId xmlns:a16="http://schemas.microsoft.com/office/drawing/2014/main" id="{00000000-0008-0000-0400-00004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344</xdr:row>
          <xdr:rowOff>25400</xdr:rowOff>
        </xdr:from>
        <xdr:to>
          <xdr:col>17</xdr:col>
          <xdr:colOff>292100</xdr:colOff>
          <xdr:row>344</xdr:row>
          <xdr:rowOff>139700</xdr:rowOff>
        </xdr:to>
        <xdr:sp macro="" textlink="">
          <xdr:nvSpPr>
            <xdr:cNvPr id="4931" name="Check Box 835" hidden="1">
              <a:extLst>
                <a:ext uri="{63B3BB69-23CF-44E3-9099-C40C66FF867C}">
                  <a14:compatExt spid="_x0000_s4931"/>
                </a:ext>
                <a:ext uri="{FF2B5EF4-FFF2-40B4-BE49-F238E27FC236}">
                  <a16:creationId xmlns:a16="http://schemas.microsoft.com/office/drawing/2014/main" id="{00000000-0008-0000-0400-00004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345</xdr:row>
          <xdr:rowOff>25400</xdr:rowOff>
        </xdr:from>
        <xdr:to>
          <xdr:col>14</xdr:col>
          <xdr:colOff>292100</xdr:colOff>
          <xdr:row>345</xdr:row>
          <xdr:rowOff>139700</xdr:rowOff>
        </xdr:to>
        <xdr:sp macro="" textlink="">
          <xdr:nvSpPr>
            <xdr:cNvPr id="4932" name="Check Box 836" hidden="1">
              <a:extLst>
                <a:ext uri="{63B3BB69-23CF-44E3-9099-C40C66FF867C}">
                  <a14:compatExt spid="_x0000_s4932"/>
                </a:ext>
                <a:ext uri="{FF2B5EF4-FFF2-40B4-BE49-F238E27FC236}">
                  <a16:creationId xmlns:a16="http://schemas.microsoft.com/office/drawing/2014/main" id="{00000000-0008-0000-0400-00004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346</xdr:row>
          <xdr:rowOff>25400</xdr:rowOff>
        </xdr:from>
        <xdr:to>
          <xdr:col>14</xdr:col>
          <xdr:colOff>292100</xdr:colOff>
          <xdr:row>346</xdr:row>
          <xdr:rowOff>139700</xdr:rowOff>
        </xdr:to>
        <xdr:sp macro="" textlink="">
          <xdr:nvSpPr>
            <xdr:cNvPr id="4933" name="Check Box 837" hidden="1">
              <a:extLst>
                <a:ext uri="{63B3BB69-23CF-44E3-9099-C40C66FF867C}">
                  <a14:compatExt spid="_x0000_s4933"/>
                </a:ext>
                <a:ext uri="{FF2B5EF4-FFF2-40B4-BE49-F238E27FC236}">
                  <a16:creationId xmlns:a16="http://schemas.microsoft.com/office/drawing/2014/main" id="{00000000-0008-0000-0400-00004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347</xdr:row>
          <xdr:rowOff>25400</xdr:rowOff>
        </xdr:from>
        <xdr:to>
          <xdr:col>14</xdr:col>
          <xdr:colOff>292100</xdr:colOff>
          <xdr:row>347</xdr:row>
          <xdr:rowOff>139700</xdr:rowOff>
        </xdr:to>
        <xdr:sp macro="" textlink="">
          <xdr:nvSpPr>
            <xdr:cNvPr id="4934" name="Check Box 838" hidden="1">
              <a:extLst>
                <a:ext uri="{63B3BB69-23CF-44E3-9099-C40C66FF867C}">
                  <a14:compatExt spid="_x0000_s4934"/>
                </a:ext>
                <a:ext uri="{FF2B5EF4-FFF2-40B4-BE49-F238E27FC236}">
                  <a16:creationId xmlns:a16="http://schemas.microsoft.com/office/drawing/2014/main" id="{00000000-0008-0000-0400-00004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348</xdr:row>
          <xdr:rowOff>25400</xdr:rowOff>
        </xdr:from>
        <xdr:to>
          <xdr:col>14</xdr:col>
          <xdr:colOff>292100</xdr:colOff>
          <xdr:row>348</xdr:row>
          <xdr:rowOff>139700</xdr:rowOff>
        </xdr:to>
        <xdr:sp macro="" textlink="">
          <xdr:nvSpPr>
            <xdr:cNvPr id="4935" name="Check Box 839" hidden="1">
              <a:extLst>
                <a:ext uri="{63B3BB69-23CF-44E3-9099-C40C66FF867C}">
                  <a14:compatExt spid="_x0000_s4935"/>
                </a:ext>
                <a:ext uri="{FF2B5EF4-FFF2-40B4-BE49-F238E27FC236}">
                  <a16:creationId xmlns:a16="http://schemas.microsoft.com/office/drawing/2014/main" id="{00000000-0008-0000-0400-00004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349</xdr:row>
          <xdr:rowOff>25400</xdr:rowOff>
        </xdr:from>
        <xdr:to>
          <xdr:col>14</xdr:col>
          <xdr:colOff>292100</xdr:colOff>
          <xdr:row>349</xdr:row>
          <xdr:rowOff>139700</xdr:rowOff>
        </xdr:to>
        <xdr:sp macro="" textlink="">
          <xdr:nvSpPr>
            <xdr:cNvPr id="4936" name="Check Box 840" hidden="1">
              <a:extLst>
                <a:ext uri="{63B3BB69-23CF-44E3-9099-C40C66FF867C}">
                  <a14:compatExt spid="_x0000_s4936"/>
                </a:ext>
                <a:ext uri="{FF2B5EF4-FFF2-40B4-BE49-F238E27FC236}">
                  <a16:creationId xmlns:a16="http://schemas.microsoft.com/office/drawing/2014/main" id="{00000000-0008-0000-0400-00004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350</xdr:row>
          <xdr:rowOff>25400</xdr:rowOff>
        </xdr:from>
        <xdr:to>
          <xdr:col>14</xdr:col>
          <xdr:colOff>292100</xdr:colOff>
          <xdr:row>350</xdr:row>
          <xdr:rowOff>139700</xdr:rowOff>
        </xdr:to>
        <xdr:sp macro="" textlink="">
          <xdr:nvSpPr>
            <xdr:cNvPr id="4937" name="Check Box 841" hidden="1">
              <a:extLst>
                <a:ext uri="{63B3BB69-23CF-44E3-9099-C40C66FF867C}">
                  <a14:compatExt spid="_x0000_s4937"/>
                </a:ext>
                <a:ext uri="{FF2B5EF4-FFF2-40B4-BE49-F238E27FC236}">
                  <a16:creationId xmlns:a16="http://schemas.microsoft.com/office/drawing/2014/main" id="{00000000-0008-0000-0400-00004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351</xdr:row>
          <xdr:rowOff>25400</xdr:rowOff>
        </xdr:from>
        <xdr:to>
          <xdr:col>14</xdr:col>
          <xdr:colOff>292100</xdr:colOff>
          <xdr:row>351</xdr:row>
          <xdr:rowOff>139700</xdr:rowOff>
        </xdr:to>
        <xdr:sp macro="" textlink="">
          <xdr:nvSpPr>
            <xdr:cNvPr id="4938" name="Check Box 842" hidden="1">
              <a:extLst>
                <a:ext uri="{63B3BB69-23CF-44E3-9099-C40C66FF867C}">
                  <a14:compatExt spid="_x0000_s4938"/>
                </a:ext>
                <a:ext uri="{FF2B5EF4-FFF2-40B4-BE49-F238E27FC236}">
                  <a16:creationId xmlns:a16="http://schemas.microsoft.com/office/drawing/2014/main" id="{00000000-0008-0000-0400-00004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352</xdr:row>
          <xdr:rowOff>25400</xdr:rowOff>
        </xdr:from>
        <xdr:to>
          <xdr:col>14</xdr:col>
          <xdr:colOff>292100</xdr:colOff>
          <xdr:row>352</xdr:row>
          <xdr:rowOff>139700</xdr:rowOff>
        </xdr:to>
        <xdr:sp macro="" textlink="">
          <xdr:nvSpPr>
            <xdr:cNvPr id="4939" name="Check Box 843" hidden="1">
              <a:extLst>
                <a:ext uri="{63B3BB69-23CF-44E3-9099-C40C66FF867C}">
                  <a14:compatExt spid="_x0000_s4939"/>
                </a:ext>
                <a:ext uri="{FF2B5EF4-FFF2-40B4-BE49-F238E27FC236}">
                  <a16:creationId xmlns:a16="http://schemas.microsoft.com/office/drawing/2014/main" id="{00000000-0008-0000-0400-00004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353</xdr:row>
          <xdr:rowOff>25400</xdr:rowOff>
        </xdr:from>
        <xdr:to>
          <xdr:col>14</xdr:col>
          <xdr:colOff>292100</xdr:colOff>
          <xdr:row>353</xdr:row>
          <xdr:rowOff>139700</xdr:rowOff>
        </xdr:to>
        <xdr:sp macro="" textlink="">
          <xdr:nvSpPr>
            <xdr:cNvPr id="4940" name="Check Box 844" hidden="1">
              <a:extLst>
                <a:ext uri="{63B3BB69-23CF-44E3-9099-C40C66FF867C}">
                  <a14:compatExt spid="_x0000_s4940"/>
                </a:ext>
                <a:ext uri="{FF2B5EF4-FFF2-40B4-BE49-F238E27FC236}">
                  <a16:creationId xmlns:a16="http://schemas.microsoft.com/office/drawing/2014/main" id="{00000000-0008-0000-0400-00004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345</xdr:row>
          <xdr:rowOff>25400</xdr:rowOff>
        </xdr:from>
        <xdr:to>
          <xdr:col>17</xdr:col>
          <xdr:colOff>292100</xdr:colOff>
          <xdr:row>345</xdr:row>
          <xdr:rowOff>139700</xdr:rowOff>
        </xdr:to>
        <xdr:sp macro="" textlink="">
          <xdr:nvSpPr>
            <xdr:cNvPr id="4941" name="Check Box 845" hidden="1">
              <a:extLst>
                <a:ext uri="{63B3BB69-23CF-44E3-9099-C40C66FF867C}">
                  <a14:compatExt spid="_x0000_s4941"/>
                </a:ext>
                <a:ext uri="{FF2B5EF4-FFF2-40B4-BE49-F238E27FC236}">
                  <a16:creationId xmlns:a16="http://schemas.microsoft.com/office/drawing/2014/main" id="{00000000-0008-0000-0400-00004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346</xdr:row>
          <xdr:rowOff>25400</xdr:rowOff>
        </xdr:from>
        <xdr:to>
          <xdr:col>17</xdr:col>
          <xdr:colOff>292100</xdr:colOff>
          <xdr:row>346</xdr:row>
          <xdr:rowOff>139700</xdr:rowOff>
        </xdr:to>
        <xdr:sp macro="" textlink="">
          <xdr:nvSpPr>
            <xdr:cNvPr id="4942" name="Check Box 846" hidden="1">
              <a:extLst>
                <a:ext uri="{63B3BB69-23CF-44E3-9099-C40C66FF867C}">
                  <a14:compatExt spid="_x0000_s4942"/>
                </a:ext>
                <a:ext uri="{FF2B5EF4-FFF2-40B4-BE49-F238E27FC236}">
                  <a16:creationId xmlns:a16="http://schemas.microsoft.com/office/drawing/2014/main" id="{00000000-0008-0000-0400-00004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347</xdr:row>
          <xdr:rowOff>25400</xdr:rowOff>
        </xdr:from>
        <xdr:to>
          <xdr:col>17</xdr:col>
          <xdr:colOff>292100</xdr:colOff>
          <xdr:row>347</xdr:row>
          <xdr:rowOff>139700</xdr:rowOff>
        </xdr:to>
        <xdr:sp macro="" textlink="">
          <xdr:nvSpPr>
            <xdr:cNvPr id="4943" name="Check Box 847" hidden="1">
              <a:extLst>
                <a:ext uri="{63B3BB69-23CF-44E3-9099-C40C66FF867C}">
                  <a14:compatExt spid="_x0000_s4943"/>
                </a:ext>
                <a:ext uri="{FF2B5EF4-FFF2-40B4-BE49-F238E27FC236}">
                  <a16:creationId xmlns:a16="http://schemas.microsoft.com/office/drawing/2014/main" id="{00000000-0008-0000-0400-00004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348</xdr:row>
          <xdr:rowOff>25400</xdr:rowOff>
        </xdr:from>
        <xdr:to>
          <xdr:col>17</xdr:col>
          <xdr:colOff>292100</xdr:colOff>
          <xdr:row>348</xdr:row>
          <xdr:rowOff>139700</xdr:rowOff>
        </xdr:to>
        <xdr:sp macro="" textlink="">
          <xdr:nvSpPr>
            <xdr:cNvPr id="4944" name="Check Box 848" hidden="1">
              <a:extLst>
                <a:ext uri="{63B3BB69-23CF-44E3-9099-C40C66FF867C}">
                  <a14:compatExt spid="_x0000_s4944"/>
                </a:ext>
                <a:ext uri="{FF2B5EF4-FFF2-40B4-BE49-F238E27FC236}">
                  <a16:creationId xmlns:a16="http://schemas.microsoft.com/office/drawing/2014/main" id="{00000000-0008-0000-0400-00005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349</xdr:row>
          <xdr:rowOff>25400</xdr:rowOff>
        </xdr:from>
        <xdr:to>
          <xdr:col>17</xdr:col>
          <xdr:colOff>292100</xdr:colOff>
          <xdr:row>349</xdr:row>
          <xdr:rowOff>139700</xdr:rowOff>
        </xdr:to>
        <xdr:sp macro="" textlink="">
          <xdr:nvSpPr>
            <xdr:cNvPr id="4945" name="Check Box 849" hidden="1">
              <a:extLst>
                <a:ext uri="{63B3BB69-23CF-44E3-9099-C40C66FF867C}">
                  <a14:compatExt spid="_x0000_s4945"/>
                </a:ext>
                <a:ext uri="{FF2B5EF4-FFF2-40B4-BE49-F238E27FC236}">
                  <a16:creationId xmlns:a16="http://schemas.microsoft.com/office/drawing/2014/main" id="{00000000-0008-0000-0400-00005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350</xdr:row>
          <xdr:rowOff>25400</xdr:rowOff>
        </xdr:from>
        <xdr:to>
          <xdr:col>17</xdr:col>
          <xdr:colOff>292100</xdr:colOff>
          <xdr:row>350</xdr:row>
          <xdr:rowOff>139700</xdr:rowOff>
        </xdr:to>
        <xdr:sp macro="" textlink="">
          <xdr:nvSpPr>
            <xdr:cNvPr id="4946" name="Check Box 850" hidden="1">
              <a:extLst>
                <a:ext uri="{63B3BB69-23CF-44E3-9099-C40C66FF867C}">
                  <a14:compatExt spid="_x0000_s4946"/>
                </a:ext>
                <a:ext uri="{FF2B5EF4-FFF2-40B4-BE49-F238E27FC236}">
                  <a16:creationId xmlns:a16="http://schemas.microsoft.com/office/drawing/2014/main" id="{00000000-0008-0000-0400-00005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351</xdr:row>
          <xdr:rowOff>25400</xdr:rowOff>
        </xdr:from>
        <xdr:to>
          <xdr:col>17</xdr:col>
          <xdr:colOff>292100</xdr:colOff>
          <xdr:row>351</xdr:row>
          <xdr:rowOff>139700</xdr:rowOff>
        </xdr:to>
        <xdr:sp macro="" textlink="">
          <xdr:nvSpPr>
            <xdr:cNvPr id="4947" name="Check Box 851" hidden="1">
              <a:extLst>
                <a:ext uri="{63B3BB69-23CF-44E3-9099-C40C66FF867C}">
                  <a14:compatExt spid="_x0000_s4947"/>
                </a:ext>
                <a:ext uri="{FF2B5EF4-FFF2-40B4-BE49-F238E27FC236}">
                  <a16:creationId xmlns:a16="http://schemas.microsoft.com/office/drawing/2014/main" id="{00000000-0008-0000-0400-00005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352</xdr:row>
          <xdr:rowOff>25400</xdr:rowOff>
        </xdr:from>
        <xdr:to>
          <xdr:col>17</xdr:col>
          <xdr:colOff>292100</xdr:colOff>
          <xdr:row>352</xdr:row>
          <xdr:rowOff>139700</xdr:rowOff>
        </xdr:to>
        <xdr:sp macro="" textlink="">
          <xdr:nvSpPr>
            <xdr:cNvPr id="4948" name="Check Box 852" hidden="1">
              <a:extLst>
                <a:ext uri="{63B3BB69-23CF-44E3-9099-C40C66FF867C}">
                  <a14:compatExt spid="_x0000_s4948"/>
                </a:ext>
                <a:ext uri="{FF2B5EF4-FFF2-40B4-BE49-F238E27FC236}">
                  <a16:creationId xmlns:a16="http://schemas.microsoft.com/office/drawing/2014/main" id="{00000000-0008-0000-0400-00005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353</xdr:row>
          <xdr:rowOff>25400</xdr:rowOff>
        </xdr:from>
        <xdr:to>
          <xdr:col>17</xdr:col>
          <xdr:colOff>292100</xdr:colOff>
          <xdr:row>353</xdr:row>
          <xdr:rowOff>139700</xdr:rowOff>
        </xdr:to>
        <xdr:sp macro="" textlink="">
          <xdr:nvSpPr>
            <xdr:cNvPr id="4949" name="Check Box 853" hidden="1">
              <a:extLst>
                <a:ext uri="{63B3BB69-23CF-44E3-9099-C40C66FF867C}">
                  <a14:compatExt spid="_x0000_s4949"/>
                </a:ext>
                <a:ext uri="{FF2B5EF4-FFF2-40B4-BE49-F238E27FC236}">
                  <a16:creationId xmlns:a16="http://schemas.microsoft.com/office/drawing/2014/main" id="{00000000-0008-0000-0400-00005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354</xdr:row>
          <xdr:rowOff>25400</xdr:rowOff>
        </xdr:from>
        <xdr:to>
          <xdr:col>14</xdr:col>
          <xdr:colOff>292100</xdr:colOff>
          <xdr:row>354</xdr:row>
          <xdr:rowOff>139700</xdr:rowOff>
        </xdr:to>
        <xdr:sp macro="" textlink="">
          <xdr:nvSpPr>
            <xdr:cNvPr id="4950" name="Check Box 854" hidden="1">
              <a:extLst>
                <a:ext uri="{63B3BB69-23CF-44E3-9099-C40C66FF867C}">
                  <a14:compatExt spid="_x0000_s4950"/>
                </a:ext>
                <a:ext uri="{FF2B5EF4-FFF2-40B4-BE49-F238E27FC236}">
                  <a16:creationId xmlns:a16="http://schemas.microsoft.com/office/drawing/2014/main" id="{00000000-0008-0000-0400-00005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355</xdr:row>
          <xdr:rowOff>25400</xdr:rowOff>
        </xdr:from>
        <xdr:to>
          <xdr:col>14</xdr:col>
          <xdr:colOff>292100</xdr:colOff>
          <xdr:row>355</xdr:row>
          <xdr:rowOff>139700</xdr:rowOff>
        </xdr:to>
        <xdr:sp macro="" textlink="">
          <xdr:nvSpPr>
            <xdr:cNvPr id="4951" name="Check Box 855" hidden="1">
              <a:extLst>
                <a:ext uri="{63B3BB69-23CF-44E3-9099-C40C66FF867C}">
                  <a14:compatExt spid="_x0000_s4951"/>
                </a:ext>
                <a:ext uri="{FF2B5EF4-FFF2-40B4-BE49-F238E27FC236}">
                  <a16:creationId xmlns:a16="http://schemas.microsoft.com/office/drawing/2014/main" id="{00000000-0008-0000-0400-00005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356</xdr:row>
          <xdr:rowOff>25400</xdr:rowOff>
        </xdr:from>
        <xdr:to>
          <xdr:col>14</xdr:col>
          <xdr:colOff>292100</xdr:colOff>
          <xdr:row>356</xdr:row>
          <xdr:rowOff>139700</xdr:rowOff>
        </xdr:to>
        <xdr:sp macro="" textlink="">
          <xdr:nvSpPr>
            <xdr:cNvPr id="4952" name="Check Box 856" hidden="1">
              <a:extLst>
                <a:ext uri="{63B3BB69-23CF-44E3-9099-C40C66FF867C}">
                  <a14:compatExt spid="_x0000_s4952"/>
                </a:ext>
                <a:ext uri="{FF2B5EF4-FFF2-40B4-BE49-F238E27FC236}">
                  <a16:creationId xmlns:a16="http://schemas.microsoft.com/office/drawing/2014/main" id="{00000000-0008-0000-0400-00005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357</xdr:row>
          <xdr:rowOff>25400</xdr:rowOff>
        </xdr:from>
        <xdr:to>
          <xdr:col>14</xdr:col>
          <xdr:colOff>292100</xdr:colOff>
          <xdr:row>357</xdr:row>
          <xdr:rowOff>139700</xdr:rowOff>
        </xdr:to>
        <xdr:sp macro="" textlink="">
          <xdr:nvSpPr>
            <xdr:cNvPr id="4953" name="Check Box 857" hidden="1">
              <a:extLst>
                <a:ext uri="{63B3BB69-23CF-44E3-9099-C40C66FF867C}">
                  <a14:compatExt spid="_x0000_s4953"/>
                </a:ext>
                <a:ext uri="{FF2B5EF4-FFF2-40B4-BE49-F238E27FC236}">
                  <a16:creationId xmlns:a16="http://schemas.microsoft.com/office/drawing/2014/main" id="{00000000-0008-0000-0400-00005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358</xdr:row>
          <xdr:rowOff>25400</xdr:rowOff>
        </xdr:from>
        <xdr:to>
          <xdr:col>14</xdr:col>
          <xdr:colOff>292100</xdr:colOff>
          <xdr:row>358</xdr:row>
          <xdr:rowOff>139700</xdr:rowOff>
        </xdr:to>
        <xdr:sp macro="" textlink="">
          <xdr:nvSpPr>
            <xdr:cNvPr id="4954" name="Check Box 858" hidden="1">
              <a:extLst>
                <a:ext uri="{63B3BB69-23CF-44E3-9099-C40C66FF867C}">
                  <a14:compatExt spid="_x0000_s4954"/>
                </a:ext>
                <a:ext uri="{FF2B5EF4-FFF2-40B4-BE49-F238E27FC236}">
                  <a16:creationId xmlns:a16="http://schemas.microsoft.com/office/drawing/2014/main" id="{00000000-0008-0000-0400-00005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359</xdr:row>
          <xdr:rowOff>25400</xdr:rowOff>
        </xdr:from>
        <xdr:to>
          <xdr:col>14</xdr:col>
          <xdr:colOff>292100</xdr:colOff>
          <xdr:row>359</xdr:row>
          <xdr:rowOff>139700</xdr:rowOff>
        </xdr:to>
        <xdr:sp macro="" textlink="">
          <xdr:nvSpPr>
            <xdr:cNvPr id="4955" name="Check Box 859" hidden="1">
              <a:extLst>
                <a:ext uri="{63B3BB69-23CF-44E3-9099-C40C66FF867C}">
                  <a14:compatExt spid="_x0000_s4955"/>
                </a:ext>
                <a:ext uri="{FF2B5EF4-FFF2-40B4-BE49-F238E27FC236}">
                  <a16:creationId xmlns:a16="http://schemas.microsoft.com/office/drawing/2014/main" id="{00000000-0008-0000-0400-00005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360</xdr:row>
          <xdr:rowOff>25400</xdr:rowOff>
        </xdr:from>
        <xdr:to>
          <xdr:col>14</xdr:col>
          <xdr:colOff>292100</xdr:colOff>
          <xdr:row>360</xdr:row>
          <xdr:rowOff>139700</xdr:rowOff>
        </xdr:to>
        <xdr:sp macro="" textlink="">
          <xdr:nvSpPr>
            <xdr:cNvPr id="4956" name="Check Box 860" hidden="1">
              <a:extLst>
                <a:ext uri="{63B3BB69-23CF-44E3-9099-C40C66FF867C}">
                  <a14:compatExt spid="_x0000_s4956"/>
                </a:ext>
                <a:ext uri="{FF2B5EF4-FFF2-40B4-BE49-F238E27FC236}">
                  <a16:creationId xmlns:a16="http://schemas.microsoft.com/office/drawing/2014/main" id="{00000000-0008-0000-0400-00005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361</xdr:row>
          <xdr:rowOff>25400</xdr:rowOff>
        </xdr:from>
        <xdr:to>
          <xdr:col>14</xdr:col>
          <xdr:colOff>292100</xdr:colOff>
          <xdr:row>361</xdr:row>
          <xdr:rowOff>139700</xdr:rowOff>
        </xdr:to>
        <xdr:sp macro="" textlink="">
          <xdr:nvSpPr>
            <xdr:cNvPr id="4957" name="Check Box 861" hidden="1">
              <a:extLst>
                <a:ext uri="{63B3BB69-23CF-44E3-9099-C40C66FF867C}">
                  <a14:compatExt spid="_x0000_s4957"/>
                </a:ext>
                <a:ext uri="{FF2B5EF4-FFF2-40B4-BE49-F238E27FC236}">
                  <a16:creationId xmlns:a16="http://schemas.microsoft.com/office/drawing/2014/main" id="{00000000-0008-0000-0400-00005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362</xdr:row>
          <xdr:rowOff>25400</xdr:rowOff>
        </xdr:from>
        <xdr:to>
          <xdr:col>14</xdr:col>
          <xdr:colOff>292100</xdr:colOff>
          <xdr:row>362</xdr:row>
          <xdr:rowOff>139700</xdr:rowOff>
        </xdr:to>
        <xdr:sp macro="" textlink="">
          <xdr:nvSpPr>
            <xdr:cNvPr id="4958" name="Check Box 862" hidden="1">
              <a:extLst>
                <a:ext uri="{63B3BB69-23CF-44E3-9099-C40C66FF867C}">
                  <a14:compatExt spid="_x0000_s4958"/>
                </a:ext>
                <a:ext uri="{FF2B5EF4-FFF2-40B4-BE49-F238E27FC236}">
                  <a16:creationId xmlns:a16="http://schemas.microsoft.com/office/drawing/2014/main" id="{00000000-0008-0000-0400-00005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354</xdr:row>
          <xdr:rowOff>25400</xdr:rowOff>
        </xdr:from>
        <xdr:to>
          <xdr:col>17</xdr:col>
          <xdr:colOff>292100</xdr:colOff>
          <xdr:row>354</xdr:row>
          <xdr:rowOff>139700</xdr:rowOff>
        </xdr:to>
        <xdr:sp macro="" textlink="">
          <xdr:nvSpPr>
            <xdr:cNvPr id="4959" name="Check Box 863" hidden="1">
              <a:extLst>
                <a:ext uri="{63B3BB69-23CF-44E3-9099-C40C66FF867C}">
                  <a14:compatExt spid="_x0000_s4959"/>
                </a:ext>
                <a:ext uri="{FF2B5EF4-FFF2-40B4-BE49-F238E27FC236}">
                  <a16:creationId xmlns:a16="http://schemas.microsoft.com/office/drawing/2014/main" id="{00000000-0008-0000-0400-00005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355</xdr:row>
          <xdr:rowOff>25400</xdr:rowOff>
        </xdr:from>
        <xdr:to>
          <xdr:col>17</xdr:col>
          <xdr:colOff>292100</xdr:colOff>
          <xdr:row>355</xdr:row>
          <xdr:rowOff>139700</xdr:rowOff>
        </xdr:to>
        <xdr:sp macro="" textlink="">
          <xdr:nvSpPr>
            <xdr:cNvPr id="4960" name="Check Box 864" hidden="1">
              <a:extLst>
                <a:ext uri="{63B3BB69-23CF-44E3-9099-C40C66FF867C}">
                  <a14:compatExt spid="_x0000_s4960"/>
                </a:ext>
                <a:ext uri="{FF2B5EF4-FFF2-40B4-BE49-F238E27FC236}">
                  <a16:creationId xmlns:a16="http://schemas.microsoft.com/office/drawing/2014/main" id="{00000000-0008-0000-0400-00006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356</xdr:row>
          <xdr:rowOff>25400</xdr:rowOff>
        </xdr:from>
        <xdr:to>
          <xdr:col>17</xdr:col>
          <xdr:colOff>292100</xdr:colOff>
          <xdr:row>356</xdr:row>
          <xdr:rowOff>139700</xdr:rowOff>
        </xdr:to>
        <xdr:sp macro="" textlink="">
          <xdr:nvSpPr>
            <xdr:cNvPr id="4961" name="Check Box 865" hidden="1">
              <a:extLst>
                <a:ext uri="{63B3BB69-23CF-44E3-9099-C40C66FF867C}">
                  <a14:compatExt spid="_x0000_s4961"/>
                </a:ext>
                <a:ext uri="{FF2B5EF4-FFF2-40B4-BE49-F238E27FC236}">
                  <a16:creationId xmlns:a16="http://schemas.microsoft.com/office/drawing/2014/main" id="{00000000-0008-0000-0400-00006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357</xdr:row>
          <xdr:rowOff>25400</xdr:rowOff>
        </xdr:from>
        <xdr:to>
          <xdr:col>17</xdr:col>
          <xdr:colOff>292100</xdr:colOff>
          <xdr:row>357</xdr:row>
          <xdr:rowOff>139700</xdr:rowOff>
        </xdr:to>
        <xdr:sp macro="" textlink="">
          <xdr:nvSpPr>
            <xdr:cNvPr id="4962" name="Check Box 866" hidden="1">
              <a:extLst>
                <a:ext uri="{63B3BB69-23CF-44E3-9099-C40C66FF867C}">
                  <a14:compatExt spid="_x0000_s4962"/>
                </a:ext>
                <a:ext uri="{FF2B5EF4-FFF2-40B4-BE49-F238E27FC236}">
                  <a16:creationId xmlns:a16="http://schemas.microsoft.com/office/drawing/2014/main" id="{00000000-0008-0000-0400-00006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358</xdr:row>
          <xdr:rowOff>25400</xdr:rowOff>
        </xdr:from>
        <xdr:to>
          <xdr:col>17</xdr:col>
          <xdr:colOff>292100</xdr:colOff>
          <xdr:row>358</xdr:row>
          <xdr:rowOff>139700</xdr:rowOff>
        </xdr:to>
        <xdr:sp macro="" textlink="">
          <xdr:nvSpPr>
            <xdr:cNvPr id="4963" name="Check Box 867" hidden="1">
              <a:extLst>
                <a:ext uri="{63B3BB69-23CF-44E3-9099-C40C66FF867C}">
                  <a14:compatExt spid="_x0000_s4963"/>
                </a:ext>
                <a:ext uri="{FF2B5EF4-FFF2-40B4-BE49-F238E27FC236}">
                  <a16:creationId xmlns:a16="http://schemas.microsoft.com/office/drawing/2014/main" id="{00000000-0008-0000-0400-00006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359</xdr:row>
          <xdr:rowOff>25400</xdr:rowOff>
        </xdr:from>
        <xdr:to>
          <xdr:col>17</xdr:col>
          <xdr:colOff>292100</xdr:colOff>
          <xdr:row>359</xdr:row>
          <xdr:rowOff>139700</xdr:rowOff>
        </xdr:to>
        <xdr:sp macro="" textlink="">
          <xdr:nvSpPr>
            <xdr:cNvPr id="4964" name="Check Box 868" hidden="1">
              <a:extLst>
                <a:ext uri="{63B3BB69-23CF-44E3-9099-C40C66FF867C}">
                  <a14:compatExt spid="_x0000_s4964"/>
                </a:ext>
                <a:ext uri="{FF2B5EF4-FFF2-40B4-BE49-F238E27FC236}">
                  <a16:creationId xmlns:a16="http://schemas.microsoft.com/office/drawing/2014/main" id="{00000000-0008-0000-0400-00006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360</xdr:row>
          <xdr:rowOff>25400</xdr:rowOff>
        </xdr:from>
        <xdr:to>
          <xdr:col>17</xdr:col>
          <xdr:colOff>292100</xdr:colOff>
          <xdr:row>360</xdr:row>
          <xdr:rowOff>139700</xdr:rowOff>
        </xdr:to>
        <xdr:sp macro="" textlink="">
          <xdr:nvSpPr>
            <xdr:cNvPr id="4965" name="Check Box 869" hidden="1">
              <a:extLst>
                <a:ext uri="{63B3BB69-23CF-44E3-9099-C40C66FF867C}">
                  <a14:compatExt spid="_x0000_s4965"/>
                </a:ext>
                <a:ext uri="{FF2B5EF4-FFF2-40B4-BE49-F238E27FC236}">
                  <a16:creationId xmlns:a16="http://schemas.microsoft.com/office/drawing/2014/main" id="{00000000-0008-0000-0400-00006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361</xdr:row>
          <xdr:rowOff>25400</xdr:rowOff>
        </xdr:from>
        <xdr:to>
          <xdr:col>17</xdr:col>
          <xdr:colOff>292100</xdr:colOff>
          <xdr:row>361</xdr:row>
          <xdr:rowOff>139700</xdr:rowOff>
        </xdr:to>
        <xdr:sp macro="" textlink="">
          <xdr:nvSpPr>
            <xdr:cNvPr id="4966" name="Check Box 870" hidden="1">
              <a:extLst>
                <a:ext uri="{63B3BB69-23CF-44E3-9099-C40C66FF867C}">
                  <a14:compatExt spid="_x0000_s4966"/>
                </a:ext>
                <a:ext uri="{FF2B5EF4-FFF2-40B4-BE49-F238E27FC236}">
                  <a16:creationId xmlns:a16="http://schemas.microsoft.com/office/drawing/2014/main" id="{00000000-0008-0000-0400-00006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362</xdr:row>
          <xdr:rowOff>25400</xdr:rowOff>
        </xdr:from>
        <xdr:to>
          <xdr:col>17</xdr:col>
          <xdr:colOff>292100</xdr:colOff>
          <xdr:row>362</xdr:row>
          <xdr:rowOff>139700</xdr:rowOff>
        </xdr:to>
        <xdr:sp macro="" textlink="">
          <xdr:nvSpPr>
            <xdr:cNvPr id="4967" name="Check Box 871" hidden="1">
              <a:extLst>
                <a:ext uri="{63B3BB69-23CF-44E3-9099-C40C66FF867C}">
                  <a14:compatExt spid="_x0000_s4967"/>
                </a:ext>
                <a:ext uri="{FF2B5EF4-FFF2-40B4-BE49-F238E27FC236}">
                  <a16:creationId xmlns:a16="http://schemas.microsoft.com/office/drawing/2014/main" id="{00000000-0008-0000-0400-00006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363</xdr:row>
          <xdr:rowOff>25400</xdr:rowOff>
        </xdr:from>
        <xdr:to>
          <xdr:col>14</xdr:col>
          <xdr:colOff>292100</xdr:colOff>
          <xdr:row>363</xdr:row>
          <xdr:rowOff>139700</xdr:rowOff>
        </xdr:to>
        <xdr:sp macro="" textlink="">
          <xdr:nvSpPr>
            <xdr:cNvPr id="4968" name="Check Box 872" hidden="1">
              <a:extLst>
                <a:ext uri="{63B3BB69-23CF-44E3-9099-C40C66FF867C}">
                  <a14:compatExt spid="_x0000_s4968"/>
                </a:ext>
                <a:ext uri="{FF2B5EF4-FFF2-40B4-BE49-F238E27FC236}">
                  <a16:creationId xmlns:a16="http://schemas.microsoft.com/office/drawing/2014/main" id="{00000000-0008-0000-0400-00006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364</xdr:row>
          <xdr:rowOff>25400</xdr:rowOff>
        </xdr:from>
        <xdr:to>
          <xdr:col>14</xdr:col>
          <xdr:colOff>292100</xdr:colOff>
          <xdr:row>364</xdr:row>
          <xdr:rowOff>139700</xdr:rowOff>
        </xdr:to>
        <xdr:sp macro="" textlink="">
          <xdr:nvSpPr>
            <xdr:cNvPr id="4969" name="Check Box 873" hidden="1">
              <a:extLst>
                <a:ext uri="{63B3BB69-23CF-44E3-9099-C40C66FF867C}">
                  <a14:compatExt spid="_x0000_s4969"/>
                </a:ext>
                <a:ext uri="{FF2B5EF4-FFF2-40B4-BE49-F238E27FC236}">
                  <a16:creationId xmlns:a16="http://schemas.microsoft.com/office/drawing/2014/main" id="{00000000-0008-0000-0400-00006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365</xdr:row>
          <xdr:rowOff>25400</xdr:rowOff>
        </xdr:from>
        <xdr:to>
          <xdr:col>14</xdr:col>
          <xdr:colOff>292100</xdr:colOff>
          <xdr:row>365</xdr:row>
          <xdr:rowOff>139700</xdr:rowOff>
        </xdr:to>
        <xdr:sp macro="" textlink="">
          <xdr:nvSpPr>
            <xdr:cNvPr id="4970" name="Check Box 874" hidden="1">
              <a:extLst>
                <a:ext uri="{63B3BB69-23CF-44E3-9099-C40C66FF867C}">
                  <a14:compatExt spid="_x0000_s4970"/>
                </a:ext>
                <a:ext uri="{FF2B5EF4-FFF2-40B4-BE49-F238E27FC236}">
                  <a16:creationId xmlns:a16="http://schemas.microsoft.com/office/drawing/2014/main" id="{00000000-0008-0000-0400-00006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366</xdr:row>
          <xdr:rowOff>25400</xdr:rowOff>
        </xdr:from>
        <xdr:to>
          <xdr:col>14</xdr:col>
          <xdr:colOff>292100</xdr:colOff>
          <xdr:row>366</xdr:row>
          <xdr:rowOff>139700</xdr:rowOff>
        </xdr:to>
        <xdr:sp macro="" textlink="">
          <xdr:nvSpPr>
            <xdr:cNvPr id="4971" name="Check Box 875" hidden="1">
              <a:extLst>
                <a:ext uri="{63B3BB69-23CF-44E3-9099-C40C66FF867C}">
                  <a14:compatExt spid="_x0000_s4971"/>
                </a:ext>
                <a:ext uri="{FF2B5EF4-FFF2-40B4-BE49-F238E27FC236}">
                  <a16:creationId xmlns:a16="http://schemas.microsoft.com/office/drawing/2014/main" id="{00000000-0008-0000-0400-00006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367</xdr:row>
          <xdr:rowOff>25400</xdr:rowOff>
        </xdr:from>
        <xdr:to>
          <xdr:col>14</xdr:col>
          <xdr:colOff>292100</xdr:colOff>
          <xdr:row>367</xdr:row>
          <xdr:rowOff>139700</xdr:rowOff>
        </xdr:to>
        <xdr:sp macro="" textlink="">
          <xdr:nvSpPr>
            <xdr:cNvPr id="4972" name="Check Box 876" hidden="1">
              <a:extLst>
                <a:ext uri="{63B3BB69-23CF-44E3-9099-C40C66FF867C}">
                  <a14:compatExt spid="_x0000_s4972"/>
                </a:ext>
                <a:ext uri="{FF2B5EF4-FFF2-40B4-BE49-F238E27FC236}">
                  <a16:creationId xmlns:a16="http://schemas.microsoft.com/office/drawing/2014/main" id="{00000000-0008-0000-0400-00006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368</xdr:row>
          <xdr:rowOff>25400</xdr:rowOff>
        </xdr:from>
        <xdr:to>
          <xdr:col>14</xdr:col>
          <xdr:colOff>292100</xdr:colOff>
          <xdr:row>368</xdr:row>
          <xdr:rowOff>139700</xdr:rowOff>
        </xdr:to>
        <xdr:sp macro="" textlink="">
          <xdr:nvSpPr>
            <xdr:cNvPr id="4973" name="Check Box 877" hidden="1">
              <a:extLst>
                <a:ext uri="{63B3BB69-23CF-44E3-9099-C40C66FF867C}">
                  <a14:compatExt spid="_x0000_s4973"/>
                </a:ext>
                <a:ext uri="{FF2B5EF4-FFF2-40B4-BE49-F238E27FC236}">
                  <a16:creationId xmlns:a16="http://schemas.microsoft.com/office/drawing/2014/main" id="{00000000-0008-0000-0400-00006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369</xdr:row>
          <xdr:rowOff>25400</xdr:rowOff>
        </xdr:from>
        <xdr:to>
          <xdr:col>14</xdr:col>
          <xdr:colOff>292100</xdr:colOff>
          <xdr:row>369</xdr:row>
          <xdr:rowOff>139700</xdr:rowOff>
        </xdr:to>
        <xdr:sp macro="" textlink="">
          <xdr:nvSpPr>
            <xdr:cNvPr id="4974" name="Check Box 878" hidden="1">
              <a:extLst>
                <a:ext uri="{63B3BB69-23CF-44E3-9099-C40C66FF867C}">
                  <a14:compatExt spid="_x0000_s4974"/>
                </a:ext>
                <a:ext uri="{FF2B5EF4-FFF2-40B4-BE49-F238E27FC236}">
                  <a16:creationId xmlns:a16="http://schemas.microsoft.com/office/drawing/2014/main" id="{00000000-0008-0000-0400-00006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370</xdr:row>
          <xdr:rowOff>25400</xdr:rowOff>
        </xdr:from>
        <xdr:to>
          <xdr:col>14</xdr:col>
          <xdr:colOff>292100</xdr:colOff>
          <xdr:row>370</xdr:row>
          <xdr:rowOff>139700</xdr:rowOff>
        </xdr:to>
        <xdr:sp macro="" textlink="">
          <xdr:nvSpPr>
            <xdr:cNvPr id="4975" name="Check Box 879" hidden="1">
              <a:extLst>
                <a:ext uri="{63B3BB69-23CF-44E3-9099-C40C66FF867C}">
                  <a14:compatExt spid="_x0000_s4975"/>
                </a:ext>
                <a:ext uri="{FF2B5EF4-FFF2-40B4-BE49-F238E27FC236}">
                  <a16:creationId xmlns:a16="http://schemas.microsoft.com/office/drawing/2014/main" id="{00000000-0008-0000-0400-00006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371</xdr:row>
          <xdr:rowOff>25400</xdr:rowOff>
        </xdr:from>
        <xdr:to>
          <xdr:col>14</xdr:col>
          <xdr:colOff>292100</xdr:colOff>
          <xdr:row>371</xdr:row>
          <xdr:rowOff>139700</xdr:rowOff>
        </xdr:to>
        <xdr:sp macro="" textlink="">
          <xdr:nvSpPr>
            <xdr:cNvPr id="4976" name="Check Box 880" hidden="1">
              <a:extLst>
                <a:ext uri="{63B3BB69-23CF-44E3-9099-C40C66FF867C}">
                  <a14:compatExt spid="_x0000_s4976"/>
                </a:ext>
                <a:ext uri="{FF2B5EF4-FFF2-40B4-BE49-F238E27FC236}">
                  <a16:creationId xmlns:a16="http://schemas.microsoft.com/office/drawing/2014/main" id="{00000000-0008-0000-0400-00007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363</xdr:row>
          <xdr:rowOff>25400</xdr:rowOff>
        </xdr:from>
        <xdr:to>
          <xdr:col>17</xdr:col>
          <xdr:colOff>292100</xdr:colOff>
          <xdr:row>363</xdr:row>
          <xdr:rowOff>139700</xdr:rowOff>
        </xdr:to>
        <xdr:sp macro="" textlink="">
          <xdr:nvSpPr>
            <xdr:cNvPr id="4977" name="Check Box 881" hidden="1">
              <a:extLst>
                <a:ext uri="{63B3BB69-23CF-44E3-9099-C40C66FF867C}">
                  <a14:compatExt spid="_x0000_s4977"/>
                </a:ext>
                <a:ext uri="{FF2B5EF4-FFF2-40B4-BE49-F238E27FC236}">
                  <a16:creationId xmlns:a16="http://schemas.microsoft.com/office/drawing/2014/main" id="{00000000-0008-0000-0400-00007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364</xdr:row>
          <xdr:rowOff>25400</xdr:rowOff>
        </xdr:from>
        <xdr:to>
          <xdr:col>17</xdr:col>
          <xdr:colOff>292100</xdr:colOff>
          <xdr:row>364</xdr:row>
          <xdr:rowOff>139700</xdr:rowOff>
        </xdr:to>
        <xdr:sp macro="" textlink="">
          <xdr:nvSpPr>
            <xdr:cNvPr id="4978" name="Check Box 882" hidden="1">
              <a:extLst>
                <a:ext uri="{63B3BB69-23CF-44E3-9099-C40C66FF867C}">
                  <a14:compatExt spid="_x0000_s4978"/>
                </a:ext>
                <a:ext uri="{FF2B5EF4-FFF2-40B4-BE49-F238E27FC236}">
                  <a16:creationId xmlns:a16="http://schemas.microsoft.com/office/drawing/2014/main" id="{00000000-0008-0000-0400-00007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365</xdr:row>
          <xdr:rowOff>25400</xdr:rowOff>
        </xdr:from>
        <xdr:to>
          <xdr:col>17</xdr:col>
          <xdr:colOff>292100</xdr:colOff>
          <xdr:row>365</xdr:row>
          <xdr:rowOff>139700</xdr:rowOff>
        </xdr:to>
        <xdr:sp macro="" textlink="">
          <xdr:nvSpPr>
            <xdr:cNvPr id="4979" name="Check Box 883" hidden="1">
              <a:extLst>
                <a:ext uri="{63B3BB69-23CF-44E3-9099-C40C66FF867C}">
                  <a14:compatExt spid="_x0000_s4979"/>
                </a:ext>
                <a:ext uri="{FF2B5EF4-FFF2-40B4-BE49-F238E27FC236}">
                  <a16:creationId xmlns:a16="http://schemas.microsoft.com/office/drawing/2014/main" id="{00000000-0008-0000-0400-00007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366</xdr:row>
          <xdr:rowOff>25400</xdr:rowOff>
        </xdr:from>
        <xdr:to>
          <xdr:col>17</xdr:col>
          <xdr:colOff>292100</xdr:colOff>
          <xdr:row>366</xdr:row>
          <xdr:rowOff>139700</xdr:rowOff>
        </xdr:to>
        <xdr:sp macro="" textlink="">
          <xdr:nvSpPr>
            <xdr:cNvPr id="4980" name="Check Box 884" hidden="1">
              <a:extLst>
                <a:ext uri="{63B3BB69-23CF-44E3-9099-C40C66FF867C}">
                  <a14:compatExt spid="_x0000_s4980"/>
                </a:ext>
                <a:ext uri="{FF2B5EF4-FFF2-40B4-BE49-F238E27FC236}">
                  <a16:creationId xmlns:a16="http://schemas.microsoft.com/office/drawing/2014/main" id="{00000000-0008-0000-0400-00007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367</xdr:row>
          <xdr:rowOff>25400</xdr:rowOff>
        </xdr:from>
        <xdr:to>
          <xdr:col>17</xdr:col>
          <xdr:colOff>292100</xdr:colOff>
          <xdr:row>367</xdr:row>
          <xdr:rowOff>139700</xdr:rowOff>
        </xdr:to>
        <xdr:sp macro="" textlink="">
          <xdr:nvSpPr>
            <xdr:cNvPr id="4981" name="Check Box 885" hidden="1">
              <a:extLst>
                <a:ext uri="{63B3BB69-23CF-44E3-9099-C40C66FF867C}">
                  <a14:compatExt spid="_x0000_s4981"/>
                </a:ext>
                <a:ext uri="{FF2B5EF4-FFF2-40B4-BE49-F238E27FC236}">
                  <a16:creationId xmlns:a16="http://schemas.microsoft.com/office/drawing/2014/main" id="{00000000-0008-0000-0400-00007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368</xdr:row>
          <xdr:rowOff>25400</xdr:rowOff>
        </xdr:from>
        <xdr:to>
          <xdr:col>17</xdr:col>
          <xdr:colOff>292100</xdr:colOff>
          <xdr:row>368</xdr:row>
          <xdr:rowOff>139700</xdr:rowOff>
        </xdr:to>
        <xdr:sp macro="" textlink="">
          <xdr:nvSpPr>
            <xdr:cNvPr id="4982" name="Check Box 886" hidden="1">
              <a:extLst>
                <a:ext uri="{63B3BB69-23CF-44E3-9099-C40C66FF867C}">
                  <a14:compatExt spid="_x0000_s4982"/>
                </a:ext>
                <a:ext uri="{FF2B5EF4-FFF2-40B4-BE49-F238E27FC236}">
                  <a16:creationId xmlns:a16="http://schemas.microsoft.com/office/drawing/2014/main" id="{00000000-0008-0000-0400-00007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369</xdr:row>
          <xdr:rowOff>25400</xdr:rowOff>
        </xdr:from>
        <xdr:to>
          <xdr:col>17</xdr:col>
          <xdr:colOff>292100</xdr:colOff>
          <xdr:row>369</xdr:row>
          <xdr:rowOff>139700</xdr:rowOff>
        </xdr:to>
        <xdr:sp macro="" textlink="">
          <xdr:nvSpPr>
            <xdr:cNvPr id="4983" name="Check Box 887" hidden="1">
              <a:extLst>
                <a:ext uri="{63B3BB69-23CF-44E3-9099-C40C66FF867C}">
                  <a14:compatExt spid="_x0000_s4983"/>
                </a:ext>
                <a:ext uri="{FF2B5EF4-FFF2-40B4-BE49-F238E27FC236}">
                  <a16:creationId xmlns:a16="http://schemas.microsoft.com/office/drawing/2014/main" id="{00000000-0008-0000-0400-00007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370</xdr:row>
          <xdr:rowOff>25400</xdr:rowOff>
        </xdr:from>
        <xdr:to>
          <xdr:col>17</xdr:col>
          <xdr:colOff>292100</xdr:colOff>
          <xdr:row>370</xdr:row>
          <xdr:rowOff>139700</xdr:rowOff>
        </xdr:to>
        <xdr:sp macro="" textlink="">
          <xdr:nvSpPr>
            <xdr:cNvPr id="4984" name="Check Box 888" hidden="1">
              <a:extLst>
                <a:ext uri="{63B3BB69-23CF-44E3-9099-C40C66FF867C}">
                  <a14:compatExt spid="_x0000_s4984"/>
                </a:ext>
                <a:ext uri="{FF2B5EF4-FFF2-40B4-BE49-F238E27FC236}">
                  <a16:creationId xmlns:a16="http://schemas.microsoft.com/office/drawing/2014/main" id="{00000000-0008-0000-0400-00007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371</xdr:row>
          <xdr:rowOff>25400</xdr:rowOff>
        </xdr:from>
        <xdr:to>
          <xdr:col>17</xdr:col>
          <xdr:colOff>292100</xdr:colOff>
          <xdr:row>371</xdr:row>
          <xdr:rowOff>139700</xdr:rowOff>
        </xdr:to>
        <xdr:sp macro="" textlink="">
          <xdr:nvSpPr>
            <xdr:cNvPr id="4985" name="Check Box 889" hidden="1">
              <a:extLst>
                <a:ext uri="{63B3BB69-23CF-44E3-9099-C40C66FF867C}">
                  <a14:compatExt spid="_x0000_s4985"/>
                </a:ext>
                <a:ext uri="{FF2B5EF4-FFF2-40B4-BE49-F238E27FC236}">
                  <a16:creationId xmlns:a16="http://schemas.microsoft.com/office/drawing/2014/main" id="{00000000-0008-0000-0400-00007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372</xdr:row>
          <xdr:rowOff>25400</xdr:rowOff>
        </xdr:from>
        <xdr:to>
          <xdr:col>14</xdr:col>
          <xdr:colOff>292100</xdr:colOff>
          <xdr:row>372</xdr:row>
          <xdr:rowOff>139700</xdr:rowOff>
        </xdr:to>
        <xdr:sp macro="" textlink="">
          <xdr:nvSpPr>
            <xdr:cNvPr id="4986" name="Check Box 890" hidden="1">
              <a:extLst>
                <a:ext uri="{63B3BB69-23CF-44E3-9099-C40C66FF867C}">
                  <a14:compatExt spid="_x0000_s4986"/>
                </a:ext>
                <a:ext uri="{FF2B5EF4-FFF2-40B4-BE49-F238E27FC236}">
                  <a16:creationId xmlns:a16="http://schemas.microsoft.com/office/drawing/2014/main" id="{00000000-0008-0000-0400-00007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373</xdr:row>
          <xdr:rowOff>25400</xdr:rowOff>
        </xdr:from>
        <xdr:to>
          <xdr:col>14</xdr:col>
          <xdr:colOff>292100</xdr:colOff>
          <xdr:row>373</xdr:row>
          <xdr:rowOff>139700</xdr:rowOff>
        </xdr:to>
        <xdr:sp macro="" textlink="">
          <xdr:nvSpPr>
            <xdr:cNvPr id="4987" name="Check Box 891" hidden="1">
              <a:extLst>
                <a:ext uri="{63B3BB69-23CF-44E3-9099-C40C66FF867C}">
                  <a14:compatExt spid="_x0000_s4987"/>
                </a:ext>
                <a:ext uri="{FF2B5EF4-FFF2-40B4-BE49-F238E27FC236}">
                  <a16:creationId xmlns:a16="http://schemas.microsoft.com/office/drawing/2014/main" id="{00000000-0008-0000-0400-00007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374</xdr:row>
          <xdr:rowOff>25400</xdr:rowOff>
        </xdr:from>
        <xdr:to>
          <xdr:col>14</xdr:col>
          <xdr:colOff>292100</xdr:colOff>
          <xdr:row>374</xdr:row>
          <xdr:rowOff>139700</xdr:rowOff>
        </xdr:to>
        <xdr:sp macro="" textlink="">
          <xdr:nvSpPr>
            <xdr:cNvPr id="4988" name="Check Box 892" hidden="1">
              <a:extLst>
                <a:ext uri="{63B3BB69-23CF-44E3-9099-C40C66FF867C}">
                  <a14:compatExt spid="_x0000_s4988"/>
                </a:ext>
                <a:ext uri="{FF2B5EF4-FFF2-40B4-BE49-F238E27FC236}">
                  <a16:creationId xmlns:a16="http://schemas.microsoft.com/office/drawing/2014/main" id="{00000000-0008-0000-0400-00007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375</xdr:row>
          <xdr:rowOff>25400</xdr:rowOff>
        </xdr:from>
        <xdr:to>
          <xdr:col>14</xdr:col>
          <xdr:colOff>292100</xdr:colOff>
          <xdr:row>375</xdr:row>
          <xdr:rowOff>139700</xdr:rowOff>
        </xdr:to>
        <xdr:sp macro="" textlink="">
          <xdr:nvSpPr>
            <xdr:cNvPr id="4989" name="Check Box 893" hidden="1">
              <a:extLst>
                <a:ext uri="{63B3BB69-23CF-44E3-9099-C40C66FF867C}">
                  <a14:compatExt spid="_x0000_s4989"/>
                </a:ext>
                <a:ext uri="{FF2B5EF4-FFF2-40B4-BE49-F238E27FC236}">
                  <a16:creationId xmlns:a16="http://schemas.microsoft.com/office/drawing/2014/main" id="{00000000-0008-0000-0400-00007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376</xdr:row>
          <xdr:rowOff>25400</xdr:rowOff>
        </xdr:from>
        <xdr:to>
          <xdr:col>14</xdr:col>
          <xdr:colOff>292100</xdr:colOff>
          <xdr:row>376</xdr:row>
          <xdr:rowOff>139700</xdr:rowOff>
        </xdr:to>
        <xdr:sp macro="" textlink="">
          <xdr:nvSpPr>
            <xdr:cNvPr id="4990" name="Check Box 894" hidden="1">
              <a:extLst>
                <a:ext uri="{63B3BB69-23CF-44E3-9099-C40C66FF867C}">
                  <a14:compatExt spid="_x0000_s4990"/>
                </a:ext>
                <a:ext uri="{FF2B5EF4-FFF2-40B4-BE49-F238E27FC236}">
                  <a16:creationId xmlns:a16="http://schemas.microsoft.com/office/drawing/2014/main" id="{00000000-0008-0000-0400-00007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377</xdr:row>
          <xdr:rowOff>25400</xdr:rowOff>
        </xdr:from>
        <xdr:to>
          <xdr:col>14</xdr:col>
          <xdr:colOff>292100</xdr:colOff>
          <xdr:row>377</xdr:row>
          <xdr:rowOff>139700</xdr:rowOff>
        </xdr:to>
        <xdr:sp macro="" textlink="">
          <xdr:nvSpPr>
            <xdr:cNvPr id="4991" name="Check Box 895" hidden="1">
              <a:extLst>
                <a:ext uri="{63B3BB69-23CF-44E3-9099-C40C66FF867C}">
                  <a14:compatExt spid="_x0000_s4991"/>
                </a:ext>
                <a:ext uri="{FF2B5EF4-FFF2-40B4-BE49-F238E27FC236}">
                  <a16:creationId xmlns:a16="http://schemas.microsoft.com/office/drawing/2014/main" id="{00000000-0008-0000-0400-00007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378</xdr:row>
          <xdr:rowOff>25400</xdr:rowOff>
        </xdr:from>
        <xdr:to>
          <xdr:col>14</xdr:col>
          <xdr:colOff>292100</xdr:colOff>
          <xdr:row>378</xdr:row>
          <xdr:rowOff>139700</xdr:rowOff>
        </xdr:to>
        <xdr:sp macro="" textlink="">
          <xdr:nvSpPr>
            <xdr:cNvPr id="4992" name="Check Box 896" hidden="1">
              <a:extLst>
                <a:ext uri="{63B3BB69-23CF-44E3-9099-C40C66FF867C}">
                  <a14:compatExt spid="_x0000_s4992"/>
                </a:ext>
                <a:ext uri="{FF2B5EF4-FFF2-40B4-BE49-F238E27FC236}">
                  <a16:creationId xmlns:a16="http://schemas.microsoft.com/office/drawing/2014/main" id="{00000000-0008-0000-0400-00008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379</xdr:row>
          <xdr:rowOff>25400</xdr:rowOff>
        </xdr:from>
        <xdr:to>
          <xdr:col>14</xdr:col>
          <xdr:colOff>292100</xdr:colOff>
          <xdr:row>379</xdr:row>
          <xdr:rowOff>139700</xdr:rowOff>
        </xdr:to>
        <xdr:sp macro="" textlink="">
          <xdr:nvSpPr>
            <xdr:cNvPr id="4993" name="Check Box 897" hidden="1">
              <a:extLst>
                <a:ext uri="{63B3BB69-23CF-44E3-9099-C40C66FF867C}">
                  <a14:compatExt spid="_x0000_s4993"/>
                </a:ext>
                <a:ext uri="{FF2B5EF4-FFF2-40B4-BE49-F238E27FC236}">
                  <a16:creationId xmlns:a16="http://schemas.microsoft.com/office/drawing/2014/main" id="{00000000-0008-0000-0400-00008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380</xdr:row>
          <xdr:rowOff>25400</xdr:rowOff>
        </xdr:from>
        <xdr:to>
          <xdr:col>14</xdr:col>
          <xdr:colOff>292100</xdr:colOff>
          <xdr:row>380</xdr:row>
          <xdr:rowOff>139700</xdr:rowOff>
        </xdr:to>
        <xdr:sp macro="" textlink="">
          <xdr:nvSpPr>
            <xdr:cNvPr id="4994" name="Check Box 898" hidden="1">
              <a:extLst>
                <a:ext uri="{63B3BB69-23CF-44E3-9099-C40C66FF867C}">
                  <a14:compatExt spid="_x0000_s4994"/>
                </a:ext>
                <a:ext uri="{FF2B5EF4-FFF2-40B4-BE49-F238E27FC236}">
                  <a16:creationId xmlns:a16="http://schemas.microsoft.com/office/drawing/2014/main" id="{00000000-0008-0000-0400-00008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372</xdr:row>
          <xdr:rowOff>25400</xdr:rowOff>
        </xdr:from>
        <xdr:to>
          <xdr:col>17</xdr:col>
          <xdr:colOff>292100</xdr:colOff>
          <xdr:row>372</xdr:row>
          <xdr:rowOff>139700</xdr:rowOff>
        </xdr:to>
        <xdr:sp macro="" textlink="">
          <xdr:nvSpPr>
            <xdr:cNvPr id="4995" name="Check Box 899" hidden="1">
              <a:extLst>
                <a:ext uri="{63B3BB69-23CF-44E3-9099-C40C66FF867C}">
                  <a14:compatExt spid="_x0000_s4995"/>
                </a:ext>
                <a:ext uri="{FF2B5EF4-FFF2-40B4-BE49-F238E27FC236}">
                  <a16:creationId xmlns:a16="http://schemas.microsoft.com/office/drawing/2014/main" id="{00000000-0008-0000-0400-00008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373</xdr:row>
          <xdr:rowOff>25400</xdr:rowOff>
        </xdr:from>
        <xdr:to>
          <xdr:col>17</xdr:col>
          <xdr:colOff>292100</xdr:colOff>
          <xdr:row>373</xdr:row>
          <xdr:rowOff>139700</xdr:rowOff>
        </xdr:to>
        <xdr:sp macro="" textlink="">
          <xdr:nvSpPr>
            <xdr:cNvPr id="4996" name="Check Box 900" hidden="1">
              <a:extLst>
                <a:ext uri="{63B3BB69-23CF-44E3-9099-C40C66FF867C}">
                  <a14:compatExt spid="_x0000_s4996"/>
                </a:ext>
                <a:ext uri="{FF2B5EF4-FFF2-40B4-BE49-F238E27FC236}">
                  <a16:creationId xmlns:a16="http://schemas.microsoft.com/office/drawing/2014/main" id="{00000000-0008-0000-0400-00008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374</xdr:row>
          <xdr:rowOff>25400</xdr:rowOff>
        </xdr:from>
        <xdr:to>
          <xdr:col>17</xdr:col>
          <xdr:colOff>292100</xdr:colOff>
          <xdr:row>374</xdr:row>
          <xdr:rowOff>139700</xdr:rowOff>
        </xdr:to>
        <xdr:sp macro="" textlink="">
          <xdr:nvSpPr>
            <xdr:cNvPr id="4997" name="Check Box 901" hidden="1">
              <a:extLst>
                <a:ext uri="{63B3BB69-23CF-44E3-9099-C40C66FF867C}">
                  <a14:compatExt spid="_x0000_s4997"/>
                </a:ext>
                <a:ext uri="{FF2B5EF4-FFF2-40B4-BE49-F238E27FC236}">
                  <a16:creationId xmlns:a16="http://schemas.microsoft.com/office/drawing/2014/main" id="{00000000-0008-0000-0400-00008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375</xdr:row>
          <xdr:rowOff>25400</xdr:rowOff>
        </xdr:from>
        <xdr:to>
          <xdr:col>17</xdr:col>
          <xdr:colOff>292100</xdr:colOff>
          <xdr:row>375</xdr:row>
          <xdr:rowOff>139700</xdr:rowOff>
        </xdr:to>
        <xdr:sp macro="" textlink="">
          <xdr:nvSpPr>
            <xdr:cNvPr id="4998" name="Check Box 902" hidden="1">
              <a:extLst>
                <a:ext uri="{63B3BB69-23CF-44E3-9099-C40C66FF867C}">
                  <a14:compatExt spid="_x0000_s4998"/>
                </a:ext>
                <a:ext uri="{FF2B5EF4-FFF2-40B4-BE49-F238E27FC236}">
                  <a16:creationId xmlns:a16="http://schemas.microsoft.com/office/drawing/2014/main" id="{00000000-0008-0000-0400-00008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376</xdr:row>
          <xdr:rowOff>25400</xdr:rowOff>
        </xdr:from>
        <xdr:to>
          <xdr:col>17</xdr:col>
          <xdr:colOff>292100</xdr:colOff>
          <xdr:row>376</xdr:row>
          <xdr:rowOff>139700</xdr:rowOff>
        </xdr:to>
        <xdr:sp macro="" textlink="">
          <xdr:nvSpPr>
            <xdr:cNvPr id="4999" name="Check Box 903" hidden="1">
              <a:extLst>
                <a:ext uri="{63B3BB69-23CF-44E3-9099-C40C66FF867C}">
                  <a14:compatExt spid="_x0000_s4999"/>
                </a:ext>
                <a:ext uri="{FF2B5EF4-FFF2-40B4-BE49-F238E27FC236}">
                  <a16:creationId xmlns:a16="http://schemas.microsoft.com/office/drawing/2014/main" id="{00000000-0008-0000-0400-00008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377</xdr:row>
          <xdr:rowOff>25400</xdr:rowOff>
        </xdr:from>
        <xdr:to>
          <xdr:col>17</xdr:col>
          <xdr:colOff>292100</xdr:colOff>
          <xdr:row>377</xdr:row>
          <xdr:rowOff>139700</xdr:rowOff>
        </xdr:to>
        <xdr:sp macro="" textlink="">
          <xdr:nvSpPr>
            <xdr:cNvPr id="5000" name="Check Box 904" hidden="1">
              <a:extLst>
                <a:ext uri="{63B3BB69-23CF-44E3-9099-C40C66FF867C}">
                  <a14:compatExt spid="_x0000_s5000"/>
                </a:ext>
                <a:ext uri="{FF2B5EF4-FFF2-40B4-BE49-F238E27FC236}">
                  <a16:creationId xmlns:a16="http://schemas.microsoft.com/office/drawing/2014/main" id="{00000000-0008-0000-0400-00008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378</xdr:row>
          <xdr:rowOff>25400</xdr:rowOff>
        </xdr:from>
        <xdr:to>
          <xdr:col>17</xdr:col>
          <xdr:colOff>292100</xdr:colOff>
          <xdr:row>378</xdr:row>
          <xdr:rowOff>139700</xdr:rowOff>
        </xdr:to>
        <xdr:sp macro="" textlink="">
          <xdr:nvSpPr>
            <xdr:cNvPr id="5001" name="Check Box 905" hidden="1">
              <a:extLst>
                <a:ext uri="{63B3BB69-23CF-44E3-9099-C40C66FF867C}">
                  <a14:compatExt spid="_x0000_s5001"/>
                </a:ext>
                <a:ext uri="{FF2B5EF4-FFF2-40B4-BE49-F238E27FC236}">
                  <a16:creationId xmlns:a16="http://schemas.microsoft.com/office/drawing/2014/main" id="{00000000-0008-0000-0400-00008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379</xdr:row>
          <xdr:rowOff>25400</xdr:rowOff>
        </xdr:from>
        <xdr:to>
          <xdr:col>17</xdr:col>
          <xdr:colOff>292100</xdr:colOff>
          <xdr:row>379</xdr:row>
          <xdr:rowOff>139700</xdr:rowOff>
        </xdr:to>
        <xdr:sp macro="" textlink="">
          <xdr:nvSpPr>
            <xdr:cNvPr id="5002" name="Check Box 906" hidden="1">
              <a:extLst>
                <a:ext uri="{63B3BB69-23CF-44E3-9099-C40C66FF867C}">
                  <a14:compatExt spid="_x0000_s5002"/>
                </a:ext>
                <a:ext uri="{FF2B5EF4-FFF2-40B4-BE49-F238E27FC236}">
                  <a16:creationId xmlns:a16="http://schemas.microsoft.com/office/drawing/2014/main" id="{00000000-0008-0000-0400-00008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380</xdr:row>
          <xdr:rowOff>25400</xdr:rowOff>
        </xdr:from>
        <xdr:to>
          <xdr:col>17</xdr:col>
          <xdr:colOff>292100</xdr:colOff>
          <xdr:row>380</xdr:row>
          <xdr:rowOff>139700</xdr:rowOff>
        </xdr:to>
        <xdr:sp macro="" textlink="">
          <xdr:nvSpPr>
            <xdr:cNvPr id="5003" name="Check Box 907" hidden="1">
              <a:extLst>
                <a:ext uri="{63B3BB69-23CF-44E3-9099-C40C66FF867C}">
                  <a14:compatExt spid="_x0000_s5003"/>
                </a:ext>
                <a:ext uri="{FF2B5EF4-FFF2-40B4-BE49-F238E27FC236}">
                  <a16:creationId xmlns:a16="http://schemas.microsoft.com/office/drawing/2014/main" id="{00000000-0008-0000-0400-00008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381</xdr:row>
          <xdr:rowOff>25400</xdr:rowOff>
        </xdr:from>
        <xdr:to>
          <xdr:col>14</xdr:col>
          <xdr:colOff>292100</xdr:colOff>
          <xdr:row>381</xdr:row>
          <xdr:rowOff>139700</xdr:rowOff>
        </xdr:to>
        <xdr:sp macro="" textlink="">
          <xdr:nvSpPr>
            <xdr:cNvPr id="5004" name="Check Box 908" hidden="1">
              <a:extLst>
                <a:ext uri="{63B3BB69-23CF-44E3-9099-C40C66FF867C}">
                  <a14:compatExt spid="_x0000_s5004"/>
                </a:ext>
                <a:ext uri="{FF2B5EF4-FFF2-40B4-BE49-F238E27FC236}">
                  <a16:creationId xmlns:a16="http://schemas.microsoft.com/office/drawing/2014/main" id="{00000000-0008-0000-0400-00008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382</xdr:row>
          <xdr:rowOff>25400</xdr:rowOff>
        </xdr:from>
        <xdr:to>
          <xdr:col>14</xdr:col>
          <xdr:colOff>292100</xdr:colOff>
          <xdr:row>382</xdr:row>
          <xdr:rowOff>139700</xdr:rowOff>
        </xdr:to>
        <xdr:sp macro="" textlink="">
          <xdr:nvSpPr>
            <xdr:cNvPr id="5005" name="Check Box 909" hidden="1">
              <a:extLst>
                <a:ext uri="{63B3BB69-23CF-44E3-9099-C40C66FF867C}">
                  <a14:compatExt spid="_x0000_s5005"/>
                </a:ext>
                <a:ext uri="{FF2B5EF4-FFF2-40B4-BE49-F238E27FC236}">
                  <a16:creationId xmlns:a16="http://schemas.microsoft.com/office/drawing/2014/main" id="{00000000-0008-0000-0400-00008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383</xdr:row>
          <xdr:rowOff>25400</xdr:rowOff>
        </xdr:from>
        <xdr:to>
          <xdr:col>14</xdr:col>
          <xdr:colOff>292100</xdr:colOff>
          <xdr:row>383</xdr:row>
          <xdr:rowOff>139700</xdr:rowOff>
        </xdr:to>
        <xdr:sp macro="" textlink="">
          <xdr:nvSpPr>
            <xdr:cNvPr id="5006" name="Check Box 910" hidden="1">
              <a:extLst>
                <a:ext uri="{63B3BB69-23CF-44E3-9099-C40C66FF867C}">
                  <a14:compatExt spid="_x0000_s5006"/>
                </a:ext>
                <a:ext uri="{FF2B5EF4-FFF2-40B4-BE49-F238E27FC236}">
                  <a16:creationId xmlns:a16="http://schemas.microsoft.com/office/drawing/2014/main" id="{00000000-0008-0000-0400-00008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384</xdr:row>
          <xdr:rowOff>25400</xdr:rowOff>
        </xdr:from>
        <xdr:to>
          <xdr:col>14</xdr:col>
          <xdr:colOff>292100</xdr:colOff>
          <xdr:row>384</xdr:row>
          <xdr:rowOff>139700</xdr:rowOff>
        </xdr:to>
        <xdr:sp macro="" textlink="">
          <xdr:nvSpPr>
            <xdr:cNvPr id="5007" name="Check Box 911" hidden="1">
              <a:extLst>
                <a:ext uri="{63B3BB69-23CF-44E3-9099-C40C66FF867C}">
                  <a14:compatExt spid="_x0000_s5007"/>
                </a:ext>
                <a:ext uri="{FF2B5EF4-FFF2-40B4-BE49-F238E27FC236}">
                  <a16:creationId xmlns:a16="http://schemas.microsoft.com/office/drawing/2014/main" id="{00000000-0008-0000-0400-00008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385</xdr:row>
          <xdr:rowOff>25400</xdr:rowOff>
        </xdr:from>
        <xdr:to>
          <xdr:col>14</xdr:col>
          <xdr:colOff>292100</xdr:colOff>
          <xdr:row>385</xdr:row>
          <xdr:rowOff>139700</xdr:rowOff>
        </xdr:to>
        <xdr:sp macro="" textlink="">
          <xdr:nvSpPr>
            <xdr:cNvPr id="5008" name="Check Box 912" hidden="1">
              <a:extLst>
                <a:ext uri="{63B3BB69-23CF-44E3-9099-C40C66FF867C}">
                  <a14:compatExt spid="_x0000_s5008"/>
                </a:ext>
                <a:ext uri="{FF2B5EF4-FFF2-40B4-BE49-F238E27FC236}">
                  <a16:creationId xmlns:a16="http://schemas.microsoft.com/office/drawing/2014/main" id="{00000000-0008-0000-0400-00009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386</xdr:row>
          <xdr:rowOff>25400</xdr:rowOff>
        </xdr:from>
        <xdr:to>
          <xdr:col>14</xdr:col>
          <xdr:colOff>292100</xdr:colOff>
          <xdr:row>386</xdr:row>
          <xdr:rowOff>139700</xdr:rowOff>
        </xdr:to>
        <xdr:sp macro="" textlink="">
          <xdr:nvSpPr>
            <xdr:cNvPr id="5009" name="Check Box 913" hidden="1">
              <a:extLst>
                <a:ext uri="{63B3BB69-23CF-44E3-9099-C40C66FF867C}">
                  <a14:compatExt spid="_x0000_s5009"/>
                </a:ext>
                <a:ext uri="{FF2B5EF4-FFF2-40B4-BE49-F238E27FC236}">
                  <a16:creationId xmlns:a16="http://schemas.microsoft.com/office/drawing/2014/main" id="{00000000-0008-0000-0400-00009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387</xdr:row>
          <xdr:rowOff>25400</xdr:rowOff>
        </xdr:from>
        <xdr:to>
          <xdr:col>14</xdr:col>
          <xdr:colOff>292100</xdr:colOff>
          <xdr:row>387</xdr:row>
          <xdr:rowOff>139700</xdr:rowOff>
        </xdr:to>
        <xdr:sp macro="" textlink="">
          <xdr:nvSpPr>
            <xdr:cNvPr id="5010" name="Check Box 914" hidden="1">
              <a:extLst>
                <a:ext uri="{63B3BB69-23CF-44E3-9099-C40C66FF867C}">
                  <a14:compatExt spid="_x0000_s5010"/>
                </a:ext>
                <a:ext uri="{FF2B5EF4-FFF2-40B4-BE49-F238E27FC236}">
                  <a16:creationId xmlns:a16="http://schemas.microsoft.com/office/drawing/2014/main" id="{00000000-0008-0000-0400-00009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388</xdr:row>
          <xdr:rowOff>25400</xdr:rowOff>
        </xdr:from>
        <xdr:to>
          <xdr:col>14</xdr:col>
          <xdr:colOff>292100</xdr:colOff>
          <xdr:row>388</xdr:row>
          <xdr:rowOff>139700</xdr:rowOff>
        </xdr:to>
        <xdr:sp macro="" textlink="">
          <xdr:nvSpPr>
            <xdr:cNvPr id="5011" name="Check Box 915" hidden="1">
              <a:extLst>
                <a:ext uri="{63B3BB69-23CF-44E3-9099-C40C66FF867C}">
                  <a14:compatExt spid="_x0000_s5011"/>
                </a:ext>
                <a:ext uri="{FF2B5EF4-FFF2-40B4-BE49-F238E27FC236}">
                  <a16:creationId xmlns:a16="http://schemas.microsoft.com/office/drawing/2014/main" id="{00000000-0008-0000-0400-00009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389</xdr:row>
          <xdr:rowOff>25400</xdr:rowOff>
        </xdr:from>
        <xdr:to>
          <xdr:col>14</xdr:col>
          <xdr:colOff>292100</xdr:colOff>
          <xdr:row>389</xdr:row>
          <xdr:rowOff>139700</xdr:rowOff>
        </xdr:to>
        <xdr:sp macro="" textlink="">
          <xdr:nvSpPr>
            <xdr:cNvPr id="5012" name="Check Box 916" hidden="1">
              <a:extLst>
                <a:ext uri="{63B3BB69-23CF-44E3-9099-C40C66FF867C}">
                  <a14:compatExt spid="_x0000_s5012"/>
                </a:ext>
                <a:ext uri="{FF2B5EF4-FFF2-40B4-BE49-F238E27FC236}">
                  <a16:creationId xmlns:a16="http://schemas.microsoft.com/office/drawing/2014/main" id="{00000000-0008-0000-0400-00009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381</xdr:row>
          <xdr:rowOff>25400</xdr:rowOff>
        </xdr:from>
        <xdr:to>
          <xdr:col>17</xdr:col>
          <xdr:colOff>292100</xdr:colOff>
          <xdr:row>381</xdr:row>
          <xdr:rowOff>139700</xdr:rowOff>
        </xdr:to>
        <xdr:sp macro="" textlink="">
          <xdr:nvSpPr>
            <xdr:cNvPr id="5013" name="Check Box 917" hidden="1">
              <a:extLst>
                <a:ext uri="{63B3BB69-23CF-44E3-9099-C40C66FF867C}">
                  <a14:compatExt spid="_x0000_s5013"/>
                </a:ext>
                <a:ext uri="{FF2B5EF4-FFF2-40B4-BE49-F238E27FC236}">
                  <a16:creationId xmlns:a16="http://schemas.microsoft.com/office/drawing/2014/main" id="{00000000-0008-0000-0400-00009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382</xdr:row>
          <xdr:rowOff>25400</xdr:rowOff>
        </xdr:from>
        <xdr:to>
          <xdr:col>17</xdr:col>
          <xdr:colOff>292100</xdr:colOff>
          <xdr:row>382</xdr:row>
          <xdr:rowOff>139700</xdr:rowOff>
        </xdr:to>
        <xdr:sp macro="" textlink="">
          <xdr:nvSpPr>
            <xdr:cNvPr id="5014" name="Check Box 918" hidden="1">
              <a:extLst>
                <a:ext uri="{63B3BB69-23CF-44E3-9099-C40C66FF867C}">
                  <a14:compatExt spid="_x0000_s5014"/>
                </a:ext>
                <a:ext uri="{FF2B5EF4-FFF2-40B4-BE49-F238E27FC236}">
                  <a16:creationId xmlns:a16="http://schemas.microsoft.com/office/drawing/2014/main" id="{00000000-0008-0000-0400-00009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383</xdr:row>
          <xdr:rowOff>25400</xdr:rowOff>
        </xdr:from>
        <xdr:to>
          <xdr:col>17</xdr:col>
          <xdr:colOff>292100</xdr:colOff>
          <xdr:row>383</xdr:row>
          <xdr:rowOff>139700</xdr:rowOff>
        </xdr:to>
        <xdr:sp macro="" textlink="">
          <xdr:nvSpPr>
            <xdr:cNvPr id="5015" name="Check Box 919" hidden="1">
              <a:extLst>
                <a:ext uri="{63B3BB69-23CF-44E3-9099-C40C66FF867C}">
                  <a14:compatExt spid="_x0000_s5015"/>
                </a:ext>
                <a:ext uri="{FF2B5EF4-FFF2-40B4-BE49-F238E27FC236}">
                  <a16:creationId xmlns:a16="http://schemas.microsoft.com/office/drawing/2014/main" id="{00000000-0008-0000-0400-00009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384</xdr:row>
          <xdr:rowOff>25400</xdr:rowOff>
        </xdr:from>
        <xdr:to>
          <xdr:col>17</xdr:col>
          <xdr:colOff>292100</xdr:colOff>
          <xdr:row>384</xdr:row>
          <xdr:rowOff>139700</xdr:rowOff>
        </xdr:to>
        <xdr:sp macro="" textlink="">
          <xdr:nvSpPr>
            <xdr:cNvPr id="5016" name="Check Box 920" hidden="1">
              <a:extLst>
                <a:ext uri="{63B3BB69-23CF-44E3-9099-C40C66FF867C}">
                  <a14:compatExt spid="_x0000_s5016"/>
                </a:ext>
                <a:ext uri="{FF2B5EF4-FFF2-40B4-BE49-F238E27FC236}">
                  <a16:creationId xmlns:a16="http://schemas.microsoft.com/office/drawing/2014/main" id="{00000000-0008-0000-0400-00009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385</xdr:row>
          <xdr:rowOff>25400</xdr:rowOff>
        </xdr:from>
        <xdr:to>
          <xdr:col>17</xdr:col>
          <xdr:colOff>292100</xdr:colOff>
          <xdr:row>385</xdr:row>
          <xdr:rowOff>139700</xdr:rowOff>
        </xdr:to>
        <xdr:sp macro="" textlink="">
          <xdr:nvSpPr>
            <xdr:cNvPr id="5017" name="Check Box 921" hidden="1">
              <a:extLst>
                <a:ext uri="{63B3BB69-23CF-44E3-9099-C40C66FF867C}">
                  <a14:compatExt spid="_x0000_s5017"/>
                </a:ext>
                <a:ext uri="{FF2B5EF4-FFF2-40B4-BE49-F238E27FC236}">
                  <a16:creationId xmlns:a16="http://schemas.microsoft.com/office/drawing/2014/main" id="{00000000-0008-0000-0400-00009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386</xdr:row>
          <xdr:rowOff>25400</xdr:rowOff>
        </xdr:from>
        <xdr:to>
          <xdr:col>17</xdr:col>
          <xdr:colOff>292100</xdr:colOff>
          <xdr:row>386</xdr:row>
          <xdr:rowOff>139700</xdr:rowOff>
        </xdr:to>
        <xdr:sp macro="" textlink="">
          <xdr:nvSpPr>
            <xdr:cNvPr id="5018" name="Check Box 922" hidden="1">
              <a:extLst>
                <a:ext uri="{63B3BB69-23CF-44E3-9099-C40C66FF867C}">
                  <a14:compatExt spid="_x0000_s5018"/>
                </a:ext>
                <a:ext uri="{FF2B5EF4-FFF2-40B4-BE49-F238E27FC236}">
                  <a16:creationId xmlns:a16="http://schemas.microsoft.com/office/drawing/2014/main" id="{00000000-0008-0000-0400-00009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387</xdr:row>
          <xdr:rowOff>25400</xdr:rowOff>
        </xdr:from>
        <xdr:to>
          <xdr:col>17</xdr:col>
          <xdr:colOff>292100</xdr:colOff>
          <xdr:row>387</xdr:row>
          <xdr:rowOff>139700</xdr:rowOff>
        </xdr:to>
        <xdr:sp macro="" textlink="">
          <xdr:nvSpPr>
            <xdr:cNvPr id="5019" name="Check Box 923" hidden="1">
              <a:extLst>
                <a:ext uri="{63B3BB69-23CF-44E3-9099-C40C66FF867C}">
                  <a14:compatExt spid="_x0000_s5019"/>
                </a:ext>
                <a:ext uri="{FF2B5EF4-FFF2-40B4-BE49-F238E27FC236}">
                  <a16:creationId xmlns:a16="http://schemas.microsoft.com/office/drawing/2014/main" id="{00000000-0008-0000-0400-00009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388</xdr:row>
          <xdr:rowOff>25400</xdr:rowOff>
        </xdr:from>
        <xdr:to>
          <xdr:col>17</xdr:col>
          <xdr:colOff>292100</xdr:colOff>
          <xdr:row>388</xdr:row>
          <xdr:rowOff>139700</xdr:rowOff>
        </xdr:to>
        <xdr:sp macro="" textlink="">
          <xdr:nvSpPr>
            <xdr:cNvPr id="5020" name="Check Box 924" hidden="1">
              <a:extLst>
                <a:ext uri="{63B3BB69-23CF-44E3-9099-C40C66FF867C}">
                  <a14:compatExt spid="_x0000_s5020"/>
                </a:ext>
                <a:ext uri="{FF2B5EF4-FFF2-40B4-BE49-F238E27FC236}">
                  <a16:creationId xmlns:a16="http://schemas.microsoft.com/office/drawing/2014/main" id="{00000000-0008-0000-0400-00009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389</xdr:row>
          <xdr:rowOff>25400</xdr:rowOff>
        </xdr:from>
        <xdr:to>
          <xdr:col>17</xdr:col>
          <xdr:colOff>292100</xdr:colOff>
          <xdr:row>389</xdr:row>
          <xdr:rowOff>139700</xdr:rowOff>
        </xdr:to>
        <xdr:sp macro="" textlink="">
          <xdr:nvSpPr>
            <xdr:cNvPr id="5021" name="Check Box 925" hidden="1">
              <a:extLst>
                <a:ext uri="{63B3BB69-23CF-44E3-9099-C40C66FF867C}">
                  <a14:compatExt spid="_x0000_s5021"/>
                </a:ext>
                <a:ext uri="{FF2B5EF4-FFF2-40B4-BE49-F238E27FC236}">
                  <a16:creationId xmlns:a16="http://schemas.microsoft.com/office/drawing/2014/main" id="{00000000-0008-0000-0400-00009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390</xdr:row>
          <xdr:rowOff>25400</xdr:rowOff>
        </xdr:from>
        <xdr:to>
          <xdr:col>14</xdr:col>
          <xdr:colOff>292100</xdr:colOff>
          <xdr:row>390</xdr:row>
          <xdr:rowOff>139700</xdr:rowOff>
        </xdr:to>
        <xdr:sp macro="" textlink="">
          <xdr:nvSpPr>
            <xdr:cNvPr id="5022" name="Check Box 926" hidden="1">
              <a:extLst>
                <a:ext uri="{63B3BB69-23CF-44E3-9099-C40C66FF867C}">
                  <a14:compatExt spid="_x0000_s5022"/>
                </a:ext>
                <a:ext uri="{FF2B5EF4-FFF2-40B4-BE49-F238E27FC236}">
                  <a16:creationId xmlns:a16="http://schemas.microsoft.com/office/drawing/2014/main" id="{00000000-0008-0000-0400-00009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391</xdr:row>
          <xdr:rowOff>25400</xdr:rowOff>
        </xdr:from>
        <xdr:to>
          <xdr:col>14</xdr:col>
          <xdr:colOff>292100</xdr:colOff>
          <xdr:row>391</xdr:row>
          <xdr:rowOff>139700</xdr:rowOff>
        </xdr:to>
        <xdr:sp macro="" textlink="">
          <xdr:nvSpPr>
            <xdr:cNvPr id="5023" name="Check Box 927" hidden="1">
              <a:extLst>
                <a:ext uri="{63B3BB69-23CF-44E3-9099-C40C66FF867C}">
                  <a14:compatExt spid="_x0000_s5023"/>
                </a:ext>
                <a:ext uri="{FF2B5EF4-FFF2-40B4-BE49-F238E27FC236}">
                  <a16:creationId xmlns:a16="http://schemas.microsoft.com/office/drawing/2014/main" id="{00000000-0008-0000-0400-00009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392</xdr:row>
          <xdr:rowOff>25400</xdr:rowOff>
        </xdr:from>
        <xdr:to>
          <xdr:col>14</xdr:col>
          <xdr:colOff>292100</xdr:colOff>
          <xdr:row>392</xdr:row>
          <xdr:rowOff>139700</xdr:rowOff>
        </xdr:to>
        <xdr:sp macro="" textlink="">
          <xdr:nvSpPr>
            <xdr:cNvPr id="5024" name="Check Box 928" hidden="1">
              <a:extLst>
                <a:ext uri="{63B3BB69-23CF-44E3-9099-C40C66FF867C}">
                  <a14:compatExt spid="_x0000_s5024"/>
                </a:ext>
                <a:ext uri="{FF2B5EF4-FFF2-40B4-BE49-F238E27FC236}">
                  <a16:creationId xmlns:a16="http://schemas.microsoft.com/office/drawing/2014/main" id="{00000000-0008-0000-0400-0000A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393</xdr:row>
          <xdr:rowOff>25400</xdr:rowOff>
        </xdr:from>
        <xdr:to>
          <xdr:col>14</xdr:col>
          <xdr:colOff>292100</xdr:colOff>
          <xdr:row>393</xdr:row>
          <xdr:rowOff>139700</xdr:rowOff>
        </xdr:to>
        <xdr:sp macro="" textlink="">
          <xdr:nvSpPr>
            <xdr:cNvPr id="5025" name="Check Box 929" hidden="1">
              <a:extLst>
                <a:ext uri="{63B3BB69-23CF-44E3-9099-C40C66FF867C}">
                  <a14:compatExt spid="_x0000_s5025"/>
                </a:ext>
                <a:ext uri="{FF2B5EF4-FFF2-40B4-BE49-F238E27FC236}">
                  <a16:creationId xmlns:a16="http://schemas.microsoft.com/office/drawing/2014/main" id="{00000000-0008-0000-0400-0000A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394</xdr:row>
          <xdr:rowOff>25400</xdr:rowOff>
        </xdr:from>
        <xdr:to>
          <xdr:col>14</xdr:col>
          <xdr:colOff>292100</xdr:colOff>
          <xdr:row>394</xdr:row>
          <xdr:rowOff>139700</xdr:rowOff>
        </xdr:to>
        <xdr:sp macro="" textlink="">
          <xdr:nvSpPr>
            <xdr:cNvPr id="5026" name="Check Box 930" hidden="1">
              <a:extLst>
                <a:ext uri="{63B3BB69-23CF-44E3-9099-C40C66FF867C}">
                  <a14:compatExt spid="_x0000_s5026"/>
                </a:ext>
                <a:ext uri="{FF2B5EF4-FFF2-40B4-BE49-F238E27FC236}">
                  <a16:creationId xmlns:a16="http://schemas.microsoft.com/office/drawing/2014/main" id="{00000000-0008-0000-0400-0000A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395</xdr:row>
          <xdr:rowOff>25400</xdr:rowOff>
        </xdr:from>
        <xdr:to>
          <xdr:col>14</xdr:col>
          <xdr:colOff>292100</xdr:colOff>
          <xdr:row>395</xdr:row>
          <xdr:rowOff>139700</xdr:rowOff>
        </xdr:to>
        <xdr:sp macro="" textlink="">
          <xdr:nvSpPr>
            <xdr:cNvPr id="5027" name="Check Box 931" hidden="1">
              <a:extLst>
                <a:ext uri="{63B3BB69-23CF-44E3-9099-C40C66FF867C}">
                  <a14:compatExt spid="_x0000_s5027"/>
                </a:ext>
                <a:ext uri="{FF2B5EF4-FFF2-40B4-BE49-F238E27FC236}">
                  <a16:creationId xmlns:a16="http://schemas.microsoft.com/office/drawing/2014/main" id="{00000000-0008-0000-0400-0000A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396</xdr:row>
          <xdr:rowOff>25400</xdr:rowOff>
        </xdr:from>
        <xdr:to>
          <xdr:col>14</xdr:col>
          <xdr:colOff>292100</xdr:colOff>
          <xdr:row>396</xdr:row>
          <xdr:rowOff>139700</xdr:rowOff>
        </xdr:to>
        <xdr:sp macro="" textlink="">
          <xdr:nvSpPr>
            <xdr:cNvPr id="5028" name="Check Box 932" hidden="1">
              <a:extLst>
                <a:ext uri="{63B3BB69-23CF-44E3-9099-C40C66FF867C}">
                  <a14:compatExt spid="_x0000_s5028"/>
                </a:ext>
                <a:ext uri="{FF2B5EF4-FFF2-40B4-BE49-F238E27FC236}">
                  <a16:creationId xmlns:a16="http://schemas.microsoft.com/office/drawing/2014/main" id="{00000000-0008-0000-0400-0000A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397</xdr:row>
          <xdr:rowOff>25400</xdr:rowOff>
        </xdr:from>
        <xdr:to>
          <xdr:col>14</xdr:col>
          <xdr:colOff>292100</xdr:colOff>
          <xdr:row>397</xdr:row>
          <xdr:rowOff>139700</xdr:rowOff>
        </xdr:to>
        <xdr:sp macro="" textlink="">
          <xdr:nvSpPr>
            <xdr:cNvPr id="5029" name="Check Box 933" hidden="1">
              <a:extLst>
                <a:ext uri="{63B3BB69-23CF-44E3-9099-C40C66FF867C}">
                  <a14:compatExt spid="_x0000_s5029"/>
                </a:ext>
                <a:ext uri="{FF2B5EF4-FFF2-40B4-BE49-F238E27FC236}">
                  <a16:creationId xmlns:a16="http://schemas.microsoft.com/office/drawing/2014/main" id="{00000000-0008-0000-0400-0000A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398</xdr:row>
          <xdr:rowOff>25400</xdr:rowOff>
        </xdr:from>
        <xdr:to>
          <xdr:col>14</xdr:col>
          <xdr:colOff>292100</xdr:colOff>
          <xdr:row>398</xdr:row>
          <xdr:rowOff>139700</xdr:rowOff>
        </xdr:to>
        <xdr:sp macro="" textlink="">
          <xdr:nvSpPr>
            <xdr:cNvPr id="5030" name="Check Box 934" hidden="1">
              <a:extLst>
                <a:ext uri="{63B3BB69-23CF-44E3-9099-C40C66FF867C}">
                  <a14:compatExt spid="_x0000_s5030"/>
                </a:ext>
                <a:ext uri="{FF2B5EF4-FFF2-40B4-BE49-F238E27FC236}">
                  <a16:creationId xmlns:a16="http://schemas.microsoft.com/office/drawing/2014/main" id="{00000000-0008-0000-0400-0000A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390</xdr:row>
          <xdr:rowOff>25400</xdr:rowOff>
        </xdr:from>
        <xdr:to>
          <xdr:col>17</xdr:col>
          <xdr:colOff>292100</xdr:colOff>
          <xdr:row>390</xdr:row>
          <xdr:rowOff>139700</xdr:rowOff>
        </xdr:to>
        <xdr:sp macro="" textlink="">
          <xdr:nvSpPr>
            <xdr:cNvPr id="5031" name="Check Box 935" hidden="1">
              <a:extLst>
                <a:ext uri="{63B3BB69-23CF-44E3-9099-C40C66FF867C}">
                  <a14:compatExt spid="_x0000_s5031"/>
                </a:ext>
                <a:ext uri="{FF2B5EF4-FFF2-40B4-BE49-F238E27FC236}">
                  <a16:creationId xmlns:a16="http://schemas.microsoft.com/office/drawing/2014/main" id="{00000000-0008-0000-0400-0000A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391</xdr:row>
          <xdr:rowOff>25400</xdr:rowOff>
        </xdr:from>
        <xdr:to>
          <xdr:col>17</xdr:col>
          <xdr:colOff>292100</xdr:colOff>
          <xdr:row>391</xdr:row>
          <xdr:rowOff>139700</xdr:rowOff>
        </xdr:to>
        <xdr:sp macro="" textlink="">
          <xdr:nvSpPr>
            <xdr:cNvPr id="5032" name="Check Box 936" hidden="1">
              <a:extLst>
                <a:ext uri="{63B3BB69-23CF-44E3-9099-C40C66FF867C}">
                  <a14:compatExt spid="_x0000_s5032"/>
                </a:ext>
                <a:ext uri="{FF2B5EF4-FFF2-40B4-BE49-F238E27FC236}">
                  <a16:creationId xmlns:a16="http://schemas.microsoft.com/office/drawing/2014/main" id="{00000000-0008-0000-0400-0000A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392</xdr:row>
          <xdr:rowOff>25400</xdr:rowOff>
        </xdr:from>
        <xdr:to>
          <xdr:col>17</xdr:col>
          <xdr:colOff>292100</xdr:colOff>
          <xdr:row>392</xdr:row>
          <xdr:rowOff>139700</xdr:rowOff>
        </xdr:to>
        <xdr:sp macro="" textlink="">
          <xdr:nvSpPr>
            <xdr:cNvPr id="5033" name="Check Box 937" hidden="1">
              <a:extLst>
                <a:ext uri="{63B3BB69-23CF-44E3-9099-C40C66FF867C}">
                  <a14:compatExt spid="_x0000_s5033"/>
                </a:ext>
                <a:ext uri="{FF2B5EF4-FFF2-40B4-BE49-F238E27FC236}">
                  <a16:creationId xmlns:a16="http://schemas.microsoft.com/office/drawing/2014/main" id="{00000000-0008-0000-0400-0000A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393</xdr:row>
          <xdr:rowOff>25400</xdr:rowOff>
        </xdr:from>
        <xdr:to>
          <xdr:col>17</xdr:col>
          <xdr:colOff>292100</xdr:colOff>
          <xdr:row>393</xdr:row>
          <xdr:rowOff>139700</xdr:rowOff>
        </xdr:to>
        <xdr:sp macro="" textlink="">
          <xdr:nvSpPr>
            <xdr:cNvPr id="5034" name="Check Box 938" hidden="1">
              <a:extLst>
                <a:ext uri="{63B3BB69-23CF-44E3-9099-C40C66FF867C}">
                  <a14:compatExt spid="_x0000_s5034"/>
                </a:ext>
                <a:ext uri="{FF2B5EF4-FFF2-40B4-BE49-F238E27FC236}">
                  <a16:creationId xmlns:a16="http://schemas.microsoft.com/office/drawing/2014/main" id="{00000000-0008-0000-0400-0000A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394</xdr:row>
          <xdr:rowOff>25400</xdr:rowOff>
        </xdr:from>
        <xdr:to>
          <xdr:col>17</xdr:col>
          <xdr:colOff>292100</xdr:colOff>
          <xdr:row>394</xdr:row>
          <xdr:rowOff>139700</xdr:rowOff>
        </xdr:to>
        <xdr:sp macro="" textlink="">
          <xdr:nvSpPr>
            <xdr:cNvPr id="5035" name="Check Box 939" hidden="1">
              <a:extLst>
                <a:ext uri="{63B3BB69-23CF-44E3-9099-C40C66FF867C}">
                  <a14:compatExt spid="_x0000_s5035"/>
                </a:ext>
                <a:ext uri="{FF2B5EF4-FFF2-40B4-BE49-F238E27FC236}">
                  <a16:creationId xmlns:a16="http://schemas.microsoft.com/office/drawing/2014/main" id="{00000000-0008-0000-0400-0000A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395</xdr:row>
          <xdr:rowOff>25400</xdr:rowOff>
        </xdr:from>
        <xdr:to>
          <xdr:col>17</xdr:col>
          <xdr:colOff>292100</xdr:colOff>
          <xdr:row>395</xdr:row>
          <xdr:rowOff>139700</xdr:rowOff>
        </xdr:to>
        <xdr:sp macro="" textlink="">
          <xdr:nvSpPr>
            <xdr:cNvPr id="5036" name="Check Box 940" hidden="1">
              <a:extLst>
                <a:ext uri="{63B3BB69-23CF-44E3-9099-C40C66FF867C}">
                  <a14:compatExt spid="_x0000_s5036"/>
                </a:ext>
                <a:ext uri="{FF2B5EF4-FFF2-40B4-BE49-F238E27FC236}">
                  <a16:creationId xmlns:a16="http://schemas.microsoft.com/office/drawing/2014/main" id="{00000000-0008-0000-0400-0000A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396</xdr:row>
          <xdr:rowOff>25400</xdr:rowOff>
        </xdr:from>
        <xdr:to>
          <xdr:col>17</xdr:col>
          <xdr:colOff>292100</xdr:colOff>
          <xdr:row>396</xdr:row>
          <xdr:rowOff>139700</xdr:rowOff>
        </xdr:to>
        <xdr:sp macro="" textlink="">
          <xdr:nvSpPr>
            <xdr:cNvPr id="5037" name="Check Box 941" hidden="1">
              <a:extLst>
                <a:ext uri="{63B3BB69-23CF-44E3-9099-C40C66FF867C}">
                  <a14:compatExt spid="_x0000_s5037"/>
                </a:ext>
                <a:ext uri="{FF2B5EF4-FFF2-40B4-BE49-F238E27FC236}">
                  <a16:creationId xmlns:a16="http://schemas.microsoft.com/office/drawing/2014/main" id="{00000000-0008-0000-0400-0000A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397</xdr:row>
          <xdr:rowOff>25400</xdr:rowOff>
        </xdr:from>
        <xdr:to>
          <xdr:col>17</xdr:col>
          <xdr:colOff>292100</xdr:colOff>
          <xdr:row>397</xdr:row>
          <xdr:rowOff>139700</xdr:rowOff>
        </xdr:to>
        <xdr:sp macro="" textlink="">
          <xdr:nvSpPr>
            <xdr:cNvPr id="5038" name="Check Box 942" hidden="1">
              <a:extLst>
                <a:ext uri="{63B3BB69-23CF-44E3-9099-C40C66FF867C}">
                  <a14:compatExt spid="_x0000_s5038"/>
                </a:ext>
                <a:ext uri="{FF2B5EF4-FFF2-40B4-BE49-F238E27FC236}">
                  <a16:creationId xmlns:a16="http://schemas.microsoft.com/office/drawing/2014/main" id="{00000000-0008-0000-0400-0000A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398</xdr:row>
          <xdr:rowOff>25400</xdr:rowOff>
        </xdr:from>
        <xdr:to>
          <xdr:col>17</xdr:col>
          <xdr:colOff>292100</xdr:colOff>
          <xdr:row>398</xdr:row>
          <xdr:rowOff>139700</xdr:rowOff>
        </xdr:to>
        <xdr:sp macro="" textlink="">
          <xdr:nvSpPr>
            <xdr:cNvPr id="5039" name="Check Box 943" hidden="1">
              <a:extLst>
                <a:ext uri="{63B3BB69-23CF-44E3-9099-C40C66FF867C}">
                  <a14:compatExt spid="_x0000_s5039"/>
                </a:ext>
                <a:ext uri="{FF2B5EF4-FFF2-40B4-BE49-F238E27FC236}">
                  <a16:creationId xmlns:a16="http://schemas.microsoft.com/office/drawing/2014/main" id="{00000000-0008-0000-0400-0000A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399</xdr:row>
          <xdr:rowOff>25400</xdr:rowOff>
        </xdr:from>
        <xdr:to>
          <xdr:col>14</xdr:col>
          <xdr:colOff>292100</xdr:colOff>
          <xdr:row>399</xdr:row>
          <xdr:rowOff>139700</xdr:rowOff>
        </xdr:to>
        <xdr:sp macro="" textlink="">
          <xdr:nvSpPr>
            <xdr:cNvPr id="5040" name="Check Box 944" hidden="1">
              <a:extLst>
                <a:ext uri="{63B3BB69-23CF-44E3-9099-C40C66FF867C}">
                  <a14:compatExt spid="_x0000_s5040"/>
                </a:ext>
                <a:ext uri="{FF2B5EF4-FFF2-40B4-BE49-F238E27FC236}">
                  <a16:creationId xmlns:a16="http://schemas.microsoft.com/office/drawing/2014/main" id="{00000000-0008-0000-0400-0000B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400</xdr:row>
          <xdr:rowOff>25400</xdr:rowOff>
        </xdr:from>
        <xdr:to>
          <xdr:col>14</xdr:col>
          <xdr:colOff>292100</xdr:colOff>
          <xdr:row>400</xdr:row>
          <xdr:rowOff>139700</xdr:rowOff>
        </xdr:to>
        <xdr:sp macro="" textlink="">
          <xdr:nvSpPr>
            <xdr:cNvPr id="5041" name="Check Box 945" hidden="1">
              <a:extLst>
                <a:ext uri="{63B3BB69-23CF-44E3-9099-C40C66FF867C}">
                  <a14:compatExt spid="_x0000_s5041"/>
                </a:ext>
                <a:ext uri="{FF2B5EF4-FFF2-40B4-BE49-F238E27FC236}">
                  <a16:creationId xmlns:a16="http://schemas.microsoft.com/office/drawing/2014/main" id="{00000000-0008-0000-0400-0000B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401</xdr:row>
          <xdr:rowOff>25400</xdr:rowOff>
        </xdr:from>
        <xdr:to>
          <xdr:col>14</xdr:col>
          <xdr:colOff>292100</xdr:colOff>
          <xdr:row>401</xdr:row>
          <xdr:rowOff>139700</xdr:rowOff>
        </xdr:to>
        <xdr:sp macro="" textlink="">
          <xdr:nvSpPr>
            <xdr:cNvPr id="5042" name="Check Box 946" hidden="1">
              <a:extLst>
                <a:ext uri="{63B3BB69-23CF-44E3-9099-C40C66FF867C}">
                  <a14:compatExt spid="_x0000_s5042"/>
                </a:ext>
                <a:ext uri="{FF2B5EF4-FFF2-40B4-BE49-F238E27FC236}">
                  <a16:creationId xmlns:a16="http://schemas.microsoft.com/office/drawing/2014/main" id="{00000000-0008-0000-0400-0000B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402</xdr:row>
          <xdr:rowOff>25400</xdr:rowOff>
        </xdr:from>
        <xdr:to>
          <xdr:col>14</xdr:col>
          <xdr:colOff>292100</xdr:colOff>
          <xdr:row>402</xdr:row>
          <xdr:rowOff>139700</xdr:rowOff>
        </xdr:to>
        <xdr:sp macro="" textlink="">
          <xdr:nvSpPr>
            <xdr:cNvPr id="5043" name="Check Box 947" hidden="1">
              <a:extLst>
                <a:ext uri="{63B3BB69-23CF-44E3-9099-C40C66FF867C}">
                  <a14:compatExt spid="_x0000_s5043"/>
                </a:ext>
                <a:ext uri="{FF2B5EF4-FFF2-40B4-BE49-F238E27FC236}">
                  <a16:creationId xmlns:a16="http://schemas.microsoft.com/office/drawing/2014/main" id="{00000000-0008-0000-0400-0000B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403</xdr:row>
          <xdr:rowOff>25400</xdr:rowOff>
        </xdr:from>
        <xdr:to>
          <xdr:col>14</xdr:col>
          <xdr:colOff>292100</xdr:colOff>
          <xdr:row>403</xdr:row>
          <xdr:rowOff>139700</xdr:rowOff>
        </xdr:to>
        <xdr:sp macro="" textlink="">
          <xdr:nvSpPr>
            <xdr:cNvPr id="5044" name="Check Box 948" hidden="1">
              <a:extLst>
                <a:ext uri="{63B3BB69-23CF-44E3-9099-C40C66FF867C}">
                  <a14:compatExt spid="_x0000_s5044"/>
                </a:ext>
                <a:ext uri="{FF2B5EF4-FFF2-40B4-BE49-F238E27FC236}">
                  <a16:creationId xmlns:a16="http://schemas.microsoft.com/office/drawing/2014/main" id="{00000000-0008-0000-0400-0000B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404</xdr:row>
          <xdr:rowOff>25400</xdr:rowOff>
        </xdr:from>
        <xdr:to>
          <xdr:col>14</xdr:col>
          <xdr:colOff>292100</xdr:colOff>
          <xdr:row>404</xdr:row>
          <xdr:rowOff>139700</xdr:rowOff>
        </xdr:to>
        <xdr:sp macro="" textlink="">
          <xdr:nvSpPr>
            <xdr:cNvPr id="5045" name="Check Box 949" hidden="1">
              <a:extLst>
                <a:ext uri="{63B3BB69-23CF-44E3-9099-C40C66FF867C}">
                  <a14:compatExt spid="_x0000_s5045"/>
                </a:ext>
                <a:ext uri="{FF2B5EF4-FFF2-40B4-BE49-F238E27FC236}">
                  <a16:creationId xmlns:a16="http://schemas.microsoft.com/office/drawing/2014/main" id="{00000000-0008-0000-0400-0000B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405</xdr:row>
          <xdr:rowOff>25400</xdr:rowOff>
        </xdr:from>
        <xdr:to>
          <xdr:col>14</xdr:col>
          <xdr:colOff>292100</xdr:colOff>
          <xdr:row>405</xdr:row>
          <xdr:rowOff>139700</xdr:rowOff>
        </xdr:to>
        <xdr:sp macro="" textlink="">
          <xdr:nvSpPr>
            <xdr:cNvPr id="5046" name="Check Box 950" hidden="1">
              <a:extLst>
                <a:ext uri="{63B3BB69-23CF-44E3-9099-C40C66FF867C}">
                  <a14:compatExt spid="_x0000_s5046"/>
                </a:ext>
                <a:ext uri="{FF2B5EF4-FFF2-40B4-BE49-F238E27FC236}">
                  <a16:creationId xmlns:a16="http://schemas.microsoft.com/office/drawing/2014/main" id="{00000000-0008-0000-0400-0000B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406</xdr:row>
          <xdr:rowOff>25400</xdr:rowOff>
        </xdr:from>
        <xdr:to>
          <xdr:col>14</xdr:col>
          <xdr:colOff>292100</xdr:colOff>
          <xdr:row>406</xdr:row>
          <xdr:rowOff>139700</xdr:rowOff>
        </xdr:to>
        <xdr:sp macro="" textlink="">
          <xdr:nvSpPr>
            <xdr:cNvPr id="5047" name="Check Box 951" hidden="1">
              <a:extLst>
                <a:ext uri="{63B3BB69-23CF-44E3-9099-C40C66FF867C}">
                  <a14:compatExt spid="_x0000_s5047"/>
                </a:ext>
                <a:ext uri="{FF2B5EF4-FFF2-40B4-BE49-F238E27FC236}">
                  <a16:creationId xmlns:a16="http://schemas.microsoft.com/office/drawing/2014/main" id="{00000000-0008-0000-0400-0000B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407</xdr:row>
          <xdr:rowOff>25400</xdr:rowOff>
        </xdr:from>
        <xdr:to>
          <xdr:col>14</xdr:col>
          <xdr:colOff>292100</xdr:colOff>
          <xdr:row>407</xdr:row>
          <xdr:rowOff>139700</xdr:rowOff>
        </xdr:to>
        <xdr:sp macro="" textlink="">
          <xdr:nvSpPr>
            <xdr:cNvPr id="5048" name="Check Box 952" hidden="1">
              <a:extLst>
                <a:ext uri="{63B3BB69-23CF-44E3-9099-C40C66FF867C}">
                  <a14:compatExt spid="_x0000_s5048"/>
                </a:ext>
                <a:ext uri="{FF2B5EF4-FFF2-40B4-BE49-F238E27FC236}">
                  <a16:creationId xmlns:a16="http://schemas.microsoft.com/office/drawing/2014/main" id="{00000000-0008-0000-0400-0000B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399</xdr:row>
          <xdr:rowOff>25400</xdr:rowOff>
        </xdr:from>
        <xdr:to>
          <xdr:col>17</xdr:col>
          <xdr:colOff>292100</xdr:colOff>
          <xdr:row>399</xdr:row>
          <xdr:rowOff>139700</xdr:rowOff>
        </xdr:to>
        <xdr:sp macro="" textlink="">
          <xdr:nvSpPr>
            <xdr:cNvPr id="5049" name="Check Box 953" hidden="1">
              <a:extLst>
                <a:ext uri="{63B3BB69-23CF-44E3-9099-C40C66FF867C}">
                  <a14:compatExt spid="_x0000_s5049"/>
                </a:ext>
                <a:ext uri="{FF2B5EF4-FFF2-40B4-BE49-F238E27FC236}">
                  <a16:creationId xmlns:a16="http://schemas.microsoft.com/office/drawing/2014/main" id="{00000000-0008-0000-0400-0000B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400</xdr:row>
          <xdr:rowOff>25400</xdr:rowOff>
        </xdr:from>
        <xdr:to>
          <xdr:col>17</xdr:col>
          <xdr:colOff>292100</xdr:colOff>
          <xdr:row>400</xdr:row>
          <xdr:rowOff>139700</xdr:rowOff>
        </xdr:to>
        <xdr:sp macro="" textlink="">
          <xdr:nvSpPr>
            <xdr:cNvPr id="5050" name="Check Box 954" hidden="1">
              <a:extLst>
                <a:ext uri="{63B3BB69-23CF-44E3-9099-C40C66FF867C}">
                  <a14:compatExt spid="_x0000_s5050"/>
                </a:ext>
                <a:ext uri="{FF2B5EF4-FFF2-40B4-BE49-F238E27FC236}">
                  <a16:creationId xmlns:a16="http://schemas.microsoft.com/office/drawing/2014/main" id="{00000000-0008-0000-0400-0000B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401</xdr:row>
          <xdr:rowOff>25400</xdr:rowOff>
        </xdr:from>
        <xdr:to>
          <xdr:col>17</xdr:col>
          <xdr:colOff>292100</xdr:colOff>
          <xdr:row>401</xdr:row>
          <xdr:rowOff>139700</xdr:rowOff>
        </xdr:to>
        <xdr:sp macro="" textlink="">
          <xdr:nvSpPr>
            <xdr:cNvPr id="5051" name="Check Box 955" hidden="1">
              <a:extLst>
                <a:ext uri="{63B3BB69-23CF-44E3-9099-C40C66FF867C}">
                  <a14:compatExt spid="_x0000_s5051"/>
                </a:ext>
                <a:ext uri="{FF2B5EF4-FFF2-40B4-BE49-F238E27FC236}">
                  <a16:creationId xmlns:a16="http://schemas.microsoft.com/office/drawing/2014/main" id="{00000000-0008-0000-0400-0000B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402</xdr:row>
          <xdr:rowOff>25400</xdr:rowOff>
        </xdr:from>
        <xdr:to>
          <xdr:col>17</xdr:col>
          <xdr:colOff>292100</xdr:colOff>
          <xdr:row>402</xdr:row>
          <xdr:rowOff>139700</xdr:rowOff>
        </xdr:to>
        <xdr:sp macro="" textlink="">
          <xdr:nvSpPr>
            <xdr:cNvPr id="5052" name="Check Box 956" hidden="1">
              <a:extLst>
                <a:ext uri="{63B3BB69-23CF-44E3-9099-C40C66FF867C}">
                  <a14:compatExt spid="_x0000_s5052"/>
                </a:ext>
                <a:ext uri="{FF2B5EF4-FFF2-40B4-BE49-F238E27FC236}">
                  <a16:creationId xmlns:a16="http://schemas.microsoft.com/office/drawing/2014/main" id="{00000000-0008-0000-0400-0000B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403</xdr:row>
          <xdr:rowOff>25400</xdr:rowOff>
        </xdr:from>
        <xdr:to>
          <xdr:col>17</xdr:col>
          <xdr:colOff>292100</xdr:colOff>
          <xdr:row>403</xdr:row>
          <xdr:rowOff>139700</xdr:rowOff>
        </xdr:to>
        <xdr:sp macro="" textlink="">
          <xdr:nvSpPr>
            <xdr:cNvPr id="5053" name="Check Box 957" hidden="1">
              <a:extLst>
                <a:ext uri="{63B3BB69-23CF-44E3-9099-C40C66FF867C}">
                  <a14:compatExt spid="_x0000_s5053"/>
                </a:ext>
                <a:ext uri="{FF2B5EF4-FFF2-40B4-BE49-F238E27FC236}">
                  <a16:creationId xmlns:a16="http://schemas.microsoft.com/office/drawing/2014/main" id="{00000000-0008-0000-0400-0000B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404</xdr:row>
          <xdr:rowOff>25400</xdr:rowOff>
        </xdr:from>
        <xdr:to>
          <xdr:col>17</xdr:col>
          <xdr:colOff>292100</xdr:colOff>
          <xdr:row>404</xdr:row>
          <xdr:rowOff>139700</xdr:rowOff>
        </xdr:to>
        <xdr:sp macro="" textlink="">
          <xdr:nvSpPr>
            <xdr:cNvPr id="5054" name="Check Box 958" hidden="1">
              <a:extLst>
                <a:ext uri="{63B3BB69-23CF-44E3-9099-C40C66FF867C}">
                  <a14:compatExt spid="_x0000_s5054"/>
                </a:ext>
                <a:ext uri="{FF2B5EF4-FFF2-40B4-BE49-F238E27FC236}">
                  <a16:creationId xmlns:a16="http://schemas.microsoft.com/office/drawing/2014/main" id="{00000000-0008-0000-0400-0000B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405</xdr:row>
          <xdr:rowOff>25400</xdr:rowOff>
        </xdr:from>
        <xdr:to>
          <xdr:col>17</xdr:col>
          <xdr:colOff>292100</xdr:colOff>
          <xdr:row>405</xdr:row>
          <xdr:rowOff>139700</xdr:rowOff>
        </xdr:to>
        <xdr:sp macro="" textlink="">
          <xdr:nvSpPr>
            <xdr:cNvPr id="5055" name="Check Box 959" hidden="1">
              <a:extLst>
                <a:ext uri="{63B3BB69-23CF-44E3-9099-C40C66FF867C}">
                  <a14:compatExt spid="_x0000_s5055"/>
                </a:ext>
                <a:ext uri="{FF2B5EF4-FFF2-40B4-BE49-F238E27FC236}">
                  <a16:creationId xmlns:a16="http://schemas.microsoft.com/office/drawing/2014/main" id="{00000000-0008-0000-0400-0000B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406</xdr:row>
          <xdr:rowOff>25400</xdr:rowOff>
        </xdr:from>
        <xdr:to>
          <xdr:col>17</xdr:col>
          <xdr:colOff>292100</xdr:colOff>
          <xdr:row>406</xdr:row>
          <xdr:rowOff>139700</xdr:rowOff>
        </xdr:to>
        <xdr:sp macro="" textlink="">
          <xdr:nvSpPr>
            <xdr:cNvPr id="5056" name="Check Box 960" hidden="1">
              <a:extLst>
                <a:ext uri="{63B3BB69-23CF-44E3-9099-C40C66FF867C}">
                  <a14:compatExt spid="_x0000_s5056"/>
                </a:ext>
                <a:ext uri="{FF2B5EF4-FFF2-40B4-BE49-F238E27FC236}">
                  <a16:creationId xmlns:a16="http://schemas.microsoft.com/office/drawing/2014/main" id="{00000000-0008-0000-0400-0000C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407</xdr:row>
          <xdr:rowOff>25400</xdr:rowOff>
        </xdr:from>
        <xdr:to>
          <xdr:col>17</xdr:col>
          <xdr:colOff>292100</xdr:colOff>
          <xdr:row>407</xdr:row>
          <xdr:rowOff>139700</xdr:rowOff>
        </xdr:to>
        <xdr:sp macro="" textlink="">
          <xdr:nvSpPr>
            <xdr:cNvPr id="5057" name="Check Box 961" hidden="1">
              <a:extLst>
                <a:ext uri="{63B3BB69-23CF-44E3-9099-C40C66FF867C}">
                  <a14:compatExt spid="_x0000_s5057"/>
                </a:ext>
                <a:ext uri="{FF2B5EF4-FFF2-40B4-BE49-F238E27FC236}">
                  <a16:creationId xmlns:a16="http://schemas.microsoft.com/office/drawing/2014/main" id="{00000000-0008-0000-0400-0000C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408</xdr:row>
          <xdr:rowOff>25400</xdr:rowOff>
        </xdr:from>
        <xdr:to>
          <xdr:col>14</xdr:col>
          <xdr:colOff>292100</xdr:colOff>
          <xdr:row>408</xdr:row>
          <xdr:rowOff>139700</xdr:rowOff>
        </xdr:to>
        <xdr:sp macro="" textlink="">
          <xdr:nvSpPr>
            <xdr:cNvPr id="5058" name="Check Box 962" hidden="1">
              <a:extLst>
                <a:ext uri="{63B3BB69-23CF-44E3-9099-C40C66FF867C}">
                  <a14:compatExt spid="_x0000_s5058"/>
                </a:ext>
                <a:ext uri="{FF2B5EF4-FFF2-40B4-BE49-F238E27FC236}">
                  <a16:creationId xmlns:a16="http://schemas.microsoft.com/office/drawing/2014/main" id="{00000000-0008-0000-0400-0000C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409</xdr:row>
          <xdr:rowOff>25400</xdr:rowOff>
        </xdr:from>
        <xdr:to>
          <xdr:col>14</xdr:col>
          <xdr:colOff>292100</xdr:colOff>
          <xdr:row>409</xdr:row>
          <xdr:rowOff>139700</xdr:rowOff>
        </xdr:to>
        <xdr:sp macro="" textlink="">
          <xdr:nvSpPr>
            <xdr:cNvPr id="5059" name="Check Box 963" hidden="1">
              <a:extLst>
                <a:ext uri="{63B3BB69-23CF-44E3-9099-C40C66FF867C}">
                  <a14:compatExt spid="_x0000_s5059"/>
                </a:ext>
                <a:ext uri="{FF2B5EF4-FFF2-40B4-BE49-F238E27FC236}">
                  <a16:creationId xmlns:a16="http://schemas.microsoft.com/office/drawing/2014/main" id="{00000000-0008-0000-0400-0000C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410</xdr:row>
          <xdr:rowOff>25400</xdr:rowOff>
        </xdr:from>
        <xdr:to>
          <xdr:col>14</xdr:col>
          <xdr:colOff>292100</xdr:colOff>
          <xdr:row>410</xdr:row>
          <xdr:rowOff>139700</xdr:rowOff>
        </xdr:to>
        <xdr:sp macro="" textlink="">
          <xdr:nvSpPr>
            <xdr:cNvPr id="5060" name="Check Box 964" hidden="1">
              <a:extLst>
                <a:ext uri="{63B3BB69-23CF-44E3-9099-C40C66FF867C}">
                  <a14:compatExt spid="_x0000_s5060"/>
                </a:ext>
                <a:ext uri="{FF2B5EF4-FFF2-40B4-BE49-F238E27FC236}">
                  <a16:creationId xmlns:a16="http://schemas.microsoft.com/office/drawing/2014/main" id="{00000000-0008-0000-0400-0000C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411</xdr:row>
          <xdr:rowOff>25400</xdr:rowOff>
        </xdr:from>
        <xdr:to>
          <xdr:col>14</xdr:col>
          <xdr:colOff>292100</xdr:colOff>
          <xdr:row>411</xdr:row>
          <xdr:rowOff>139700</xdr:rowOff>
        </xdr:to>
        <xdr:sp macro="" textlink="">
          <xdr:nvSpPr>
            <xdr:cNvPr id="5061" name="Check Box 965" hidden="1">
              <a:extLst>
                <a:ext uri="{63B3BB69-23CF-44E3-9099-C40C66FF867C}">
                  <a14:compatExt spid="_x0000_s5061"/>
                </a:ext>
                <a:ext uri="{FF2B5EF4-FFF2-40B4-BE49-F238E27FC236}">
                  <a16:creationId xmlns:a16="http://schemas.microsoft.com/office/drawing/2014/main" id="{00000000-0008-0000-0400-0000C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412</xdr:row>
          <xdr:rowOff>25400</xdr:rowOff>
        </xdr:from>
        <xdr:to>
          <xdr:col>14</xdr:col>
          <xdr:colOff>292100</xdr:colOff>
          <xdr:row>412</xdr:row>
          <xdr:rowOff>139700</xdr:rowOff>
        </xdr:to>
        <xdr:sp macro="" textlink="">
          <xdr:nvSpPr>
            <xdr:cNvPr id="5062" name="Check Box 966" hidden="1">
              <a:extLst>
                <a:ext uri="{63B3BB69-23CF-44E3-9099-C40C66FF867C}">
                  <a14:compatExt spid="_x0000_s5062"/>
                </a:ext>
                <a:ext uri="{FF2B5EF4-FFF2-40B4-BE49-F238E27FC236}">
                  <a16:creationId xmlns:a16="http://schemas.microsoft.com/office/drawing/2014/main" id="{00000000-0008-0000-0400-0000C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413</xdr:row>
          <xdr:rowOff>25400</xdr:rowOff>
        </xdr:from>
        <xdr:to>
          <xdr:col>14</xdr:col>
          <xdr:colOff>292100</xdr:colOff>
          <xdr:row>413</xdr:row>
          <xdr:rowOff>139700</xdr:rowOff>
        </xdr:to>
        <xdr:sp macro="" textlink="">
          <xdr:nvSpPr>
            <xdr:cNvPr id="5063" name="Check Box 967" hidden="1">
              <a:extLst>
                <a:ext uri="{63B3BB69-23CF-44E3-9099-C40C66FF867C}">
                  <a14:compatExt spid="_x0000_s5063"/>
                </a:ext>
                <a:ext uri="{FF2B5EF4-FFF2-40B4-BE49-F238E27FC236}">
                  <a16:creationId xmlns:a16="http://schemas.microsoft.com/office/drawing/2014/main" id="{00000000-0008-0000-0400-0000C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414</xdr:row>
          <xdr:rowOff>25400</xdr:rowOff>
        </xdr:from>
        <xdr:to>
          <xdr:col>14</xdr:col>
          <xdr:colOff>292100</xdr:colOff>
          <xdr:row>414</xdr:row>
          <xdr:rowOff>139700</xdr:rowOff>
        </xdr:to>
        <xdr:sp macro="" textlink="">
          <xdr:nvSpPr>
            <xdr:cNvPr id="5064" name="Check Box 968" hidden="1">
              <a:extLst>
                <a:ext uri="{63B3BB69-23CF-44E3-9099-C40C66FF867C}">
                  <a14:compatExt spid="_x0000_s5064"/>
                </a:ext>
                <a:ext uri="{FF2B5EF4-FFF2-40B4-BE49-F238E27FC236}">
                  <a16:creationId xmlns:a16="http://schemas.microsoft.com/office/drawing/2014/main" id="{00000000-0008-0000-0400-0000C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415</xdr:row>
          <xdr:rowOff>25400</xdr:rowOff>
        </xdr:from>
        <xdr:to>
          <xdr:col>14</xdr:col>
          <xdr:colOff>292100</xdr:colOff>
          <xdr:row>415</xdr:row>
          <xdr:rowOff>139700</xdr:rowOff>
        </xdr:to>
        <xdr:sp macro="" textlink="">
          <xdr:nvSpPr>
            <xdr:cNvPr id="5065" name="Check Box 969" hidden="1">
              <a:extLst>
                <a:ext uri="{63B3BB69-23CF-44E3-9099-C40C66FF867C}">
                  <a14:compatExt spid="_x0000_s5065"/>
                </a:ext>
                <a:ext uri="{FF2B5EF4-FFF2-40B4-BE49-F238E27FC236}">
                  <a16:creationId xmlns:a16="http://schemas.microsoft.com/office/drawing/2014/main" id="{00000000-0008-0000-0400-0000C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416</xdr:row>
          <xdr:rowOff>25400</xdr:rowOff>
        </xdr:from>
        <xdr:to>
          <xdr:col>14</xdr:col>
          <xdr:colOff>292100</xdr:colOff>
          <xdr:row>416</xdr:row>
          <xdr:rowOff>139700</xdr:rowOff>
        </xdr:to>
        <xdr:sp macro="" textlink="">
          <xdr:nvSpPr>
            <xdr:cNvPr id="5066" name="Check Box 970" hidden="1">
              <a:extLst>
                <a:ext uri="{63B3BB69-23CF-44E3-9099-C40C66FF867C}">
                  <a14:compatExt spid="_x0000_s5066"/>
                </a:ext>
                <a:ext uri="{FF2B5EF4-FFF2-40B4-BE49-F238E27FC236}">
                  <a16:creationId xmlns:a16="http://schemas.microsoft.com/office/drawing/2014/main" id="{00000000-0008-0000-0400-0000C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408</xdr:row>
          <xdr:rowOff>25400</xdr:rowOff>
        </xdr:from>
        <xdr:to>
          <xdr:col>17</xdr:col>
          <xdr:colOff>292100</xdr:colOff>
          <xdr:row>408</xdr:row>
          <xdr:rowOff>139700</xdr:rowOff>
        </xdr:to>
        <xdr:sp macro="" textlink="">
          <xdr:nvSpPr>
            <xdr:cNvPr id="5067" name="Check Box 971" hidden="1">
              <a:extLst>
                <a:ext uri="{63B3BB69-23CF-44E3-9099-C40C66FF867C}">
                  <a14:compatExt spid="_x0000_s5067"/>
                </a:ext>
                <a:ext uri="{FF2B5EF4-FFF2-40B4-BE49-F238E27FC236}">
                  <a16:creationId xmlns:a16="http://schemas.microsoft.com/office/drawing/2014/main" id="{00000000-0008-0000-0400-0000C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409</xdr:row>
          <xdr:rowOff>25400</xdr:rowOff>
        </xdr:from>
        <xdr:to>
          <xdr:col>17</xdr:col>
          <xdr:colOff>292100</xdr:colOff>
          <xdr:row>409</xdr:row>
          <xdr:rowOff>139700</xdr:rowOff>
        </xdr:to>
        <xdr:sp macro="" textlink="">
          <xdr:nvSpPr>
            <xdr:cNvPr id="5068" name="Check Box 972" hidden="1">
              <a:extLst>
                <a:ext uri="{63B3BB69-23CF-44E3-9099-C40C66FF867C}">
                  <a14:compatExt spid="_x0000_s5068"/>
                </a:ext>
                <a:ext uri="{FF2B5EF4-FFF2-40B4-BE49-F238E27FC236}">
                  <a16:creationId xmlns:a16="http://schemas.microsoft.com/office/drawing/2014/main" id="{00000000-0008-0000-0400-0000C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410</xdr:row>
          <xdr:rowOff>25400</xdr:rowOff>
        </xdr:from>
        <xdr:to>
          <xdr:col>17</xdr:col>
          <xdr:colOff>292100</xdr:colOff>
          <xdr:row>410</xdr:row>
          <xdr:rowOff>139700</xdr:rowOff>
        </xdr:to>
        <xdr:sp macro="" textlink="">
          <xdr:nvSpPr>
            <xdr:cNvPr id="5069" name="Check Box 973" hidden="1">
              <a:extLst>
                <a:ext uri="{63B3BB69-23CF-44E3-9099-C40C66FF867C}">
                  <a14:compatExt spid="_x0000_s5069"/>
                </a:ext>
                <a:ext uri="{FF2B5EF4-FFF2-40B4-BE49-F238E27FC236}">
                  <a16:creationId xmlns:a16="http://schemas.microsoft.com/office/drawing/2014/main" id="{00000000-0008-0000-0400-0000C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411</xdr:row>
          <xdr:rowOff>25400</xdr:rowOff>
        </xdr:from>
        <xdr:to>
          <xdr:col>17</xdr:col>
          <xdr:colOff>292100</xdr:colOff>
          <xdr:row>411</xdr:row>
          <xdr:rowOff>139700</xdr:rowOff>
        </xdr:to>
        <xdr:sp macro="" textlink="">
          <xdr:nvSpPr>
            <xdr:cNvPr id="5070" name="Check Box 974" hidden="1">
              <a:extLst>
                <a:ext uri="{63B3BB69-23CF-44E3-9099-C40C66FF867C}">
                  <a14:compatExt spid="_x0000_s5070"/>
                </a:ext>
                <a:ext uri="{FF2B5EF4-FFF2-40B4-BE49-F238E27FC236}">
                  <a16:creationId xmlns:a16="http://schemas.microsoft.com/office/drawing/2014/main" id="{00000000-0008-0000-0400-0000C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412</xdr:row>
          <xdr:rowOff>25400</xdr:rowOff>
        </xdr:from>
        <xdr:to>
          <xdr:col>17</xdr:col>
          <xdr:colOff>292100</xdr:colOff>
          <xdr:row>412</xdr:row>
          <xdr:rowOff>139700</xdr:rowOff>
        </xdr:to>
        <xdr:sp macro="" textlink="">
          <xdr:nvSpPr>
            <xdr:cNvPr id="5071" name="Check Box 975" hidden="1">
              <a:extLst>
                <a:ext uri="{63B3BB69-23CF-44E3-9099-C40C66FF867C}">
                  <a14:compatExt spid="_x0000_s5071"/>
                </a:ext>
                <a:ext uri="{FF2B5EF4-FFF2-40B4-BE49-F238E27FC236}">
                  <a16:creationId xmlns:a16="http://schemas.microsoft.com/office/drawing/2014/main" id="{00000000-0008-0000-0400-0000C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413</xdr:row>
          <xdr:rowOff>25400</xdr:rowOff>
        </xdr:from>
        <xdr:to>
          <xdr:col>17</xdr:col>
          <xdr:colOff>292100</xdr:colOff>
          <xdr:row>413</xdr:row>
          <xdr:rowOff>139700</xdr:rowOff>
        </xdr:to>
        <xdr:sp macro="" textlink="">
          <xdr:nvSpPr>
            <xdr:cNvPr id="5072" name="Check Box 976" hidden="1">
              <a:extLst>
                <a:ext uri="{63B3BB69-23CF-44E3-9099-C40C66FF867C}">
                  <a14:compatExt spid="_x0000_s5072"/>
                </a:ext>
                <a:ext uri="{FF2B5EF4-FFF2-40B4-BE49-F238E27FC236}">
                  <a16:creationId xmlns:a16="http://schemas.microsoft.com/office/drawing/2014/main" id="{00000000-0008-0000-0400-0000D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414</xdr:row>
          <xdr:rowOff>25400</xdr:rowOff>
        </xdr:from>
        <xdr:to>
          <xdr:col>17</xdr:col>
          <xdr:colOff>292100</xdr:colOff>
          <xdr:row>414</xdr:row>
          <xdr:rowOff>139700</xdr:rowOff>
        </xdr:to>
        <xdr:sp macro="" textlink="">
          <xdr:nvSpPr>
            <xdr:cNvPr id="5073" name="Check Box 977" hidden="1">
              <a:extLst>
                <a:ext uri="{63B3BB69-23CF-44E3-9099-C40C66FF867C}">
                  <a14:compatExt spid="_x0000_s5073"/>
                </a:ext>
                <a:ext uri="{FF2B5EF4-FFF2-40B4-BE49-F238E27FC236}">
                  <a16:creationId xmlns:a16="http://schemas.microsoft.com/office/drawing/2014/main" id="{00000000-0008-0000-0400-0000D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415</xdr:row>
          <xdr:rowOff>25400</xdr:rowOff>
        </xdr:from>
        <xdr:to>
          <xdr:col>17</xdr:col>
          <xdr:colOff>292100</xdr:colOff>
          <xdr:row>415</xdr:row>
          <xdr:rowOff>139700</xdr:rowOff>
        </xdr:to>
        <xdr:sp macro="" textlink="">
          <xdr:nvSpPr>
            <xdr:cNvPr id="5074" name="Check Box 978" hidden="1">
              <a:extLst>
                <a:ext uri="{63B3BB69-23CF-44E3-9099-C40C66FF867C}">
                  <a14:compatExt spid="_x0000_s5074"/>
                </a:ext>
                <a:ext uri="{FF2B5EF4-FFF2-40B4-BE49-F238E27FC236}">
                  <a16:creationId xmlns:a16="http://schemas.microsoft.com/office/drawing/2014/main" id="{00000000-0008-0000-0400-0000D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416</xdr:row>
          <xdr:rowOff>25400</xdr:rowOff>
        </xdr:from>
        <xdr:to>
          <xdr:col>17</xdr:col>
          <xdr:colOff>292100</xdr:colOff>
          <xdr:row>416</xdr:row>
          <xdr:rowOff>139700</xdr:rowOff>
        </xdr:to>
        <xdr:sp macro="" textlink="">
          <xdr:nvSpPr>
            <xdr:cNvPr id="5075" name="Check Box 979" hidden="1">
              <a:extLst>
                <a:ext uri="{63B3BB69-23CF-44E3-9099-C40C66FF867C}">
                  <a14:compatExt spid="_x0000_s5075"/>
                </a:ext>
                <a:ext uri="{FF2B5EF4-FFF2-40B4-BE49-F238E27FC236}">
                  <a16:creationId xmlns:a16="http://schemas.microsoft.com/office/drawing/2014/main" id="{00000000-0008-0000-0400-0000D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417</xdr:row>
          <xdr:rowOff>25400</xdr:rowOff>
        </xdr:from>
        <xdr:to>
          <xdr:col>14</xdr:col>
          <xdr:colOff>292100</xdr:colOff>
          <xdr:row>417</xdr:row>
          <xdr:rowOff>139700</xdr:rowOff>
        </xdr:to>
        <xdr:sp macro="" textlink="">
          <xdr:nvSpPr>
            <xdr:cNvPr id="5076" name="Check Box 980" hidden="1">
              <a:extLst>
                <a:ext uri="{63B3BB69-23CF-44E3-9099-C40C66FF867C}">
                  <a14:compatExt spid="_x0000_s5076"/>
                </a:ext>
                <a:ext uri="{FF2B5EF4-FFF2-40B4-BE49-F238E27FC236}">
                  <a16:creationId xmlns:a16="http://schemas.microsoft.com/office/drawing/2014/main" id="{00000000-0008-0000-0400-0000D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418</xdr:row>
          <xdr:rowOff>25400</xdr:rowOff>
        </xdr:from>
        <xdr:to>
          <xdr:col>14</xdr:col>
          <xdr:colOff>292100</xdr:colOff>
          <xdr:row>418</xdr:row>
          <xdr:rowOff>139700</xdr:rowOff>
        </xdr:to>
        <xdr:sp macro="" textlink="">
          <xdr:nvSpPr>
            <xdr:cNvPr id="5077" name="Check Box 981" hidden="1">
              <a:extLst>
                <a:ext uri="{63B3BB69-23CF-44E3-9099-C40C66FF867C}">
                  <a14:compatExt spid="_x0000_s5077"/>
                </a:ext>
                <a:ext uri="{FF2B5EF4-FFF2-40B4-BE49-F238E27FC236}">
                  <a16:creationId xmlns:a16="http://schemas.microsoft.com/office/drawing/2014/main" id="{00000000-0008-0000-0400-0000D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419</xdr:row>
          <xdr:rowOff>25400</xdr:rowOff>
        </xdr:from>
        <xdr:to>
          <xdr:col>14</xdr:col>
          <xdr:colOff>292100</xdr:colOff>
          <xdr:row>419</xdr:row>
          <xdr:rowOff>139700</xdr:rowOff>
        </xdr:to>
        <xdr:sp macro="" textlink="">
          <xdr:nvSpPr>
            <xdr:cNvPr id="5078" name="Check Box 982" hidden="1">
              <a:extLst>
                <a:ext uri="{63B3BB69-23CF-44E3-9099-C40C66FF867C}">
                  <a14:compatExt spid="_x0000_s5078"/>
                </a:ext>
                <a:ext uri="{FF2B5EF4-FFF2-40B4-BE49-F238E27FC236}">
                  <a16:creationId xmlns:a16="http://schemas.microsoft.com/office/drawing/2014/main" id="{00000000-0008-0000-0400-0000D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420</xdr:row>
          <xdr:rowOff>25400</xdr:rowOff>
        </xdr:from>
        <xdr:to>
          <xdr:col>14</xdr:col>
          <xdr:colOff>292100</xdr:colOff>
          <xdr:row>420</xdr:row>
          <xdr:rowOff>139700</xdr:rowOff>
        </xdr:to>
        <xdr:sp macro="" textlink="">
          <xdr:nvSpPr>
            <xdr:cNvPr id="5079" name="Check Box 983" hidden="1">
              <a:extLst>
                <a:ext uri="{63B3BB69-23CF-44E3-9099-C40C66FF867C}">
                  <a14:compatExt spid="_x0000_s5079"/>
                </a:ext>
                <a:ext uri="{FF2B5EF4-FFF2-40B4-BE49-F238E27FC236}">
                  <a16:creationId xmlns:a16="http://schemas.microsoft.com/office/drawing/2014/main" id="{00000000-0008-0000-0400-0000D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421</xdr:row>
          <xdr:rowOff>25400</xdr:rowOff>
        </xdr:from>
        <xdr:to>
          <xdr:col>14</xdr:col>
          <xdr:colOff>292100</xdr:colOff>
          <xdr:row>421</xdr:row>
          <xdr:rowOff>139700</xdr:rowOff>
        </xdr:to>
        <xdr:sp macro="" textlink="">
          <xdr:nvSpPr>
            <xdr:cNvPr id="5080" name="Check Box 984" hidden="1">
              <a:extLst>
                <a:ext uri="{63B3BB69-23CF-44E3-9099-C40C66FF867C}">
                  <a14:compatExt spid="_x0000_s5080"/>
                </a:ext>
                <a:ext uri="{FF2B5EF4-FFF2-40B4-BE49-F238E27FC236}">
                  <a16:creationId xmlns:a16="http://schemas.microsoft.com/office/drawing/2014/main" id="{00000000-0008-0000-0400-0000D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422</xdr:row>
          <xdr:rowOff>25400</xdr:rowOff>
        </xdr:from>
        <xdr:to>
          <xdr:col>14</xdr:col>
          <xdr:colOff>292100</xdr:colOff>
          <xdr:row>422</xdr:row>
          <xdr:rowOff>139700</xdr:rowOff>
        </xdr:to>
        <xdr:sp macro="" textlink="">
          <xdr:nvSpPr>
            <xdr:cNvPr id="5081" name="Check Box 985" hidden="1">
              <a:extLst>
                <a:ext uri="{63B3BB69-23CF-44E3-9099-C40C66FF867C}">
                  <a14:compatExt spid="_x0000_s5081"/>
                </a:ext>
                <a:ext uri="{FF2B5EF4-FFF2-40B4-BE49-F238E27FC236}">
                  <a16:creationId xmlns:a16="http://schemas.microsoft.com/office/drawing/2014/main" id="{00000000-0008-0000-0400-0000D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423</xdr:row>
          <xdr:rowOff>25400</xdr:rowOff>
        </xdr:from>
        <xdr:to>
          <xdr:col>14</xdr:col>
          <xdr:colOff>292100</xdr:colOff>
          <xdr:row>423</xdr:row>
          <xdr:rowOff>139700</xdr:rowOff>
        </xdr:to>
        <xdr:sp macro="" textlink="">
          <xdr:nvSpPr>
            <xdr:cNvPr id="5082" name="Check Box 986" hidden="1">
              <a:extLst>
                <a:ext uri="{63B3BB69-23CF-44E3-9099-C40C66FF867C}">
                  <a14:compatExt spid="_x0000_s5082"/>
                </a:ext>
                <a:ext uri="{FF2B5EF4-FFF2-40B4-BE49-F238E27FC236}">
                  <a16:creationId xmlns:a16="http://schemas.microsoft.com/office/drawing/2014/main" id="{00000000-0008-0000-0400-0000D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424</xdr:row>
          <xdr:rowOff>25400</xdr:rowOff>
        </xdr:from>
        <xdr:to>
          <xdr:col>14</xdr:col>
          <xdr:colOff>292100</xdr:colOff>
          <xdr:row>424</xdr:row>
          <xdr:rowOff>139700</xdr:rowOff>
        </xdr:to>
        <xdr:sp macro="" textlink="">
          <xdr:nvSpPr>
            <xdr:cNvPr id="5083" name="Check Box 987" hidden="1">
              <a:extLst>
                <a:ext uri="{63B3BB69-23CF-44E3-9099-C40C66FF867C}">
                  <a14:compatExt spid="_x0000_s5083"/>
                </a:ext>
                <a:ext uri="{FF2B5EF4-FFF2-40B4-BE49-F238E27FC236}">
                  <a16:creationId xmlns:a16="http://schemas.microsoft.com/office/drawing/2014/main" id="{00000000-0008-0000-0400-0000D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425</xdr:row>
          <xdr:rowOff>25400</xdr:rowOff>
        </xdr:from>
        <xdr:to>
          <xdr:col>14</xdr:col>
          <xdr:colOff>292100</xdr:colOff>
          <xdr:row>425</xdr:row>
          <xdr:rowOff>139700</xdr:rowOff>
        </xdr:to>
        <xdr:sp macro="" textlink="">
          <xdr:nvSpPr>
            <xdr:cNvPr id="5084" name="Check Box 988" hidden="1">
              <a:extLst>
                <a:ext uri="{63B3BB69-23CF-44E3-9099-C40C66FF867C}">
                  <a14:compatExt spid="_x0000_s5084"/>
                </a:ext>
                <a:ext uri="{FF2B5EF4-FFF2-40B4-BE49-F238E27FC236}">
                  <a16:creationId xmlns:a16="http://schemas.microsoft.com/office/drawing/2014/main" id="{00000000-0008-0000-0400-0000D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417</xdr:row>
          <xdr:rowOff>25400</xdr:rowOff>
        </xdr:from>
        <xdr:to>
          <xdr:col>17</xdr:col>
          <xdr:colOff>292100</xdr:colOff>
          <xdr:row>417</xdr:row>
          <xdr:rowOff>139700</xdr:rowOff>
        </xdr:to>
        <xdr:sp macro="" textlink="">
          <xdr:nvSpPr>
            <xdr:cNvPr id="5085" name="Check Box 989" hidden="1">
              <a:extLst>
                <a:ext uri="{63B3BB69-23CF-44E3-9099-C40C66FF867C}">
                  <a14:compatExt spid="_x0000_s5085"/>
                </a:ext>
                <a:ext uri="{FF2B5EF4-FFF2-40B4-BE49-F238E27FC236}">
                  <a16:creationId xmlns:a16="http://schemas.microsoft.com/office/drawing/2014/main" id="{00000000-0008-0000-0400-0000D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418</xdr:row>
          <xdr:rowOff>25400</xdr:rowOff>
        </xdr:from>
        <xdr:to>
          <xdr:col>17</xdr:col>
          <xdr:colOff>292100</xdr:colOff>
          <xdr:row>418</xdr:row>
          <xdr:rowOff>139700</xdr:rowOff>
        </xdr:to>
        <xdr:sp macro="" textlink="">
          <xdr:nvSpPr>
            <xdr:cNvPr id="5086" name="Check Box 990" hidden="1">
              <a:extLst>
                <a:ext uri="{63B3BB69-23CF-44E3-9099-C40C66FF867C}">
                  <a14:compatExt spid="_x0000_s5086"/>
                </a:ext>
                <a:ext uri="{FF2B5EF4-FFF2-40B4-BE49-F238E27FC236}">
                  <a16:creationId xmlns:a16="http://schemas.microsoft.com/office/drawing/2014/main" id="{00000000-0008-0000-0400-0000D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419</xdr:row>
          <xdr:rowOff>25400</xdr:rowOff>
        </xdr:from>
        <xdr:to>
          <xdr:col>17</xdr:col>
          <xdr:colOff>292100</xdr:colOff>
          <xdr:row>419</xdr:row>
          <xdr:rowOff>139700</xdr:rowOff>
        </xdr:to>
        <xdr:sp macro="" textlink="">
          <xdr:nvSpPr>
            <xdr:cNvPr id="5087" name="Check Box 991" hidden="1">
              <a:extLst>
                <a:ext uri="{63B3BB69-23CF-44E3-9099-C40C66FF867C}">
                  <a14:compatExt spid="_x0000_s5087"/>
                </a:ext>
                <a:ext uri="{FF2B5EF4-FFF2-40B4-BE49-F238E27FC236}">
                  <a16:creationId xmlns:a16="http://schemas.microsoft.com/office/drawing/2014/main" id="{00000000-0008-0000-0400-0000D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420</xdr:row>
          <xdr:rowOff>25400</xdr:rowOff>
        </xdr:from>
        <xdr:to>
          <xdr:col>17</xdr:col>
          <xdr:colOff>292100</xdr:colOff>
          <xdr:row>420</xdr:row>
          <xdr:rowOff>139700</xdr:rowOff>
        </xdr:to>
        <xdr:sp macro="" textlink="">
          <xdr:nvSpPr>
            <xdr:cNvPr id="5088" name="Check Box 992" hidden="1">
              <a:extLst>
                <a:ext uri="{63B3BB69-23CF-44E3-9099-C40C66FF867C}">
                  <a14:compatExt spid="_x0000_s5088"/>
                </a:ext>
                <a:ext uri="{FF2B5EF4-FFF2-40B4-BE49-F238E27FC236}">
                  <a16:creationId xmlns:a16="http://schemas.microsoft.com/office/drawing/2014/main" id="{00000000-0008-0000-0400-0000E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421</xdr:row>
          <xdr:rowOff>25400</xdr:rowOff>
        </xdr:from>
        <xdr:to>
          <xdr:col>17</xdr:col>
          <xdr:colOff>292100</xdr:colOff>
          <xdr:row>421</xdr:row>
          <xdr:rowOff>139700</xdr:rowOff>
        </xdr:to>
        <xdr:sp macro="" textlink="">
          <xdr:nvSpPr>
            <xdr:cNvPr id="5089" name="Check Box 993" hidden="1">
              <a:extLst>
                <a:ext uri="{63B3BB69-23CF-44E3-9099-C40C66FF867C}">
                  <a14:compatExt spid="_x0000_s5089"/>
                </a:ext>
                <a:ext uri="{FF2B5EF4-FFF2-40B4-BE49-F238E27FC236}">
                  <a16:creationId xmlns:a16="http://schemas.microsoft.com/office/drawing/2014/main" id="{00000000-0008-0000-0400-0000E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422</xdr:row>
          <xdr:rowOff>25400</xdr:rowOff>
        </xdr:from>
        <xdr:to>
          <xdr:col>17</xdr:col>
          <xdr:colOff>292100</xdr:colOff>
          <xdr:row>422</xdr:row>
          <xdr:rowOff>139700</xdr:rowOff>
        </xdr:to>
        <xdr:sp macro="" textlink="">
          <xdr:nvSpPr>
            <xdr:cNvPr id="5090" name="Check Box 994" hidden="1">
              <a:extLst>
                <a:ext uri="{63B3BB69-23CF-44E3-9099-C40C66FF867C}">
                  <a14:compatExt spid="_x0000_s5090"/>
                </a:ext>
                <a:ext uri="{FF2B5EF4-FFF2-40B4-BE49-F238E27FC236}">
                  <a16:creationId xmlns:a16="http://schemas.microsoft.com/office/drawing/2014/main" id="{00000000-0008-0000-0400-0000E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423</xdr:row>
          <xdr:rowOff>25400</xdr:rowOff>
        </xdr:from>
        <xdr:to>
          <xdr:col>17</xdr:col>
          <xdr:colOff>292100</xdr:colOff>
          <xdr:row>423</xdr:row>
          <xdr:rowOff>139700</xdr:rowOff>
        </xdr:to>
        <xdr:sp macro="" textlink="">
          <xdr:nvSpPr>
            <xdr:cNvPr id="5091" name="Check Box 995" hidden="1">
              <a:extLst>
                <a:ext uri="{63B3BB69-23CF-44E3-9099-C40C66FF867C}">
                  <a14:compatExt spid="_x0000_s5091"/>
                </a:ext>
                <a:ext uri="{FF2B5EF4-FFF2-40B4-BE49-F238E27FC236}">
                  <a16:creationId xmlns:a16="http://schemas.microsoft.com/office/drawing/2014/main" id="{00000000-0008-0000-0400-0000E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424</xdr:row>
          <xdr:rowOff>25400</xdr:rowOff>
        </xdr:from>
        <xdr:to>
          <xdr:col>17</xdr:col>
          <xdr:colOff>292100</xdr:colOff>
          <xdr:row>424</xdr:row>
          <xdr:rowOff>139700</xdr:rowOff>
        </xdr:to>
        <xdr:sp macro="" textlink="">
          <xdr:nvSpPr>
            <xdr:cNvPr id="5092" name="Check Box 996" hidden="1">
              <a:extLst>
                <a:ext uri="{63B3BB69-23CF-44E3-9099-C40C66FF867C}">
                  <a14:compatExt spid="_x0000_s5092"/>
                </a:ext>
                <a:ext uri="{FF2B5EF4-FFF2-40B4-BE49-F238E27FC236}">
                  <a16:creationId xmlns:a16="http://schemas.microsoft.com/office/drawing/2014/main" id="{00000000-0008-0000-0400-0000E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425</xdr:row>
          <xdr:rowOff>25400</xdr:rowOff>
        </xdr:from>
        <xdr:to>
          <xdr:col>17</xdr:col>
          <xdr:colOff>292100</xdr:colOff>
          <xdr:row>425</xdr:row>
          <xdr:rowOff>139700</xdr:rowOff>
        </xdr:to>
        <xdr:sp macro="" textlink="">
          <xdr:nvSpPr>
            <xdr:cNvPr id="5093" name="Check Box 997" hidden="1">
              <a:extLst>
                <a:ext uri="{63B3BB69-23CF-44E3-9099-C40C66FF867C}">
                  <a14:compatExt spid="_x0000_s5093"/>
                </a:ext>
                <a:ext uri="{FF2B5EF4-FFF2-40B4-BE49-F238E27FC236}">
                  <a16:creationId xmlns:a16="http://schemas.microsoft.com/office/drawing/2014/main" id="{00000000-0008-0000-0400-0000E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426</xdr:row>
          <xdr:rowOff>25400</xdr:rowOff>
        </xdr:from>
        <xdr:to>
          <xdr:col>14</xdr:col>
          <xdr:colOff>292100</xdr:colOff>
          <xdr:row>426</xdr:row>
          <xdr:rowOff>139700</xdr:rowOff>
        </xdr:to>
        <xdr:sp macro="" textlink="">
          <xdr:nvSpPr>
            <xdr:cNvPr id="5094" name="Check Box 998" hidden="1">
              <a:extLst>
                <a:ext uri="{63B3BB69-23CF-44E3-9099-C40C66FF867C}">
                  <a14:compatExt spid="_x0000_s5094"/>
                </a:ext>
                <a:ext uri="{FF2B5EF4-FFF2-40B4-BE49-F238E27FC236}">
                  <a16:creationId xmlns:a16="http://schemas.microsoft.com/office/drawing/2014/main" id="{00000000-0008-0000-0400-0000E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427</xdr:row>
          <xdr:rowOff>25400</xdr:rowOff>
        </xdr:from>
        <xdr:to>
          <xdr:col>14</xdr:col>
          <xdr:colOff>292100</xdr:colOff>
          <xdr:row>427</xdr:row>
          <xdr:rowOff>139700</xdr:rowOff>
        </xdr:to>
        <xdr:sp macro="" textlink="">
          <xdr:nvSpPr>
            <xdr:cNvPr id="5095" name="Check Box 999" hidden="1">
              <a:extLst>
                <a:ext uri="{63B3BB69-23CF-44E3-9099-C40C66FF867C}">
                  <a14:compatExt spid="_x0000_s5095"/>
                </a:ext>
                <a:ext uri="{FF2B5EF4-FFF2-40B4-BE49-F238E27FC236}">
                  <a16:creationId xmlns:a16="http://schemas.microsoft.com/office/drawing/2014/main" id="{00000000-0008-0000-0400-0000E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428</xdr:row>
          <xdr:rowOff>25400</xdr:rowOff>
        </xdr:from>
        <xdr:to>
          <xdr:col>14</xdr:col>
          <xdr:colOff>292100</xdr:colOff>
          <xdr:row>428</xdr:row>
          <xdr:rowOff>139700</xdr:rowOff>
        </xdr:to>
        <xdr:sp macro="" textlink="">
          <xdr:nvSpPr>
            <xdr:cNvPr id="5096" name="Check Box 1000" hidden="1">
              <a:extLst>
                <a:ext uri="{63B3BB69-23CF-44E3-9099-C40C66FF867C}">
                  <a14:compatExt spid="_x0000_s5096"/>
                </a:ext>
                <a:ext uri="{FF2B5EF4-FFF2-40B4-BE49-F238E27FC236}">
                  <a16:creationId xmlns:a16="http://schemas.microsoft.com/office/drawing/2014/main" id="{00000000-0008-0000-0400-0000E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429</xdr:row>
          <xdr:rowOff>25400</xdr:rowOff>
        </xdr:from>
        <xdr:to>
          <xdr:col>14</xdr:col>
          <xdr:colOff>292100</xdr:colOff>
          <xdr:row>429</xdr:row>
          <xdr:rowOff>139700</xdr:rowOff>
        </xdr:to>
        <xdr:sp macro="" textlink="">
          <xdr:nvSpPr>
            <xdr:cNvPr id="5097" name="Check Box 1001" hidden="1">
              <a:extLst>
                <a:ext uri="{63B3BB69-23CF-44E3-9099-C40C66FF867C}">
                  <a14:compatExt spid="_x0000_s5097"/>
                </a:ext>
                <a:ext uri="{FF2B5EF4-FFF2-40B4-BE49-F238E27FC236}">
                  <a16:creationId xmlns:a16="http://schemas.microsoft.com/office/drawing/2014/main" id="{00000000-0008-0000-0400-0000E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430</xdr:row>
          <xdr:rowOff>25400</xdr:rowOff>
        </xdr:from>
        <xdr:to>
          <xdr:col>14</xdr:col>
          <xdr:colOff>292100</xdr:colOff>
          <xdr:row>430</xdr:row>
          <xdr:rowOff>139700</xdr:rowOff>
        </xdr:to>
        <xdr:sp macro="" textlink="">
          <xdr:nvSpPr>
            <xdr:cNvPr id="5098" name="Check Box 1002" hidden="1">
              <a:extLst>
                <a:ext uri="{63B3BB69-23CF-44E3-9099-C40C66FF867C}">
                  <a14:compatExt spid="_x0000_s5098"/>
                </a:ext>
                <a:ext uri="{FF2B5EF4-FFF2-40B4-BE49-F238E27FC236}">
                  <a16:creationId xmlns:a16="http://schemas.microsoft.com/office/drawing/2014/main" id="{00000000-0008-0000-0400-0000E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431</xdr:row>
          <xdr:rowOff>25400</xdr:rowOff>
        </xdr:from>
        <xdr:to>
          <xdr:col>14</xdr:col>
          <xdr:colOff>292100</xdr:colOff>
          <xdr:row>431</xdr:row>
          <xdr:rowOff>139700</xdr:rowOff>
        </xdr:to>
        <xdr:sp macro="" textlink="">
          <xdr:nvSpPr>
            <xdr:cNvPr id="5099" name="Check Box 1003" hidden="1">
              <a:extLst>
                <a:ext uri="{63B3BB69-23CF-44E3-9099-C40C66FF867C}">
                  <a14:compatExt spid="_x0000_s5099"/>
                </a:ext>
                <a:ext uri="{FF2B5EF4-FFF2-40B4-BE49-F238E27FC236}">
                  <a16:creationId xmlns:a16="http://schemas.microsoft.com/office/drawing/2014/main" id="{00000000-0008-0000-0400-0000E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432</xdr:row>
          <xdr:rowOff>25400</xdr:rowOff>
        </xdr:from>
        <xdr:to>
          <xdr:col>14</xdr:col>
          <xdr:colOff>292100</xdr:colOff>
          <xdr:row>432</xdr:row>
          <xdr:rowOff>139700</xdr:rowOff>
        </xdr:to>
        <xdr:sp macro="" textlink="">
          <xdr:nvSpPr>
            <xdr:cNvPr id="5100" name="Check Box 1004" hidden="1">
              <a:extLst>
                <a:ext uri="{63B3BB69-23CF-44E3-9099-C40C66FF867C}">
                  <a14:compatExt spid="_x0000_s5100"/>
                </a:ext>
                <a:ext uri="{FF2B5EF4-FFF2-40B4-BE49-F238E27FC236}">
                  <a16:creationId xmlns:a16="http://schemas.microsoft.com/office/drawing/2014/main" id="{00000000-0008-0000-0400-0000E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433</xdr:row>
          <xdr:rowOff>25400</xdr:rowOff>
        </xdr:from>
        <xdr:to>
          <xdr:col>14</xdr:col>
          <xdr:colOff>292100</xdr:colOff>
          <xdr:row>433</xdr:row>
          <xdr:rowOff>139700</xdr:rowOff>
        </xdr:to>
        <xdr:sp macro="" textlink="">
          <xdr:nvSpPr>
            <xdr:cNvPr id="5101" name="Check Box 1005" hidden="1">
              <a:extLst>
                <a:ext uri="{63B3BB69-23CF-44E3-9099-C40C66FF867C}">
                  <a14:compatExt spid="_x0000_s5101"/>
                </a:ext>
                <a:ext uri="{FF2B5EF4-FFF2-40B4-BE49-F238E27FC236}">
                  <a16:creationId xmlns:a16="http://schemas.microsoft.com/office/drawing/2014/main" id="{00000000-0008-0000-0400-0000E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434</xdr:row>
          <xdr:rowOff>25400</xdr:rowOff>
        </xdr:from>
        <xdr:to>
          <xdr:col>14</xdr:col>
          <xdr:colOff>292100</xdr:colOff>
          <xdr:row>434</xdr:row>
          <xdr:rowOff>139700</xdr:rowOff>
        </xdr:to>
        <xdr:sp macro="" textlink="">
          <xdr:nvSpPr>
            <xdr:cNvPr id="5102" name="Check Box 1006" hidden="1">
              <a:extLst>
                <a:ext uri="{63B3BB69-23CF-44E3-9099-C40C66FF867C}">
                  <a14:compatExt spid="_x0000_s5102"/>
                </a:ext>
                <a:ext uri="{FF2B5EF4-FFF2-40B4-BE49-F238E27FC236}">
                  <a16:creationId xmlns:a16="http://schemas.microsoft.com/office/drawing/2014/main" id="{00000000-0008-0000-0400-0000E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426</xdr:row>
          <xdr:rowOff>25400</xdr:rowOff>
        </xdr:from>
        <xdr:to>
          <xdr:col>17</xdr:col>
          <xdr:colOff>292100</xdr:colOff>
          <xdr:row>426</xdr:row>
          <xdr:rowOff>139700</xdr:rowOff>
        </xdr:to>
        <xdr:sp macro="" textlink="">
          <xdr:nvSpPr>
            <xdr:cNvPr id="5103" name="Check Box 1007" hidden="1">
              <a:extLst>
                <a:ext uri="{63B3BB69-23CF-44E3-9099-C40C66FF867C}">
                  <a14:compatExt spid="_x0000_s5103"/>
                </a:ext>
                <a:ext uri="{FF2B5EF4-FFF2-40B4-BE49-F238E27FC236}">
                  <a16:creationId xmlns:a16="http://schemas.microsoft.com/office/drawing/2014/main" id="{00000000-0008-0000-0400-0000E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427</xdr:row>
          <xdr:rowOff>25400</xdr:rowOff>
        </xdr:from>
        <xdr:to>
          <xdr:col>17</xdr:col>
          <xdr:colOff>292100</xdr:colOff>
          <xdr:row>427</xdr:row>
          <xdr:rowOff>139700</xdr:rowOff>
        </xdr:to>
        <xdr:sp macro="" textlink="">
          <xdr:nvSpPr>
            <xdr:cNvPr id="5104" name="Check Box 1008" hidden="1">
              <a:extLst>
                <a:ext uri="{63B3BB69-23CF-44E3-9099-C40C66FF867C}">
                  <a14:compatExt spid="_x0000_s5104"/>
                </a:ext>
                <a:ext uri="{FF2B5EF4-FFF2-40B4-BE49-F238E27FC236}">
                  <a16:creationId xmlns:a16="http://schemas.microsoft.com/office/drawing/2014/main" id="{00000000-0008-0000-0400-0000F0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428</xdr:row>
          <xdr:rowOff>25400</xdr:rowOff>
        </xdr:from>
        <xdr:to>
          <xdr:col>17</xdr:col>
          <xdr:colOff>292100</xdr:colOff>
          <xdr:row>428</xdr:row>
          <xdr:rowOff>139700</xdr:rowOff>
        </xdr:to>
        <xdr:sp macro="" textlink="">
          <xdr:nvSpPr>
            <xdr:cNvPr id="5105" name="Check Box 1009" hidden="1">
              <a:extLst>
                <a:ext uri="{63B3BB69-23CF-44E3-9099-C40C66FF867C}">
                  <a14:compatExt spid="_x0000_s5105"/>
                </a:ext>
                <a:ext uri="{FF2B5EF4-FFF2-40B4-BE49-F238E27FC236}">
                  <a16:creationId xmlns:a16="http://schemas.microsoft.com/office/drawing/2014/main" id="{00000000-0008-0000-0400-0000F1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429</xdr:row>
          <xdr:rowOff>25400</xdr:rowOff>
        </xdr:from>
        <xdr:to>
          <xdr:col>17</xdr:col>
          <xdr:colOff>292100</xdr:colOff>
          <xdr:row>429</xdr:row>
          <xdr:rowOff>139700</xdr:rowOff>
        </xdr:to>
        <xdr:sp macro="" textlink="">
          <xdr:nvSpPr>
            <xdr:cNvPr id="5106" name="Check Box 1010" hidden="1">
              <a:extLst>
                <a:ext uri="{63B3BB69-23CF-44E3-9099-C40C66FF867C}">
                  <a14:compatExt spid="_x0000_s5106"/>
                </a:ext>
                <a:ext uri="{FF2B5EF4-FFF2-40B4-BE49-F238E27FC236}">
                  <a16:creationId xmlns:a16="http://schemas.microsoft.com/office/drawing/2014/main" id="{00000000-0008-0000-0400-0000F2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430</xdr:row>
          <xdr:rowOff>25400</xdr:rowOff>
        </xdr:from>
        <xdr:to>
          <xdr:col>17</xdr:col>
          <xdr:colOff>292100</xdr:colOff>
          <xdr:row>430</xdr:row>
          <xdr:rowOff>139700</xdr:rowOff>
        </xdr:to>
        <xdr:sp macro="" textlink="">
          <xdr:nvSpPr>
            <xdr:cNvPr id="5107" name="Check Box 1011" hidden="1">
              <a:extLst>
                <a:ext uri="{63B3BB69-23CF-44E3-9099-C40C66FF867C}">
                  <a14:compatExt spid="_x0000_s5107"/>
                </a:ext>
                <a:ext uri="{FF2B5EF4-FFF2-40B4-BE49-F238E27FC236}">
                  <a16:creationId xmlns:a16="http://schemas.microsoft.com/office/drawing/2014/main" id="{00000000-0008-0000-0400-0000F3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431</xdr:row>
          <xdr:rowOff>25400</xdr:rowOff>
        </xdr:from>
        <xdr:to>
          <xdr:col>17</xdr:col>
          <xdr:colOff>292100</xdr:colOff>
          <xdr:row>431</xdr:row>
          <xdr:rowOff>139700</xdr:rowOff>
        </xdr:to>
        <xdr:sp macro="" textlink="">
          <xdr:nvSpPr>
            <xdr:cNvPr id="5108" name="Check Box 1012" hidden="1">
              <a:extLst>
                <a:ext uri="{63B3BB69-23CF-44E3-9099-C40C66FF867C}">
                  <a14:compatExt spid="_x0000_s5108"/>
                </a:ext>
                <a:ext uri="{FF2B5EF4-FFF2-40B4-BE49-F238E27FC236}">
                  <a16:creationId xmlns:a16="http://schemas.microsoft.com/office/drawing/2014/main" id="{00000000-0008-0000-0400-0000F4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432</xdr:row>
          <xdr:rowOff>25400</xdr:rowOff>
        </xdr:from>
        <xdr:to>
          <xdr:col>17</xdr:col>
          <xdr:colOff>292100</xdr:colOff>
          <xdr:row>432</xdr:row>
          <xdr:rowOff>139700</xdr:rowOff>
        </xdr:to>
        <xdr:sp macro="" textlink="">
          <xdr:nvSpPr>
            <xdr:cNvPr id="5109" name="Check Box 1013" hidden="1">
              <a:extLst>
                <a:ext uri="{63B3BB69-23CF-44E3-9099-C40C66FF867C}">
                  <a14:compatExt spid="_x0000_s5109"/>
                </a:ext>
                <a:ext uri="{FF2B5EF4-FFF2-40B4-BE49-F238E27FC236}">
                  <a16:creationId xmlns:a16="http://schemas.microsoft.com/office/drawing/2014/main" id="{00000000-0008-0000-0400-0000F5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433</xdr:row>
          <xdr:rowOff>25400</xdr:rowOff>
        </xdr:from>
        <xdr:to>
          <xdr:col>17</xdr:col>
          <xdr:colOff>292100</xdr:colOff>
          <xdr:row>433</xdr:row>
          <xdr:rowOff>139700</xdr:rowOff>
        </xdr:to>
        <xdr:sp macro="" textlink="">
          <xdr:nvSpPr>
            <xdr:cNvPr id="5110" name="Check Box 1014" hidden="1">
              <a:extLst>
                <a:ext uri="{63B3BB69-23CF-44E3-9099-C40C66FF867C}">
                  <a14:compatExt spid="_x0000_s5110"/>
                </a:ext>
                <a:ext uri="{FF2B5EF4-FFF2-40B4-BE49-F238E27FC236}">
                  <a16:creationId xmlns:a16="http://schemas.microsoft.com/office/drawing/2014/main" id="{00000000-0008-0000-0400-0000F6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434</xdr:row>
          <xdr:rowOff>25400</xdr:rowOff>
        </xdr:from>
        <xdr:to>
          <xdr:col>17</xdr:col>
          <xdr:colOff>292100</xdr:colOff>
          <xdr:row>434</xdr:row>
          <xdr:rowOff>139700</xdr:rowOff>
        </xdr:to>
        <xdr:sp macro="" textlink="">
          <xdr:nvSpPr>
            <xdr:cNvPr id="5111" name="Check Box 1015" hidden="1">
              <a:extLst>
                <a:ext uri="{63B3BB69-23CF-44E3-9099-C40C66FF867C}">
                  <a14:compatExt spid="_x0000_s5111"/>
                </a:ext>
                <a:ext uri="{FF2B5EF4-FFF2-40B4-BE49-F238E27FC236}">
                  <a16:creationId xmlns:a16="http://schemas.microsoft.com/office/drawing/2014/main" id="{00000000-0008-0000-0400-0000F7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435</xdr:row>
          <xdr:rowOff>25400</xdr:rowOff>
        </xdr:from>
        <xdr:to>
          <xdr:col>14</xdr:col>
          <xdr:colOff>292100</xdr:colOff>
          <xdr:row>435</xdr:row>
          <xdr:rowOff>139700</xdr:rowOff>
        </xdr:to>
        <xdr:sp macro="" textlink="">
          <xdr:nvSpPr>
            <xdr:cNvPr id="5112" name="Check Box 1016" hidden="1">
              <a:extLst>
                <a:ext uri="{63B3BB69-23CF-44E3-9099-C40C66FF867C}">
                  <a14:compatExt spid="_x0000_s5112"/>
                </a:ext>
                <a:ext uri="{FF2B5EF4-FFF2-40B4-BE49-F238E27FC236}">
                  <a16:creationId xmlns:a16="http://schemas.microsoft.com/office/drawing/2014/main" id="{00000000-0008-0000-0400-0000F8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436</xdr:row>
          <xdr:rowOff>25400</xdr:rowOff>
        </xdr:from>
        <xdr:to>
          <xdr:col>14</xdr:col>
          <xdr:colOff>292100</xdr:colOff>
          <xdr:row>436</xdr:row>
          <xdr:rowOff>139700</xdr:rowOff>
        </xdr:to>
        <xdr:sp macro="" textlink="">
          <xdr:nvSpPr>
            <xdr:cNvPr id="5113" name="Check Box 1017" hidden="1">
              <a:extLst>
                <a:ext uri="{63B3BB69-23CF-44E3-9099-C40C66FF867C}">
                  <a14:compatExt spid="_x0000_s5113"/>
                </a:ext>
                <a:ext uri="{FF2B5EF4-FFF2-40B4-BE49-F238E27FC236}">
                  <a16:creationId xmlns:a16="http://schemas.microsoft.com/office/drawing/2014/main" id="{00000000-0008-0000-0400-0000F9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437</xdr:row>
          <xdr:rowOff>25400</xdr:rowOff>
        </xdr:from>
        <xdr:to>
          <xdr:col>14</xdr:col>
          <xdr:colOff>292100</xdr:colOff>
          <xdr:row>437</xdr:row>
          <xdr:rowOff>139700</xdr:rowOff>
        </xdr:to>
        <xdr:sp macro="" textlink="">
          <xdr:nvSpPr>
            <xdr:cNvPr id="5114" name="Check Box 1018" hidden="1">
              <a:extLst>
                <a:ext uri="{63B3BB69-23CF-44E3-9099-C40C66FF867C}">
                  <a14:compatExt spid="_x0000_s5114"/>
                </a:ext>
                <a:ext uri="{FF2B5EF4-FFF2-40B4-BE49-F238E27FC236}">
                  <a16:creationId xmlns:a16="http://schemas.microsoft.com/office/drawing/2014/main" id="{00000000-0008-0000-0400-0000FA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438</xdr:row>
          <xdr:rowOff>25400</xdr:rowOff>
        </xdr:from>
        <xdr:to>
          <xdr:col>14</xdr:col>
          <xdr:colOff>292100</xdr:colOff>
          <xdr:row>438</xdr:row>
          <xdr:rowOff>139700</xdr:rowOff>
        </xdr:to>
        <xdr:sp macro="" textlink="">
          <xdr:nvSpPr>
            <xdr:cNvPr id="5115" name="Check Box 1019" hidden="1">
              <a:extLst>
                <a:ext uri="{63B3BB69-23CF-44E3-9099-C40C66FF867C}">
                  <a14:compatExt spid="_x0000_s5115"/>
                </a:ext>
                <a:ext uri="{FF2B5EF4-FFF2-40B4-BE49-F238E27FC236}">
                  <a16:creationId xmlns:a16="http://schemas.microsoft.com/office/drawing/2014/main" id="{00000000-0008-0000-0400-0000FB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439</xdr:row>
          <xdr:rowOff>25400</xdr:rowOff>
        </xdr:from>
        <xdr:to>
          <xdr:col>14</xdr:col>
          <xdr:colOff>292100</xdr:colOff>
          <xdr:row>439</xdr:row>
          <xdr:rowOff>139700</xdr:rowOff>
        </xdr:to>
        <xdr:sp macro="" textlink="">
          <xdr:nvSpPr>
            <xdr:cNvPr id="5116" name="Check Box 1020" hidden="1">
              <a:extLst>
                <a:ext uri="{63B3BB69-23CF-44E3-9099-C40C66FF867C}">
                  <a14:compatExt spid="_x0000_s5116"/>
                </a:ext>
                <a:ext uri="{FF2B5EF4-FFF2-40B4-BE49-F238E27FC236}">
                  <a16:creationId xmlns:a16="http://schemas.microsoft.com/office/drawing/2014/main" id="{00000000-0008-0000-0400-0000FC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440</xdr:row>
          <xdr:rowOff>25400</xdr:rowOff>
        </xdr:from>
        <xdr:to>
          <xdr:col>14</xdr:col>
          <xdr:colOff>292100</xdr:colOff>
          <xdr:row>440</xdr:row>
          <xdr:rowOff>139700</xdr:rowOff>
        </xdr:to>
        <xdr:sp macro="" textlink="">
          <xdr:nvSpPr>
            <xdr:cNvPr id="5117" name="Check Box 1021" hidden="1">
              <a:extLst>
                <a:ext uri="{63B3BB69-23CF-44E3-9099-C40C66FF867C}">
                  <a14:compatExt spid="_x0000_s5117"/>
                </a:ext>
                <a:ext uri="{FF2B5EF4-FFF2-40B4-BE49-F238E27FC236}">
                  <a16:creationId xmlns:a16="http://schemas.microsoft.com/office/drawing/2014/main" id="{00000000-0008-0000-0400-0000FD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441</xdr:row>
          <xdr:rowOff>25400</xdr:rowOff>
        </xdr:from>
        <xdr:to>
          <xdr:col>14</xdr:col>
          <xdr:colOff>292100</xdr:colOff>
          <xdr:row>441</xdr:row>
          <xdr:rowOff>139700</xdr:rowOff>
        </xdr:to>
        <xdr:sp macro="" textlink="">
          <xdr:nvSpPr>
            <xdr:cNvPr id="5118" name="Check Box 1022" hidden="1">
              <a:extLst>
                <a:ext uri="{63B3BB69-23CF-44E3-9099-C40C66FF867C}">
                  <a14:compatExt spid="_x0000_s5118"/>
                </a:ext>
                <a:ext uri="{FF2B5EF4-FFF2-40B4-BE49-F238E27FC236}">
                  <a16:creationId xmlns:a16="http://schemas.microsoft.com/office/drawing/2014/main" id="{00000000-0008-0000-0400-0000FE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442</xdr:row>
          <xdr:rowOff>25400</xdr:rowOff>
        </xdr:from>
        <xdr:to>
          <xdr:col>14</xdr:col>
          <xdr:colOff>292100</xdr:colOff>
          <xdr:row>442</xdr:row>
          <xdr:rowOff>139700</xdr:rowOff>
        </xdr:to>
        <xdr:sp macro="" textlink="">
          <xdr:nvSpPr>
            <xdr:cNvPr id="5119" name="Check Box 1023" hidden="1">
              <a:extLst>
                <a:ext uri="{63B3BB69-23CF-44E3-9099-C40C66FF867C}">
                  <a14:compatExt spid="_x0000_s5119"/>
                </a:ext>
                <a:ext uri="{FF2B5EF4-FFF2-40B4-BE49-F238E27FC236}">
                  <a16:creationId xmlns:a16="http://schemas.microsoft.com/office/drawing/2014/main" id="{00000000-0008-0000-0400-0000FF13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443</xdr:row>
          <xdr:rowOff>25400</xdr:rowOff>
        </xdr:from>
        <xdr:to>
          <xdr:col>14</xdr:col>
          <xdr:colOff>292100</xdr:colOff>
          <xdr:row>443</xdr:row>
          <xdr:rowOff>139700</xdr:rowOff>
        </xdr:to>
        <xdr:sp macro="" textlink="">
          <xdr:nvSpPr>
            <xdr:cNvPr id="17408" name="Check Box 1024" hidden="1">
              <a:extLst>
                <a:ext uri="{63B3BB69-23CF-44E3-9099-C40C66FF867C}">
                  <a14:compatExt spid="_x0000_s17408"/>
                </a:ext>
                <a:ext uri="{FF2B5EF4-FFF2-40B4-BE49-F238E27FC236}">
                  <a16:creationId xmlns:a16="http://schemas.microsoft.com/office/drawing/2014/main" id="{00000000-0008-0000-0400-00000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435</xdr:row>
          <xdr:rowOff>25400</xdr:rowOff>
        </xdr:from>
        <xdr:to>
          <xdr:col>17</xdr:col>
          <xdr:colOff>292100</xdr:colOff>
          <xdr:row>435</xdr:row>
          <xdr:rowOff>139700</xdr:rowOff>
        </xdr:to>
        <xdr:sp macro="" textlink="">
          <xdr:nvSpPr>
            <xdr:cNvPr id="17409" name="Check Box 1025"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436</xdr:row>
          <xdr:rowOff>25400</xdr:rowOff>
        </xdr:from>
        <xdr:to>
          <xdr:col>17</xdr:col>
          <xdr:colOff>292100</xdr:colOff>
          <xdr:row>436</xdr:row>
          <xdr:rowOff>139700</xdr:rowOff>
        </xdr:to>
        <xdr:sp macro="" textlink="">
          <xdr:nvSpPr>
            <xdr:cNvPr id="17410" name="Check Box 1026"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437</xdr:row>
          <xdr:rowOff>25400</xdr:rowOff>
        </xdr:from>
        <xdr:to>
          <xdr:col>17</xdr:col>
          <xdr:colOff>292100</xdr:colOff>
          <xdr:row>437</xdr:row>
          <xdr:rowOff>139700</xdr:rowOff>
        </xdr:to>
        <xdr:sp macro="" textlink="">
          <xdr:nvSpPr>
            <xdr:cNvPr id="17411" name="Check Box 1027"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438</xdr:row>
          <xdr:rowOff>25400</xdr:rowOff>
        </xdr:from>
        <xdr:to>
          <xdr:col>17</xdr:col>
          <xdr:colOff>292100</xdr:colOff>
          <xdr:row>438</xdr:row>
          <xdr:rowOff>139700</xdr:rowOff>
        </xdr:to>
        <xdr:sp macro="" textlink="">
          <xdr:nvSpPr>
            <xdr:cNvPr id="17412" name="Check Box 1028"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439</xdr:row>
          <xdr:rowOff>25400</xdr:rowOff>
        </xdr:from>
        <xdr:to>
          <xdr:col>17</xdr:col>
          <xdr:colOff>292100</xdr:colOff>
          <xdr:row>439</xdr:row>
          <xdr:rowOff>139700</xdr:rowOff>
        </xdr:to>
        <xdr:sp macro="" textlink="">
          <xdr:nvSpPr>
            <xdr:cNvPr id="17413" name="Check Box 1029"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440</xdr:row>
          <xdr:rowOff>25400</xdr:rowOff>
        </xdr:from>
        <xdr:to>
          <xdr:col>17</xdr:col>
          <xdr:colOff>292100</xdr:colOff>
          <xdr:row>440</xdr:row>
          <xdr:rowOff>139700</xdr:rowOff>
        </xdr:to>
        <xdr:sp macro="" textlink="">
          <xdr:nvSpPr>
            <xdr:cNvPr id="17414" name="Check Box 1030"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441</xdr:row>
          <xdr:rowOff>25400</xdr:rowOff>
        </xdr:from>
        <xdr:to>
          <xdr:col>17</xdr:col>
          <xdr:colOff>292100</xdr:colOff>
          <xdr:row>441</xdr:row>
          <xdr:rowOff>139700</xdr:rowOff>
        </xdr:to>
        <xdr:sp macro="" textlink="">
          <xdr:nvSpPr>
            <xdr:cNvPr id="17415" name="Check Box 1031" hidden="1">
              <a:extLst>
                <a:ext uri="{63B3BB69-23CF-44E3-9099-C40C66FF867C}">
                  <a14:compatExt spid="_x0000_s17415"/>
                </a:ext>
                <a:ext uri="{FF2B5EF4-FFF2-40B4-BE49-F238E27FC236}">
                  <a16:creationId xmlns:a16="http://schemas.microsoft.com/office/drawing/2014/main" id="{00000000-0008-0000-0400-00000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442</xdr:row>
          <xdr:rowOff>25400</xdr:rowOff>
        </xdr:from>
        <xdr:to>
          <xdr:col>17</xdr:col>
          <xdr:colOff>292100</xdr:colOff>
          <xdr:row>442</xdr:row>
          <xdr:rowOff>139700</xdr:rowOff>
        </xdr:to>
        <xdr:sp macro="" textlink="">
          <xdr:nvSpPr>
            <xdr:cNvPr id="17416" name="Check Box 1032" hidden="1">
              <a:extLst>
                <a:ext uri="{63B3BB69-23CF-44E3-9099-C40C66FF867C}">
                  <a14:compatExt spid="_x0000_s17416"/>
                </a:ext>
                <a:ext uri="{FF2B5EF4-FFF2-40B4-BE49-F238E27FC236}">
                  <a16:creationId xmlns:a16="http://schemas.microsoft.com/office/drawing/2014/main" id="{00000000-0008-0000-0400-00000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443</xdr:row>
          <xdr:rowOff>25400</xdr:rowOff>
        </xdr:from>
        <xdr:to>
          <xdr:col>17</xdr:col>
          <xdr:colOff>292100</xdr:colOff>
          <xdr:row>443</xdr:row>
          <xdr:rowOff>139700</xdr:rowOff>
        </xdr:to>
        <xdr:sp macro="" textlink="">
          <xdr:nvSpPr>
            <xdr:cNvPr id="17417" name="Check Box 1033" hidden="1">
              <a:extLst>
                <a:ext uri="{63B3BB69-23CF-44E3-9099-C40C66FF867C}">
                  <a14:compatExt spid="_x0000_s17417"/>
                </a:ext>
                <a:ext uri="{FF2B5EF4-FFF2-40B4-BE49-F238E27FC236}">
                  <a16:creationId xmlns:a16="http://schemas.microsoft.com/office/drawing/2014/main" id="{00000000-0008-0000-0400-00000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444</xdr:row>
          <xdr:rowOff>25400</xdr:rowOff>
        </xdr:from>
        <xdr:to>
          <xdr:col>14</xdr:col>
          <xdr:colOff>292100</xdr:colOff>
          <xdr:row>444</xdr:row>
          <xdr:rowOff>139700</xdr:rowOff>
        </xdr:to>
        <xdr:sp macro="" textlink="">
          <xdr:nvSpPr>
            <xdr:cNvPr id="17418" name="Check Box 1034" hidden="1">
              <a:extLst>
                <a:ext uri="{63B3BB69-23CF-44E3-9099-C40C66FF867C}">
                  <a14:compatExt spid="_x0000_s17418"/>
                </a:ext>
                <a:ext uri="{FF2B5EF4-FFF2-40B4-BE49-F238E27FC236}">
                  <a16:creationId xmlns:a16="http://schemas.microsoft.com/office/drawing/2014/main" id="{00000000-0008-0000-0400-00000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445</xdr:row>
          <xdr:rowOff>25400</xdr:rowOff>
        </xdr:from>
        <xdr:to>
          <xdr:col>14</xdr:col>
          <xdr:colOff>292100</xdr:colOff>
          <xdr:row>445</xdr:row>
          <xdr:rowOff>139700</xdr:rowOff>
        </xdr:to>
        <xdr:sp macro="" textlink="">
          <xdr:nvSpPr>
            <xdr:cNvPr id="17419" name="Check Box 1035" hidden="1">
              <a:extLst>
                <a:ext uri="{63B3BB69-23CF-44E3-9099-C40C66FF867C}">
                  <a14:compatExt spid="_x0000_s17419"/>
                </a:ext>
                <a:ext uri="{FF2B5EF4-FFF2-40B4-BE49-F238E27FC236}">
                  <a16:creationId xmlns:a16="http://schemas.microsoft.com/office/drawing/2014/main" id="{00000000-0008-0000-0400-00000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446</xdr:row>
          <xdr:rowOff>25400</xdr:rowOff>
        </xdr:from>
        <xdr:to>
          <xdr:col>14</xdr:col>
          <xdr:colOff>292100</xdr:colOff>
          <xdr:row>446</xdr:row>
          <xdr:rowOff>139700</xdr:rowOff>
        </xdr:to>
        <xdr:sp macro="" textlink="">
          <xdr:nvSpPr>
            <xdr:cNvPr id="17420" name="Check Box 1036" hidden="1">
              <a:extLst>
                <a:ext uri="{63B3BB69-23CF-44E3-9099-C40C66FF867C}">
                  <a14:compatExt spid="_x0000_s17420"/>
                </a:ext>
                <a:ext uri="{FF2B5EF4-FFF2-40B4-BE49-F238E27FC236}">
                  <a16:creationId xmlns:a16="http://schemas.microsoft.com/office/drawing/2014/main" id="{00000000-0008-0000-0400-00000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447</xdr:row>
          <xdr:rowOff>25400</xdr:rowOff>
        </xdr:from>
        <xdr:to>
          <xdr:col>14</xdr:col>
          <xdr:colOff>292100</xdr:colOff>
          <xdr:row>447</xdr:row>
          <xdr:rowOff>139700</xdr:rowOff>
        </xdr:to>
        <xdr:sp macro="" textlink="">
          <xdr:nvSpPr>
            <xdr:cNvPr id="17421" name="Check Box 1037" hidden="1">
              <a:extLst>
                <a:ext uri="{63B3BB69-23CF-44E3-9099-C40C66FF867C}">
                  <a14:compatExt spid="_x0000_s17421"/>
                </a:ext>
                <a:ext uri="{FF2B5EF4-FFF2-40B4-BE49-F238E27FC236}">
                  <a16:creationId xmlns:a16="http://schemas.microsoft.com/office/drawing/2014/main" id="{00000000-0008-0000-0400-00000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448</xdr:row>
          <xdr:rowOff>25400</xdr:rowOff>
        </xdr:from>
        <xdr:to>
          <xdr:col>14</xdr:col>
          <xdr:colOff>292100</xdr:colOff>
          <xdr:row>448</xdr:row>
          <xdr:rowOff>139700</xdr:rowOff>
        </xdr:to>
        <xdr:sp macro="" textlink="">
          <xdr:nvSpPr>
            <xdr:cNvPr id="17422" name="Check Box 1038"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449</xdr:row>
          <xdr:rowOff>25400</xdr:rowOff>
        </xdr:from>
        <xdr:to>
          <xdr:col>14</xdr:col>
          <xdr:colOff>292100</xdr:colOff>
          <xdr:row>449</xdr:row>
          <xdr:rowOff>139700</xdr:rowOff>
        </xdr:to>
        <xdr:sp macro="" textlink="">
          <xdr:nvSpPr>
            <xdr:cNvPr id="17423" name="Check Box 1039" hidden="1">
              <a:extLst>
                <a:ext uri="{63B3BB69-23CF-44E3-9099-C40C66FF867C}">
                  <a14:compatExt spid="_x0000_s17423"/>
                </a:ext>
                <a:ext uri="{FF2B5EF4-FFF2-40B4-BE49-F238E27FC236}">
                  <a16:creationId xmlns:a16="http://schemas.microsoft.com/office/drawing/2014/main" id="{00000000-0008-0000-0400-00000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450</xdr:row>
          <xdr:rowOff>25400</xdr:rowOff>
        </xdr:from>
        <xdr:to>
          <xdr:col>14</xdr:col>
          <xdr:colOff>292100</xdr:colOff>
          <xdr:row>450</xdr:row>
          <xdr:rowOff>139700</xdr:rowOff>
        </xdr:to>
        <xdr:sp macro="" textlink="">
          <xdr:nvSpPr>
            <xdr:cNvPr id="17424" name="Check Box 1040" hidden="1">
              <a:extLst>
                <a:ext uri="{63B3BB69-23CF-44E3-9099-C40C66FF867C}">
                  <a14:compatExt spid="_x0000_s17424"/>
                </a:ext>
                <a:ext uri="{FF2B5EF4-FFF2-40B4-BE49-F238E27FC236}">
                  <a16:creationId xmlns:a16="http://schemas.microsoft.com/office/drawing/2014/main" id="{00000000-0008-0000-0400-00001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451</xdr:row>
          <xdr:rowOff>25400</xdr:rowOff>
        </xdr:from>
        <xdr:to>
          <xdr:col>14</xdr:col>
          <xdr:colOff>292100</xdr:colOff>
          <xdr:row>451</xdr:row>
          <xdr:rowOff>139700</xdr:rowOff>
        </xdr:to>
        <xdr:sp macro="" textlink="">
          <xdr:nvSpPr>
            <xdr:cNvPr id="17425" name="Check Box 1041" hidden="1">
              <a:extLst>
                <a:ext uri="{63B3BB69-23CF-44E3-9099-C40C66FF867C}">
                  <a14:compatExt spid="_x0000_s17425"/>
                </a:ext>
                <a:ext uri="{FF2B5EF4-FFF2-40B4-BE49-F238E27FC236}">
                  <a16:creationId xmlns:a16="http://schemas.microsoft.com/office/drawing/2014/main" id="{00000000-0008-0000-0400-00001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452</xdr:row>
          <xdr:rowOff>25400</xdr:rowOff>
        </xdr:from>
        <xdr:to>
          <xdr:col>14</xdr:col>
          <xdr:colOff>292100</xdr:colOff>
          <xdr:row>452</xdr:row>
          <xdr:rowOff>139700</xdr:rowOff>
        </xdr:to>
        <xdr:sp macro="" textlink="">
          <xdr:nvSpPr>
            <xdr:cNvPr id="17426" name="Check Box 1042" hidden="1">
              <a:extLst>
                <a:ext uri="{63B3BB69-23CF-44E3-9099-C40C66FF867C}">
                  <a14:compatExt spid="_x0000_s17426"/>
                </a:ext>
                <a:ext uri="{FF2B5EF4-FFF2-40B4-BE49-F238E27FC236}">
                  <a16:creationId xmlns:a16="http://schemas.microsoft.com/office/drawing/2014/main" id="{00000000-0008-0000-0400-00001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444</xdr:row>
          <xdr:rowOff>25400</xdr:rowOff>
        </xdr:from>
        <xdr:to>
          <xdr:col>17</xdr:col>
          <xdr:colOff>292100</xdr:colOff>
          <xdr:row>444</xdr:row>
          <xdr:rowOff>139700</xdr:rowOff>
        </xdr:to>
        <xdr:sp macro="" textlink="">
          <xdr:nvSpPr>
            <xdr:cNvPr id="17427" name="Check Box 1043" hidden="1">
              <a:extLst>
                <a:ext uri="{63B3BB69-23CF-44E3-9099-C40C66FF867C}">
                  <a14:compatExt spid="_x0000_s17427"/>
                </a:ext>
                <a:ext uri="{FF2B5EF4-FFF2-40B4-BE49-F238E27FC236}">
                  <a16:creationId xmlns:a16="http://schemas.microsoft.com/office/drawing/2014/main" id="{00000000-0008-0000-0400-00001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445</xdr:row>
          <xdr:rowOff>25400</xdr:rowOff>
        </xdr:from>
        <xdr:to>
          <xdr:col>17</xdr:col>
          <xdr:colOff>292100</xdr:colOff>
          <xdr:row>445</xdr:row>
          <xdr:rowOff>139700</xdr:rowOff>
        </xdr:to>
        <xdr:sp macro="" textlink="">
          <xdr:nvSpPr>
            <xdr:cNvPr id="17428" name="Check Box 1044" hidden="1">
              <a:extLst>
                <a:ext uri="{63B3BB69-23CF-44E3-9099-C40C66FF867C}">
                  <a14:compatExt spid="_x0000_s17428"/>
                </a:ext>
                <a:ext uri="{FF2B5EF4-FFF2-40B4-BE49-F238E27FC236}">
                  <a16:creationId xmlns:a16="http://schemas.microsoft.com/office/drawing/2014/main" id="{00000000-0008-0000-0400-00001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446</xdr:row>
          <xdr:rowOff>25400</xdr:rowOff>
        </xdr:from>
        <xdr:to>
          <xdr:col>17</xdr:col>
          <xdr:colOff>292100</xdr:colOff>
          <xdr:row>446</xdr:row>
          <xdr:rowOff>139700</xdr:rowOff>
        </xdr:to>
        <xdr:sp macro="" textlink="">
          <xdr:nvSpPr>
            <xdr:cNvPr id="17429" name="Check Box 1045" hidden="1">
              <a:extLst>
                <a:ext uri="{63B3BB69-23CF-44E3-9099-C40C66FF867C}">
                  <a14:compatExt spid="_x0000_s17429"/>
                </a:ext>
                <a:ext uri="{FF2B5EF4-FFF2-40B4-BE49-F238E27FC236}">
                  <a16:creationId xmlns:a16="http://schemas.microsoft.com/office/drawing/2014/main" id="{00000000-0008-0000-0400-00001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447</xdr:row>
          <xdr:rowOff>25400</xdr:rowOff>
        </xdr:from>
        <xdr:to>
          <xdr:col>17</xdr:col>
          <xdr:colOff>292100</xdr:colOff>
          <xdr:row>447</xdr:row>
          <xdr:rowOff>139700</xdr:rowOff>
        </xdr:to>
        <xdr:sp macro="" textlink="">
          <xdr:nvSpPr>
            <xdr:cNvPr id="17430" name="Check Box 1046" hidden="1">
              <a:extLst>
                <a:ext uri="{63B3BB69-23CF-44E3-9099-C40C66FF867C}">
                  <a14:compatExt spid="_x0000_s17430"/>
                </a:ext>
                <a:ext uri="{FF2B5EF4-FFF2-40B4-BE49-F238E27FC236}">
                  <a16:creationId xmlns:a16="http://schemas.microsoft.com/office/drawing/2014/main" id="{00000000-0008-0000-0400-00001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448</xdr:row>
          <xdr:rowOff>25400</xdr:rowOff>
        </xdr:from>
        <xdr:to>
          <xdr:col>17</xdr:col>
          <xdr:colOff>292100</xdr:colOff>
          <xdr:row>448</xdr:row>
          <xdr:rowOff>139700</xdr:rowOff>
        </xdr:to>
        <xdr:sp macro="" textlink="">
          <xdr:nvSpPr>
            <xdr:cNvPr id="17431" name="Check Box 1047" hidden="1">
              <a:extLst>
                <a:ext uri="{63B3BB69-23CF-44E3-9099-C40C66FF867C}">
                  <a14:compatExt spid="_x0000_s17431"/>
                </a:ext>
                <a:ext uri="{FF2B5EF4-FFF2-40B4-BE49-F238E27FC236}">
                  <a16:creationId xmlns:a16="http://schemas.microsoft.com/office/drawing/2014/main" id="{00000000-0008-0000-0400-00001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449</xdr:row>
          <xdr:rowOff>25400</xdr:rowOff>
        </xdr:from>
        <xdr:to>
          <xdr:col>17</xdr:col>
          <xdr:colOff>292100</xdr:colOff>
          <xdr:row>449</xdr:row>
          <xdr:rowOff>139700</xdr:rowOff>
        </xdr:to>
        <xdr:sp macro="" textlink="">
          <xdr:nvSpPr>
            <xdr:cNvPr id="17432" name="Check Box 1048" hidden="1">
              <a:extLst>
                <a:ext uri="{63B3BB69-23CF-44E3-9099-C40C66FF867C}">
                  <a14:compatExt spid="_x0000_s17432"/>
                </a:ext>
                <a:ext uri="{FF2B5EF4-FFF2-40B4-BE49-F238E27FC236}">
                  <a16:creationId xmlns:a16="http://schemas.microsoft.com/office/drawing/2014/main" id="{00000000-0008-0000-0400-00001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450</xdr:row>
          <xdr:rowOff>25400</xdr:rowOff>
        </xdr:from>
        <xdr:to>
          <xdr:col>17</xdr:col>
          <xdr:colOff>292100</xdr:colOff>
          <xdr:row>450</xdr:row>
          <xdr:rowOff>139700</xdr:rowOff>
        </xdr:to>
        <xdr:sp macro="" textlink="">
          <xdr:nvSpPr>
            <xdr:cNvPr id="17433" name="Check Box 1049" hidden="1">
              <a:extLst>
                <a:ext uri="{63B3BB69-23CF-44E3-9099-C40C66FF867C}">
                  <a14:compatExt spid="_x0000_s17433"/>
                </a:ext>
                <a:ext uri="{FF2B5EF4-FFF2-40B4-BE49-F238E27FC236}">
                  <a16:creationId xmlns:a16="http://schemas.microsoft.com/office/drawing/2014/main" id="{00000000-0008-0000-0400-00001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451</xdr:row>
          <xdr:rowOff>25400</xdr:rowOff>
        </xdr:from>
        <xdr:to>
          <xdr:col>17</xdr:col>
          <xdr:colOff>292100</xdr:colOff>
          <xdr:row>451</xdr:row>
          <xdr:rowOff>139700</xdr:rowOff>
        </xdr:to>
        <xdr:sp macro="" textlink="">
          <xdr:nvSpPr>
            <xdr:cNvPr id="17434" name="Check Box 1050" hidden="1">
              <a:extLst>
                <a:ext uri="{63B3BB69-23CF-44E3-9099-C40C66FF867C}">
                  <a14:compatExt spid="_x0000_s17434"/>
                </a:ext>
                <a:ext uri="{FF2B5EF4-FFF2-40B4-BE49-F238E27FC236}">
                  <a16:creationId xmlns:a16="http://schemas.microsoft.com/office/drawing/2014/main" id="{00000000-0008-0000-0400-00001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452</xdr:row>
          <xdr:rowOff>25400</xdr:rowOff>
        </xdr:from>
        <xdr:to>
          <xdr:col>17</xdr:col>
          <xdr:colOff>292100</xdr:colOff>
          <xdr:row>452</xdr:row>
          <xdr:rowOff>139700</xdr:rowOff>
        </xdr:to>
        <xdr:sp macro="" textlink="">
          <xdr:nvSpPr>
            <xdr:cNvPr id="17435" name="Check Box 1051" hidden="1">
              <a:extLst>
                <a:ext uri="{63B3BB69-23CF-44E3-9099-C40C66FF867C}">
                  <a14:compatExt spid="_x0000_s17435"/>
                </a:ext>
                <a:ext uri="{FF2B5EF4-FFF2-40B4-BE49-F238E27FC236}">
                  <a16:creationId xmlns:a16="http://schemas.microsoft.com/office/drawing/2014/main" id="{00000000-0008-0000-0400-00001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453</xdr:row>
          <xdr:rowOff>25400</xdr:rowOff>
        </xdr:from>
        <xdr:to>
          <xdr:col>14</xdr:col>
          <xdr:colOff>292100</xdr:colOff>
          <xdr:row>453</xdr:row>
          <xdr:rowOff>139700</xdr:rowOff>
        </xdr:to>
        <xdr:sp macro="" textlink="">
          <xdr:nvSpPr>
            <xdr:cNvPr id="17436" name="Check Box 1052" hidden="1">
              <a:extLst>
                <a:ext uri="{63B3BB69-23CF-44E3-9099-C40C66FF867C}">
                  <a14:compatExt spid="_x0000_s17436"/>
                </a:ext>
                <a:ext uri="{FF2B5EF4-FFF2-40B4-BE49-F238E27FC236}">
                  <a16:creationId xmlns:a16="http://schemas.microsoft.com/office/drawing/2014/main" id="{00000000-0008-0000-0400-00001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454</xdr:row>
          <xdr:rowOff>25400</xdr:rowOff>
        </xdr:from>
        <xdr:to>
          <xdr:col>14</xdr:col>
          <xdr:colOff>292100</xdr:colOff>
          <xdr:row>454</xdr:row>
          <xdr:rowOff>139700</xdr:rowOff>
        </xdr:to>
        <xdr:sp macro="" textlink="">
          <xdr:nvSpPr>
            <xdr:cNvPr id="17437" name="Check Box 1053" hidden="1">
              <a:extLst>
                <a:ext uri="{63B3BB69-23CF-44E3-9099-C40C66FF867C}">
                  <a14:compatExt spid="_x0000_s17437"/>
                </a:ext>
                <a:ext uri="{FF2B5EF4-FFF2-40B4-BE49-F238E27FC236}">
                  <a16:creationId xmlns:a16="http://schemas.microsoft.com/office/drawing/2014/main" id="{00000000-0008-0000-0400-00001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455</xdr:row>
          <xdr:rowOff>25400</xdr:rowOff>
        </xdr:from>
        <xdr:to>
          <xdr:col>14</xdr:col>
          <xdr:colOff>292100</xdr:colOff>
          <xdr:row>455</xdr:row>
          <xdr:rowOff>139700</xdr:rowOff>
        </xdr:to>
        <xdr:sp macro="" textlink="">
          <xdr:nvSpPr>
            <xdr:cNvPr id="17438" name="Check Box 1054" hidden="1">
              <a:extLst>
                <a:ext uri="{63B3BB69-23CF-44E3-9099-C40C66FF867C}">
                  <a14:compatExt spid="_x0000_s17438"/>
                </a:ext>
                <a:ext uri="{FF2B5EF4-FFF2-40B4-BE49-F238E27FC236}">
                  <a16:creationId xmlns:a16="http://schemas.microsoft.com/office/drawing/2014/main" id="{00000000-0008-0000-0400-00001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456</xdr:row>
          <xdr:rowOff>25400</xdr:rowOff>
        </xdr:from>
        <xdr:to>
          <xdr:col>14</xdr:col>
          <xdr:colOff>292100</xdr:colOff>
          <xdr:row>456</xdr:row>
          <xdr:rowOff>139700</xdr:rowOff>
        </xdr:to>
        <xdr:sp macro="" textlink="">
          <xdr:nvSpPr>
            <xdr:cNvPr id="17439" name="Check Box 1055" hidden="1">
              <a:extLst>
                <a:ext uri="{63B3BB69-23CF-44E3-9099-C40C66FF867C}">
                  <a14:compatExt spid="_x0000_s17439"/>
                </a:ext>
                <a:ext uri="{FF2B5EF4-FFF2-40B4-BE49-F238E27FC236}">
                  <a16:creationId xmlns:a16="http://schemas.microsoft.com/office/drawing/2014/main" id="{00000000-0008-0000-0400-00001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457</xdr:row>
          <xdr:rowOff>25400</xdr:rowOff>
        </xdr:from>
        <xdr:to>
          <xdr:col>14</xdr:col>
          <xdr:colOff>292100</xdr:colOff>
          <xdr:row>457</xdr:row>
          <xdr:rowOff>139700</xdr:rowOff>
        </xdr:to>
        <xdr:sp macro="" textlink="">
          <xdr:nvSpPr>
            <xdr:cNvPr id="17440" name="Check Box 1056" hidden="1">
              <a:extLst>
                <a:ext uri="{63B3BB69-23CF-44E3-9099-C40C66FF867C}">
                  <a14:compatExt spid="_x0000_s17440"/>
                </a:ext>
                <a:ext uri="{FF2B5EF4-FFF2-40B4-BE49-F238E27FC236}">
                  <a16:creationId xmlns:a16="http://schemas.microsoft.com/office/drawing/2014/main" id="{00000000-0008-0000-0400-00002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458</xdr:row>
          <xdr:rowOff>25400</xdr:rowOff>
        </xdr:from>
        <xdr:to>
          <xdr:col>14</xdr:col>
          <xdr:colOff>292100</xdr:colOff>
          <xdr:row>458</xdr:row>
          <xdr:rowOff>139700</xdr:rowOff>
        </xdr:to>
        <xdr:sp macro="" textlink="">
          <xdr:nvSpPr>
            <xdr:cNvPr id="17441" name="Check Box 1057" hidden="1">
              <a:extLst>
                <a:ext uri="{63B3BB69-23CF-44E3-9099-C40C66FF867C}">
                  <a14:compatExt spid="_x0000_s17441"/>
                </a:ext>
                <a:ext uri="{FF2B5EF4-FFF2-40B4-BE49-F238E27FC236}">
                  <a16:creationId xmlns:a16="http://schemas.microsoft.com/office/drawing/2014/main" id="{00000000-0008-0000-0400-00002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459</xdr:row>
          <xdr:rowOff>25400</xdr:rowOff>
        </xdr:from>
        <xdr:to>
          <xdr:col>14</xdr:col>
          <xdr:colOff>292100</xdr:colOff>
          <xdr:row>459</xdr:row>
          <xdr:rowOff>139700</xdr:rowOff>
        </xdr:to>
        <xdr:sp macro="" textlink="">
          <xdr:nvSpPr>
            <xdr:cNvPr id="17442" name="Check Box 1058" hidden="1">
              <a:extLst>
                <a:ext uri="{63B3BB69-23CF-44E3-9099-C40C66FF867C}">
                  <a14:compatExt spid="_x0000_s17442"/>
                </a:ext>
                <a:ext uri="{FF2B5EF4-FFF2-40B4-BE49-F238E27FC236}">
                  <a16:creationId xmlns:a16="http://schemas.microsoft.com/office/drawing/2014/main" id="{00000000-0008-0000-0400-00002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460</xdr:row>
          <xdr:rowOff>25400</xdr:rowOff>
        </xdr:from>
        <xdr:to>
          <xdr:col>14</xdr:col>
          <xdr:colOff>292100</xdr:colOff>
          <xdr:row>460</xdr:row>
          <xdr:rowOff>139700</xdr:rowOff>
        </xdr:to>
        <xdr:sp macro="" textlink="">
          <xdr:nvSpPr>
            <xdr:cNvPr id="17443" name="Check Box 1059" hidden="1">
              <a:extLst>
                <a:ext uri="{63B3BB69-23CF-44E3-9099-C40C66FF867C}">
                  <a14:compatExt spid="_x0000_s17443"/>
                </a:ext>
                <a:ext uri="{FF2B5EF4-FFF2-40B4-BE49-F238E27FC236}">
                  <a16:creationId xmlns:a16="http://schemas.microsoft.com/office/drawing/2014/main" id="{00000000-0008-0000-0400-00002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461</xdr:row>
          <xdr:rowOff>25400</xdr:rowOff>
        </xdr:from>
        <xdr:to>
          <xdr:col>14</xdr:col>
          <xdr:colOff>292100</xdr:colOff>
          <xdr:row>461</xdr:row>
          <xdr:rowOff>139700</xdr:rowOff>
        </xdr:to>
        <xdr:sp macro="" textlink="">
          <xdr:nvSpPr>
            <xdr:cNvPr id="17444" name="Check Box 1060" hidden="1">
              <a:extLst>
                <a:ext uri="{63B3BB69-23CF-44E3-9099-C40C66FF867C}">
                  <a14:compatExt spid="_x0000_s17444"/>
                </a:ext>
                <a:ext uri="{FF2B5EF4-FFF2-40B4-BE49-F238E27FC236}">
                  <a16:creationId xmlns:a16="http://schemas.microsoft.com/office/drawing/2014/main" id="{00000000-0008-0000-0400-00002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453</xdr:row>
          <xdr:rowOff>25400</xdr:rowOff>
        </xdr:from>
        <xdr:to>
          <xdr:col>17</xdr:col>
          <xdr:colOff>292100</xdr:colOff>
          <xdr:row>453</xdr:row>
          <xdr:rowOff>139700</xdr:rowOff>
        </xdr:to>
        <xdr:sp macro="" textlink="">
          <xdr:nvSpPr>
            <xdr:cNvPr id="17445" name="Check Box 1061" hidden="1">
              <a:extLst>
                <a:ext uri="{63B3BB69-23CF-44E3-9099-C40C66FF867C}">
                  <a14:compatExt spid="_x0000_s17445"/>
                </a:ext>
                <a:ext uri="{FF2B5EF4-FFF2-40B4-BE49-F238E27FC236}">
                  <a16:creationId xmlns:a16="http://schemas.microsoft.com/office/drawing/2014/main" id="{00000000-0008-0000-0400-00002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454</xdr:row>
          <xdr:rowOff>25400</xdr:rowOff>
        </xdr:from>
        <xdr:to>
          <xdr:col>17</xdr:col>
          <xdr:colOff>292100</xdr:colOff>
          <xdr:row>454</xdr:row>
          <xdr:rowOff>139700</xdr:rowOff>
        </xdr:to>
        <xdr:sp macro="" textlink="">
          <xdr:nvSpPr>
            <xdr:cNvPr id="17446" name="Check Box 1062" hidden="1">
              <a:extLst>
                <a:ext uri="{63B3BB69-23CF-44E3-9099-C40C66FF867C}">
                  <a14:compatExt spid="_x0000_s17446"/>
                </a:ext>
                <a:ext uri="{FF2B5EF4-FFF2-40B4-BE49-F238E27FC236}">
                  <a16:creationId xmlns:a16="http://schemas.microsoft.com/office/drawing/2014/main" id="{00000000-0008-0000-0400-00002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455</xdr:row>
          <xdr:rowOff>25400</xdr:rowOff>
        </xdr:from>
        <xdr:to>
          <xdr:col>17</xdr:col>
          <xdr:colOff>292100</xdr:colOff>
          <xdr:row>455</xdr:row>
          <xdr:rowOff>139700</xdr:rowOff>
        </xdr:to>
        <xdr:sp macro="" textlink="">
          <xdr:nvSpPr>
            <xdr:cNvPr id="17447" name="Check Box 1063" hidden="1">
              <a:extLst>
                <a:ext uri="{63B3BB69-23CF-44E3-9099-C40C66FF867C}">
                  <a14:compatExt spid="_x0000_s17447"/>
                </a:ext>
                <a:ext uri="{FF2B5EF4-FFF2-40B4-BE49-F238E27FC236}">
                  <a16:creationId xmlns:a16="http://schemas.microsoft.com/office/drawing/2014/main" id="{00000000-0008-0000-0400-00002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456</xdr:row>
          <xdr:rowOff>25400</xdr:rowOff>
        </xdr:from>
        <xdr:to>
          <xdr:col>17</xdr:col>
          <xdr:colOff>292100</xdr:colOff>
          <xdr:row>456</xdr:row>
          <xdr:rowOff>139700</xdr:rowOff>
        </xdr:to>
        <xdr:sp macro="" textlink="">
          <xdr:nvSpPr>
            <xdr:cNvPr id="17448" name="Check Box 1064" hidden="1">
              <a:extLst>
                <a:ext uri="{63B3BB69-23CF-44E3-9099-C40C66FF867C}">
                  <a14:compatExt spid="_x0000_s17448"/>
                </a:ext>
                <a:ext uri="{FF2B5EF4-FFF2-40B4-BE49-F238E27FC236}">
                  <a16:creationId xmlns:a16="http://schemas.microsoft.com/office/drawing/2014/main" id="{00000000-0008-0000-0400-00002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457</xdr:row>
          <xdr:rowOff>25400</xdr:rowOff>
        </xdr:from>
        <xdr:to>
          <xdr:col>17</xdr:col>
          <xdr:colOff>292100</xdr:colOff>
          <xdr:row>457</xdr:row>
          <xdr:rowOff>139700</xdr:rowOff>
        </xdr:to>
        <xdr:sp macro="" textlink="">
          <xdr:nvSpPr>
            <xdr:cNvPr id="17449" name="Check Box 1065" hidden="1">
              <a:extLst>
                <a:ext uri="{63B3BB69-23CF-44E3-9099-C40C66FF867C}">
                  <a14:compatExt spid="_x0000_s17449"/>
                </a:ext>
                <a:ext uri="{FF2B5EF4-FFF2-40B4-BE49-F238E27FC236}">
                  <a16:creationId xmlns:a16="http://schemas.microsoft.com/office/drawing/2014/main" id="{00000000-0008-0000-0400-00002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458</xdr:row>
          <xdr:rowOff>25400</xdr:rowOff>
        </xdr:from>
        <xdr:to>
          <xdr:col>17</xdr:col>
          <xdr:colOff>292100</xdr:colOff>
          <xdr:row>458</xdr:row>
          <xdr:rowOff>139700</xdr:rowOff>
        </xdr:to>
        <xdr:sp macro="" textlink="">
          <xdr:nvSpPr>
            <xdr:cNvPr id="17450" name="Check Box 1066" hidden="1">
              <a:extLst>
                <a:ext uri="{63B3BB69-23CF-44E3-9099-C40C66FF867C}">
                  <a14:compatExt spid="_x0000_s17450"/>
                </a:ext>
                <a:ext uri="{FF2B5EF4-FFF2-40B4-BE49-F238E27FC236}">
                  <a16:creationId xmlns:a16="http://schemas.microsoft.com/office/drawing/2014/main" id="{00000000-0008-0000-0400-00002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459</xdr:row>
          <xdr:rowOff>25400</xdr:rowOff>
        </xdr:from>
        <xdr:to>
          <xdr:col>17</xdr:col>
          <xdr:colOff>292100</xdr:colOff>
          <xdr:row>459</xdr:row>
          <xdr:rowOff>139700</xdr:rowOff>
        </xdr:to>
        <xdr:sp macro="" textlink="">
          <xdr:nvSpPr>
            <xdr:cNvPr id="17451" name="Check Box 1067" hidden="1">
              <a:extLst>
                <a:ext uri="{63B3BB69-23CF-44E3-9099-C40C66FF867C}">
                  <a14:compatExt spid="_x0000_s17451"/>
                </a:ext>
                <a:ext uri="{FF2B5EF4-FFF2-40B4-BE49-F238E27FC236}">
                  <a16:creationId xmlns:a16="http://schemas.microsoft.com/office/drawing/2014/main" id="{00000000-0008-0000-0400-00002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460</xdr:row>
          <xdr:rowOff>25400</xdr:rowOff>
        </xdr:from>
        <xdr:to>
          <xdr:col>17</xdr:col>
          <xdr:colOff>292100</xdr:colOff>
          <xdr:row>460</xdr:row>
          <xdr:rowOff>139700</xdr:rowOff>
        </xdr:to>
        <xdr:sp macro="" textlink="">
          <xdr:nvSpPr>
            <xdr:cNvPr id="17452" name="Check Box 1068" hidden="1">
              <a:extLst>
                <a:ext uri="{63B3BB69-23CF-44E3-9099-C40C66FF867C}">
                  <a14:compatExt spid="_x0000_s17452"/>
                </a:ext>
                <a:ext uri="{FF2B5EF4-FFF2-40B4-BE49-F238E27FC236}">
                  <a16:creationId xmlns:a16="http://schemas.microsoft.com/office/drawing/2014/main" id="{00000000-0008-0000-0400-00002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461</xdr:row>
          <xdr:rowOff>25400</xdr:rowOff>
        </xdr:from>
        <xdr:to>
          <xdr:col>17</xdr:col>
          <xdr:colOff>292100</xdr:colOff>
          <xdr:row>461</xdr:row>
          <xdr:rowOff>139700</xdr:rowOff>
        </xdr:to>
        <xdr:sp macro="" textlink="">
          <xdr:nvSpPr>
            <xdr:cNvPr id="17453" name="Check Box 1069" hidden="1">
              <a:extLst>
                <a:ext uri="{63B3BB69-23CF-44E3-9099-C40C66FF867C}">
                  <a14:compatExt spid="_x0000_s17453"/>
                </a:ext>
                <a:ext uri="{FF2B5EF4-FFF2-40B4-BE49-F238E27FC236}">
                  <a16:creationId xmlns:a16="http://schemas.microsoft.com/office/drawing/2014/main" id="{00000000-0008-0000-0400-00002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462</xdr:row>
          <xdr:rowOff>25400</xdr:rowOff>
        </xdr:from>
        <xdr:to>
          <xdr:col>14</xdr:col>
          <xdr:colOff>292100</xdr:colOff>
          <xdr:row>462</xdr:row>
          <xdr:rowOff>139700</xdr:rowOff>
        </xdr:to>
        <xdr:sp macro="" textlink="">
          <xdr:nvSpPr>
            <xdr:cNvPr id="17454" name="Check Box 1070" hidden="1">
              <a:extLst>
                <a:ext uri="{63B3BB69-23CF-44E3-9099-C40C66FF867C}">
                  <a14:compatExt spid="_x0000_s17454"/>
                </a:ext>
                <a:ext uri="{FF2B5EF4-FFF2-40B4-BE49-F238E27FC236}">
                  <a16:creationId xmlns:a16="http://schemas.microsoft.com/office/drawing/2014/main" id="{00000000-0008-0000-0400-00002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463</xdr:row>
          <xdr:rowOff>25400</xdr:rowOff>
        </xdr:from>
        <xdr:to>
          <xdr:col>14</xdr:col>
          <xdr:colOff>292100</xdr:colOff>
          <xdr:row>463</xdr:row>
          <xdr:rowOff>139700</xdr:rowOff>
        </xdr:to>
        <xdr:sp macro="" textlink="">
          <xdr:nvSpPr>
            <xdr:cNvPr id="17455" name="Check Box 1071" hidden="1">
              <a:extLst>
                <a:ext uri="{63B3BB69-23CF-44E3-9099-C40C66FF867C}">
                  <a14:compatExt spid="_x0000_s17455"/>
                </a:ext>
                <a:ext uri="{FF2B5EF4-FFF2-40B4-BE49-F238E27FC236}">
                  <a16:creationId xmlns:a16="http://schemas.microsoft.com/office/drawing/2014/main" id="{00000000-0008-0000-0400-00002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464</xdr:row>
          <xdr:rowOff>25400</xdr:rowOff>
        </xdr:from>
        <xdr:to>
          <xdr:col>14</xdr:col>
          <xdr:colOff>292100</xdr:colOff>
          <xdr:row>464</xdr:row>
          <xdr:rowOff>139700</xdr:rowOff>
        </xdr:to>
        <xdr:sp macro="" textlink="">
          <xdr:nvSpPr>
            <xdr:cNvPr id="17456" name="Check Box 1072" hidden="1">
              <a:extLst>
                <a:ext uri="{63B3BB69-23CF-44E3-9099-C40C66FF867C}">
                  <a14:compatExt spid="_x0000_s17456"/>
                </a:ext>
                <a:ext uri="{FF2B5EF4-FFF2-40B4-BE49-F238E27FC236}">
                  <a16:creationId xmlns:a16="http://schemas.microsoft.com/office/drawing/2014/main" id="{00000000-0008-0000-0400-00003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465</xdr:row>
          <xdr:rowOff>25400</xdr:rowOff>
        </xdr:from>
        <xdr:to>
          <xdr:col>14</xdr:col>
          <xdr:colOff>292100</xdr:colOff>
          <xdr:row>465</xdr:row>
          <xdr:rowOff>139700</xdr:rowOff>
        </xdr:to>
        <xdr:sp macro="" textlink="">
          <xdr:nvSpPr>
            <xdr:cNvPr id="17457" name="Check Box 1073" hidden="1">
              <a:extLst>
                <a:ext uri="{63B3BB69-23CF-44E3-9099-C40C66FF867C}">
                  <a14:compatExt spid="_x0000_s17457"/>
                </a:ext>
                <a:ext uri="{FF2B5EF4-FFF2-40B4-BE49-F238E27FC236}">
                  <a16:creationId xmlns:a16="http://schemas.microsoft.com/office/drawing/2014/main" id="{00000000-0008-0000-0400-00003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466</xdr:row>
          <xdr:rowOff>25400</xdr:rowOff>
        </xdr:from>
        <xdr:to>
          <xdr:col>14</xdr:col>
          <xdr:colOff>292100</xdr:colOff>
          <xdr:row>466</xdr:row>
          <xdr:rowOff>139700</xdr:rowOff>
        </xdr:to>
        <xdr:sp macro="" textlink="">
          <xdr:nvSpPr>
            <xdr:cNvPr id="17458" name="Check Box 1074" hidden="1">
              <a:extLst>
                <a:ext uri="{63B3BB69-23CF-44E3-9099-C40C66FF867C}">
                  <a14:compatExt spid="_x0000_s17458"/>
                </a:ext>
                <a:ext uri="{FF2B5EF4-FFF2-40B4-BE49-F238E27FC236}">
                  <a16:creationId xmlns:a16="http://schemas.microsoft.com/office/drawing/2014/main" id="{00000000-0008-0000-0400-00003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467</xdr:row>
          <xdr:rowOff>25400</xdr:rowOff>
        </xdr:from>
        <xdr:to>
          <xdr:col>14</xdr:col>
          <xdr:colOff>292100</xdr:colOff>
          <xdr:row>467</xdr:row>
          <xdr:rowOff>139700</xdr:rowOff>
        </xdr:to>
        <xdr:sp macro="" textlink="">
          <xdr:nvSpPr>
            <xdr:cNvPr id="17459" name="Check Box 1075" hidden="1">
              <a:extLst>
                <a:ext uri="{63B3BB69-23CF-44E3-9099-C40C66FF867C}">
                  <a14:compatExt spid="_x0000_s17459"/>
                </a:ext>
                <a:ext uri="{FF2B5EF4-FFF2-40B4-BE49-F238E27FC236}">
                  <a16:creationId xmlns:a16="http://schemas.microsoft.com/office/drawing/2014/main" id="{00000000-0008-0000-0400-00003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468</xdr:row>
          <xdr:rowOff>25400</xdr:rowOff>
        </xdr:from>
        <xdr:to>
          <xdr:col>14</xdr:col>
          <xdr:colOff>292100</xdr:colOff>
          <xdr:row>468</xdr:row>
          <xdr:rowOff>139700</xdr:rowOff>
        </xdr:to>
        <xdr:sp macro="" textlink="">
          <xdr:nvSpPr>
            <xdr:cNvPr id="17460" name="Check Box 1076" hidden="1">
              <a:extLst>
                <a:ext uri="{63B3BB69-23CF-44E3-9099-C40C66FF867C}">
                  <a14:compatExt spid="_x0000_s17460"/>
                </a:ext>
                <a:ext uri="{FF2B5EF4-FFF2-40B4-BE49-F238E27FC236}">
                  <a16:creationId xmlns:a16="http://schemas.microsoft.com/office/drawing/2014/main" id="{00000000-0008-0000-0400-00003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469</xdr:row>
          <xdr:rowOff>25400</xdr:rowOff>
        </xdr:from>
        <xdr:to>
          <xdr:col>14</xdr:col>
          <xdr:colOff>292100</xdr:colOff>
          <xdr:row>469</xdr:row>
          <xdr:rowOff>139700</xdr:rowOff>
        </xdr:to>
        <xdr:sp macro="" textlink="">
          <xdr:nvSpPr>
            <xdr:cNvPr id="17461" name="Check Box 1077" hidden="1">
              <a:extLst>
                <a:ext uri="{63B3BB69-23CF-44E3-9099-C40C66FF867C}">
                  <a14:compatExt spid="_x0000_s17461"/>
                </a:ext>
                <a:ext uri="{FF2B5EF4-FFF2-40B4-BE49-F238E27FC236}">
                  <a16:creationId xmlns:a16="http://schemas.microsoft.com/office/drawing/2014/main" id="{00000000-0008-0000-0400-00003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470</xdr:row>
          <xdr:rowOff>25400</xdr:rowOff>
        </xdr:from>
        <xdr:to>
          <xdr:col>14</xdr:col>
          <xdr:colOff>292100</xdr:colOff>
          <xdr:row>470</xdr:row>
          <xdr:rowOff>139700</xdr:rowOff>
        </xdr:to>
        <xdr:sp macro="" textlink="">
          <xdr:nvSpPr>
            <xdr:cNvPr id="17462" name="Check Box 1078" hidden="1">
              <a:extLst>
                <a:ext uri="{63B3BB69-23CF-44E3-9099-C40C66FF867C}">
                  <a14:compatExt spid="_x0000_s17462"/>
                </a:ext>
                <a:ext uri="{FF2B5EF4-FFF2-40B4-BE49-F238E27FC236}">
                  <a16:creationId xmlns:a16="http://schemas.microsoft.com/office/drawing/2014/main" id="{00000000-0008-0000-0400-00003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462</xdr:row>
          <xdr:rowOff>25400</xdr:rowOff>
        </xdr:from>
        <xdr:to>
          <xdr:col>17</xdr:col>
          <xdr:colOff>292100</xdr:colOff>
          <xdr:row>462</xdr:row>
          <xdr:rowOff>139700</xdr:rowOff>
        </xdr:to>
        <xdr:sp macro="" textlink="">
          <xdr:nvSpPr>
            <xdr:cNvPr id="17463" name="Check Box 1079" hidden="1">
              <a:extLst>
                <a:ext uri="{63B3BB69-23CF-44E3-9099-C40C66FF867C}">
                  <a14:compatExt spid="_x0000_s17463"/>
                </a:ext>
                <a:ext uri="{FF2B5EF4-FFF2-40B4-BE49-F238E27FC236}">
                  <a16:creationId xmlns:a16="http://schemas.microsoft.com/office/drawing/2014/main" id="{00000000-0008-0000-0400-00003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463</xdr:row>
          <xdr:rowOff>25400</xdr:rowOff>
        </xdr:from>
        <xdr:to>
          <xdr:col>17</xdr:col>
          <xdr:colOff>292100</xdr:colOff>
          <xdr:row>463</xdr:row>
          <xdr:rowOff>139700</xdr:rowOff>
        </xdr:to>
        <xdr:sp macro="" textlink="">
          <xdr:nvSpPr>
            <xdr:cNvPr id="17464" name="Check Box 1080" hidden="1">
              <a:extLst>
                <a:ext uri="{63B3BB69-23CF-44E3-9099-C40C66FF867C}">
                  <a14:compatExt spid="_x0000_s17464"/>
                </a:ext>
                <a:ext uri="{FF2B5EF4-FFF2-40B4-BE49-F238E27FC236}">
                  <a16:creationId xmlns:a16="http://schemas.microsoft.com/office/drawing/2014/main" id="{00000000-0008-0000-0400-00003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464</xdr:row>
          <xdr:rowOff>25400</xdr:rowOff>
        </xdr:from>
        <xdr:to>
          <xdr:col>17</xdr:col>
          <xdr:colOff>292100</xdr:colOff>
          <xdr:row>464</xdr:row>
          <xdr:rowOff>139700</xdr:rowOff>
        </xdr:to>
        <xdr:sp macro="" textlink="">
          <xdr:nvSpPr>
            <xdr:cNvPr id="17465" name="Check Box 1081" hidden="1">
              <a:extLst>
                <a:ext uri="{63B3BB69-23CF-44E3-9099-C40C66FF867C}">
                  <a14:compatExt spid="_x0000_s17465"/>
                </a:ext>
                <a:ext uri="{FF2B5EF4-FFF2-40B4-BE49-F238E27FC236}">
                  <a16:creationId xmlns:a16="http://schemas.microsoft.com/office/drawing/2014/main" id="{00000000-0008-0000-0400-00003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465</xdr:row>
          <xdr:rowOff>25400</xdr:rowOff>
        </xdr:from>
        <xdr:to>
          <xdr:col>17</xdr:col>
          <xdr:colOff>292100</xdr:colOff>
          <xdr:row>465</xdr:row>
          <xdr:rowOff>139700</xdr:rowOff>
        </xdr:to>
        <xdr:sp macro="" textlink="">
          <xdr:nvSpPr>
            <xdr:cNvPr id="17466" name="Check Box 1082" hidden="1">
              <a:extLst>
                <a:ext uri="{63B3BB69-23CF-44E3-9099-C40C66FF867C}">
                  <a14:compatExt spid="_x0000_s17466"/>
                </a:ext>
                <a:ext uri="{FF2B5EF4-FFF2-40B4-BE49-F238E27FC236}">
                  <a16:creationId xmlns:a16="http://schemas.microsoft.com/office/drawing/2014/main" id="{00000000-0008-0000-0400-00003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466</xdr:row>
          <xdr:rowOff>25400</xdr:rowOff>
        </xdr:from>
        <xdr:to>
          <xdr:col>17</xdr:col>
          <xdr:colOff>292100</xdr:colOff>
          <xdr:row>466</xdr:row>
          <xdr:rowOff>139700</xdr:rowOff>
        </xdr:to>
        <xdr:sp macro="" textlink="">
          <xdr:nvSpPr>
            <xdr:cNvPr id="17467" name="Check Box 1083" hidden="1">
              <a:extLst>
                <a:ext uri="{63B3BB69-23CF-44E3-9099-C40C66FF867C}">
                  <a14:compatExt spid="_x0000_s17467"/>
                </a:ext>
                <a:ext uri="{FF2B5EF4-FFF2-40B4-BE49-F238E27FC236}">
                  <a16:creationId xmlns:a16="http://schemas.microsoft.com/office/drawing/2014/main" id="{00000000-0008-0000-0400-00003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467</xdr:row>
          <xdr:rowOff>25400</xdr:rowOff>
        </xdr:from>
        <xdr:to>
          <xdr:col>17</xdr:col>
          <xdr:colOff>292100</xdr:colOff>
          <xdr:row>467</xdr:row>
          <xdr:rowOff>139700</xdr:rowOff>
        </xdr:to>
        <xdr:sp macro="" textlink="">
          <xdr:nvSpPr>
            <xdr:cNvPr id="17468" name="Check Box 1084" hidden="1">
              <a:extLst>
                <a:ext uri="{63B3BB69-23CF-44E3-9099-C40C66FF867C}">
                  <a14:compatExt spid="_x0000_s17468"/>
                </a:ext>
                <a:ext uri="{FF2B5EF4-FFF2-40B4-BE49-F238E27FC236}">
                  <a16:creationId xmlns:a16="http://schemas.microsoft.com/office/drawing/2014/main" id="{00000000-0008-0000-0400-00003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468</xdr:row>
          <xdr:rowOff>25400</xdr:rowOff>
        </xdr:from>
        <xdr:to>
          <xdr:col>17</xdr:col>
          <xdr:colOff>292100</xdr:colOff>
          <xdr:row>468</xdr:row>
          <xdr:rowOff>139700</xdr:rowOff>
        </xdr:to>
        <xdr:sp macro="" textlink="">
          <xdr:nvSpPr>
            <xdr:cNvPr id="17469" name="Check Box 1085" hidden="1">
              <a:extLst>
                <a:ext uri="{63B3BB69-23CF-44E3-9099-C40C66FF867C}">
                  <a14:compatExt spid="_x0000_s17469"/>
                </a:ext>
                <a:ext uri="{FF2B5EF4-FFF2-40B4-BE49-F238E27FC236}">
                  <a16:creationId xmlns:a16="http://schemas.microsoft.com/office/drawing/2014/main" id="{00000000-0008-0000-0400-00003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469</xdr:row>
          <xdr:rowOff>25400</xdr:rowOff>
        </xdr:from>
        <xdr:to>
          <xdr:col>17</xdr:col>
          <xdr:colOff>292100</xdr:colOff>
          <xdr:row>469</xdr:row>
          <xdr:rowOff>139700</xdr:rowOff>
        </xdr:to>
        <xdr:sp macro="" textlink="">
          <xdr:nvSpPr>
            <xdr:cNvPr id="17470" name="Check Box 1086" hidden="1">
              <a:extLst>
                <a:ext uri="{63B3BB69-23CF-44E3-9099-C40C66FF867C}">
                  <a14:compatExt spid="_x0000_s17470"/>
                </a:ext>
                <a:ext uri="{FF2B5EF4-FFF2-40B4-BE49-F238E27FC236}">
                  <a16:creationId xmlns:a16="http://schemas.microsoft.com/office/drawing/2014/main" id="{00000000-0008-0000-0400-00003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470</xdr:row>
          <xdr:rowOff>25400</xdr:rowOff>
        </xdr:from>
        <xdr:to>
          <xdr:col>17</xdr:col>
          <xdr:colOff>292100</xdr:colOff>
          <xdr:row>470</xdr:row>
          <xdr:rowOff>139700</xdr:rowOff>
        </xdr:to>
        <xdr:sp macro="" textlink="">
          <xdr:nvSpPr>
            <xdr:cNvPr id="17471" name="Check Box 1087" hidden="1">
              <a:extLst>
                <a:ext uri="{63B3BB69-23CF-44E3-9099-C40C66FF867C}">
                  <a14:compatExt spid="_x0000_s17471"/>
                </a:ext>
                <a:ext uri="{FF2B5EF4-FFF2-40B4-BE49-F238E27FC236}">
                  <a16:creationId xmlns:a16="http://schemas.microsoft.com/office/drawing/2014/main" id="{00000000-0008-0000-0400-00003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471</xdr:row>
          <xdr:rowOff>25400</xdr:rowOff>
        </xdr:from>
        <xdr:to>
          <xdr:col>14</xdr:col>
          <xdr:colOff>292100</xdr:colOff>
          <xdr:row>471</xdr:row>
          <xdr:rowOff>139700</xdr:rowOff>
        </xdr:to>
        <xdr:sp macro="" textlink="">
          <xdr:nvSpPr>
            <xdr:cNvPr id="17472" name="Check Box 1088" hidden="1">
              <a:extLst>
                <a:ext uri="{63B3BB69-23CF-44E3-9099-C40C66FF867C}">
                  <a14:compatExt spid="_x0000_s17472"/>
                </a:ext>
                <a:ext uri="{FF2B5EF4-FFF2-40B4-BE49-F238E27FC236}">
                  <a16:creationId xmlns:a16="http://schemas.microsoft.com/office/drawing/2014/main" id="{00000000-0008-0000-0400-00004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472</xdr:row>
          <xdr:rowOff>25400</xdr:rowOff>
        </xdr:from>
        <xdr:to>
          <xdr:col>14</xdr:col>
          <xdr:colOff>292100</xdr:colOff>
          <xdr:row>472</xdr:row>
          <xdr:rowOff>139700</xdr:rowOff>
        </xdr:to>
        <xdr:sp macro="" textlink="">
          <xdr:nvSpPr>
            <xdr:cNvPr id="17473" name="Check Box 1089" hidden="1">
              <a:extLst>
                <a:ext uri="{63B3BB69-23CF-44E3-9099-C40C66FF867C}">
                  <a14:compatExt spid="_x0000_s17473"/>
                </a:ext>
                <a:ext uri="{FF2B5EF4-FFF2-40B4-BE49-F238E27FC236}">
                  <a16:creationId xmlns:a16="http://schemas.microsoft.com/office/drawing/2014/main" id="{00000000-0008-0000-0400-00004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473</xdr:row>
          <xdr:rowOff>25400</xdr:rowOff>
        </xdr:from>
        <xdr:to>
          <xdr:col>14</xdr:col>
          <xdr:colOff>292100</xdr:colOff>
          <xdr:row>473</xdr:row>
          <xdr:rowOff>139700</xdr:rowOff>
        </xdr:to>
        <xdr:sp macro="" textlink="">
          <xdr:nvSpPr>
            <xdr:cNvPr id="17474" name="Check Box 1090" hidden="1">
              <a:extLst>
                <a:ext uri="{63B3BB69-23CF-44E3-9099-C40C66FF867C}">
                  <a14:compatExt spid="_x0000_s17474"/>
                </a:ext>
                <a:ext uri="{FF2B5EF4-FFF2-40B4-BE49-F238E27FC236}">
                  <a16:creationId xmlns:a16="http://schemas.microsoft.com/office/drawing/2014/main" id="{00000000-0008-0000-0400-00004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474</xdr:row>
          <xdr:rowOff>25400</xdr:rowOff>
        </xdr:from>
        <xdr:to>
          <xdr:col>14</xdr:col>
          <xdr:colOff>292100</xdr:colOff>
          <xdr:row>474</xdr:row>
          <xdr:rowOff>139700</xdr:rowOff>
        </xdr:to>
        <xdr:sp macro="" textlink="">
          <xdr:nvSpPr>
            <xdr:cNvPr id="17475" name="Check Box 1091" hidden="1">
              <a:extLst>
                <a:ext uri="{63B3BB69-23CF-44E3-9099-C40C66FF867C}">
                  <a14:compatExt spid="_x0000_s17475"/>
                </a:ext>
                <a:ext uri="{FF2B5EF4-FFF2-40B4-BE49-F238E27FC236}">
                  <a16:creationId xmlns:a16="http://schemas.microsoft.com/office/drawing/2014/main" id="{00000000-0008-0000-0400-00004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475</xdr:row>
          <xdr:rowOff>25400</xdr:rowOff>
        </xdr:from>
        <xdr:to>
          <xdr:col>14</xdr:col>
          <xdr:colOff>292100</xdr:colOff>
          <xdr:row>475</xdr:row>
          <xdr:rowOff>139700</xdr:rowOff>
        </xdr:to>
        <xdr:sp macro="" textlink="">
          <xdr:nvSpPr>
            <xdr:cNvPr id="17476" name="Check Box 1092" hidden="1">
              <a:extLst>
                <a:ext uri="{63B3BB69-23CF-44E3-9099-C40C66FF867C}">
                  <a14:compatExt spid="_x0000_s17476"/>
                </a:ext>
                <a:ext uri="{FF2B5EF4-FFF2-40B4-BE49-F238E27FC236}">
                  <a16:creationId xmlns:a16="http://schemas.microsoft.com/office/drawing/2014/main" id="{00000000-0008-0000-0400-00004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476</xdr:row>
          <xdr:rowOff>25400</xdr:rowOff>
        </xdr:from>
        <xdr:to>
          <xdr:col>14</xdr:col>
          <xdr:colOff>292100</xdr:colOff>
          <xdr:row>476</xdr:row>
          <xdr:rowOff>139700</xdr:rowOff>
        </xdr:to>
        <xdr:sp macro="" textlink="">
          <xdr:nvSpPr>
            <xdr:cNvPr id="17477" name="Check Box 1093" hidden="1">
              <a:extLst>
                <a:ext uri="{63B3BB69-23CF-44E3-9099-C40C66FF867C}">
                  <a14:compatExt spid="_x0000_s17477"/>
                </a:ext>
                <a:ext uri="{FF2B5EF4-FFF2-40B4-BE49-F238E27FC236}">
                  <a16:creationId xmlns:a16="http://schemas.microsoft.com/office/drawing/2014/main" id="{00000000-0008-0000-0400-00004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477</xdr:row>
          <xdr:rowOff>25400</xdr:rowOff>
        </xdr:from>
        <xdr:to>
          <xdr:col>14</xdr:col>
          <xdr:colOff>292100</xdr:colOff>
          <xdr:row>477</xdr:row>
          <xdr:rowOff>139700</xdr:rowOff>
        </xdr:to>
        <xdr:sp macro="" textlink="">
          <xdr:nvSpPr>
            <xdr:cNvPr id="17478" name="Check Box 1094" hidden="1">
              <a:extLst>
                <a:ext uri="{63B3BB69-23CF-44E3-9099-C40C66FF867C}">
                  <a14:compatExt spid="_x0000_s17478"/>
                </a:ext>
                <a:ext uri="{FF2B5EF4-FFF2-40B4-BE49-F238E27FC236}">
                  <a16:creationId xmlns:a16="http://schemas.microsoft.com/office/drawing/2014/main" id="{00000000-0008-0000-0400-00004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478</xdr:row>
          <xdr:rowOff>25400</xdr:rowOff>
        </xdr:from>
        <xdr:to>
          <xdr:col>14</xdr:col>
          <xdr:colOff>292100</xdr:colOff>
          <xdr:row>478</xdr:row>
          <xdr:rowOff>139700</xdr:rowOff>
        </xdr:to>
        <xdr:sp macro="" textlink="">
          <xdr:nvSpPr>
            <xdr:cNvPr id="17479" name="Check Box 1095" hidden="1">
              <a:extLst>
                <a:ext uri="{63B3BB69-23CF-44E3-9099-C40C66FF867C}">
                  <a14:compatExt spid="_x0000_s17479"/>
                </a:ext>
                <a:ext uri="{FF2B5EF4-FFF2-40B4-BE49-F238E27FC236}">
                  <a16:creationId xmlns:a16="http://schemas.microsoft.com/office/drawing/2014/main" id="{00000000-0008-0000-0400-00004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479</xdr:row>
          <xdr:rowOff>25400</xdr:rowOff>
        </xdr:from>
        <xdr:to>
          <xdr:col>14</xdr:col>
          <xdr:colOff>292100</xdr:colOff>
          <xdr:row>479</xdr:row>
          <xdr:rowOff>139700</xdr:rowOff>
        </xdr:to>
        <xdr:sp macro="" textlink="">
          <xdr:nvSpPr>
            <xdr:cNvPr id="17480" name="Check Box 1096" hidden="1">
              <a:extLst>
                <a:ext uri="{63B3BB69-23CF-44E3-9099-C40C66FF867C}">
                  <a14:compatExt spid="_x0000_s17480"/>
                </a:ext>
                <a:ext uri="{FF2B5EF4-FFF2-40B4-BE49-F238E27FC236}">
                  <a16:creationId xmlns:a16="http://schemas.microsoft.com/office/drawing/2014/main" id="{00000000-0008-0000-0400-00004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471</xdr:row>
          <xdr:rowOff>25400</xdr:rowOff>
        </xdr:from>
        <xdr:to>
          <xdr:col>17</xdr:col>
          <xdr:colOff>292100</xdr:colOff>
          <xdr:row>471</xdr:row>
          <xdr:rowOff>139700</xdr:rowOff>
        </xdr:to>
        <xdr:sp macro="" textlink="">
          <xdr:nvSpPr>
            <xdr:cNvPr id="17481" name="Check Box 1097" hidden="1">
              <a:extLst>
                <a:ext uri="{63B3BB69-23CF-44E3-9099-C40C66FF867C}">
                  <a14:compatExt spid="_x0000_s17481"/>
                </a:ext>
                <a:ext uri="{FF2B5EF4-FFF2-40B4-BE49-F238E27FC236}">
                  <a16:creationId xmlns:a16="http://schemas.microsoft.com/office/drawing/2014/main" id="{00000000-0008-0000-0400-00004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472</xdr:row>
          <xdr:rowOff>25400</xdr:rowOff>
        </xdr:from>
        <xdr:to>
          <xdr:col>17</xdr:col>
          <xdr:colOff>292100</xdr:colOff>
          <xdr:row>472</xdr:row>
          <xdr:rowOff>139700</xdr:rowOff>
        </xdr:to>
        <xdr:sp macro="" textlink="">
          <xdr:nvSpPr>
            <xdr:cNvPr id="17482" name="Check Box 1098" hidden="1">
              <a:extLst>
                <a:ext uri="{63B3BB69-23CF-44E3-9099-C40C66FF867C}">
                  <a14:compatExt spid="_x0000_s17482"/>
                </a:ext>
                <a:ext uri="{FF2B5EF4-FFF2-40B4-BE49-F238E27FC236}">
                  <a16:creationId xmlns:a16="http://schemas.microsoft.com/office/drawing/2014/main" id="{00000000-0008-0000-0400-00004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473</xdr:row>
          <xdr:rowOff>25400</xdr:rowOff>
        </xdr:from>
        <xdr:to>
          <xdr:col>17</xdr:col>
          <xdr:colOff>292100</xdr:colOff>
          <xdr:row>473</xdr:row>
          <xdr:rowOff>139700</xdr:rowOff>
        </xdr:to>
        <xdr:sp macro="" textlink="">
          <xdr:nvSpPr>
            <xdr:cNvPr id="17483" name="Check Box 1099" hidden="1">
              <a:extLst>
                <a:ext uri="{63B3BB69-23CF-44E3-9099-C40C66FF867C}">
                  <a14:compatExt spid="_x0000_s17483"/>
                </a:ext>
                <a:ext uri="{FF2B5EF4-FFF2-40B4-BE49-F238E27FC236}">
                  <a16:creationId xmlns:a16="http://schemas.microsoft.com/office/drawing/2014/main" id="{00000000-0008-0000-0400-00004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474</xdr:row>
          <xdr:rowOff>25400</xdr:rowOff>
        </xdr:from>
        <xdr:to>
          <xdr:col>17</xdr:col>
          <xdr:colOff>292100</xdr:colOff>
          <xdr:row>474</xdr:row>
          <xdr:rowOff>139700</xdr:rowOff>
        </xdr:to>
        <xdr:sp macro="" textlink="">
          <xdr:nvSpPr>
            <xdr:cNvPr id="17484" name="Check Box 1100" hidden="1">
              <a:extLst>
                <a:ext uri="{63B3BB69-23CF-44E3-9099-C40C66FF867C}">
                  <a14:compatExt spid="_x0000_s17484"/>
                </a:ext>
                <a:ext uri="{FF2B5EF4-FFF2-40B4-BE49-F238E27FC236}">
                  <a16:creationId xmlns:a16="http://schemas.microsoft.com/office/drawing/2014/main" id="{00000000-0008-0000-0400-00004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475</xdr:row>
          <xdr:rowOff>25400</xdr:rowOff>
        </xdr:from>
        <xdr:to>
          <xdr:col>17</xdr:col>
          <xdr:colOff>292100</xdr:colOff>
          <xdr:row>475</xdr:row>
          <xdr:rowOff>139700</xdr:rowOff>
        </xdr:to>
        <xdr:sp macro="" textlink="">
          <xdr:nvSpPr>
            <xdr:cNvPr id="17485" name="Check Box 1101" hidden="1">
              <a:extLst>
                <a:ext uri="{63B3BB69-23CF-44E3-9099-C40C66FF867C}">
                  <a14:compatExt spid="_x0000_s17485"/>
                </a:ext>
                <a:ext uri="{FF2B5EF4-FFF2-40B4-BE49-F238E27FC236}">
                  <a16:creationId xmlns:a16="http://schemas.microsoft.com/office/drawing/2014/main" id="{00000000-0008-0000-0400-00004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476</xdr:row>
          <xdr:rowOff>25400</xdr:rowOff>
        </xdr:from>
        <xdr:to>
          <xdr:col>17</xdr:col>
          <xdr:colOff>292100</xdr:colOff>
          <xdr:row>476</xdr:row>
          <xdr:rowOff>139700</xdr:rowOff>
        </xdr:to>
        <xdr:sp macro="" textlink="">
          <xdr:nvSpPr>
            <xdr:cNvPr id="17486" name="Check Box 1102" hidden="1">
              <a:extLst>
                <a:ext uri="{63B3BB69-23CF-44E3-9099-C40C66FF867C}">
                  <a14:compatExt spid="_x0000_s17486"/>
                </a:ext>
                <a:ext uri="{FF2B5EF4-FFF2-40B4-BE49-F238E27FC236}">
                  <a16:creationId xmlns:a16="http://schemas.microsoft.com/office/drawing/2014/main" id="{00000000-0008-0000-0400-00004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477</xdr:row>
          <xdr:rowOff>25400</xdr:rowOff>
        </xdr:from>
        <xdr:to>
          <xdr:col>17</xdr:col>
          <xdr:colOff>292100</xdr:colOff>
          <xdr:row>477</xdr:row>
          <xdr:rowOff>139700</xdr:rowOff>
        </xdr:to>
        <xdr:sp macro="" textlink="">
          <xdr:nvSpPr>
            <xdr:cNvPr id="17487" name="Check Box 1103" hidden="1">
              <a:extLst>
                <a:ext uri="{63B3BB69-23CF-44E3-9099-C40C66FF867C}">
                  <a14:compatExt spid="_x0000_s17487"/>
                </a:ext>
                <a:ext uri="{FF2B5EF4-FFF2-40B4-BE49-F238E27FC236}">
                  <a16:creationId xmlns:a16="http://schemas.microsoft.com/office/drawing/2014/main" id="{00000000-0008-0000-0400-00004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478</xdr:row>
          <xdr:rowOff>25400</xdr:rowOff>
        </xdr:from>
        <xdr:to>
          <xdr:col>17</xdr:col>
          <xdr:colOff>292100</xdr:colOff>
          <xdr:row>478</xdr:row>
          <xdr:rowOff>139700</xdr:rowOff>
        </xdr:to>
        <xdr:sp macro="" textlink="">
          <xdr:nvSpPr>
            <xdr:cNvPr id="17488" name="Check Box 1104" hidden="1">
              <a:extLst>
                <a:ext uri="{63B3BB69-23CF-44E3-9099-C40C66FF867C}">
                  <a14:compatExt spid="_x0000_s17488"/>
                </a:ext>
                <a:ext uri="{FF2B5EF4-FFF2-40B4-BE49-F238E27FC236}">
                  <a16:creationId xmlns:a16="http://schemas.microsoft.com/office/drawing/2014/main" id="{00000000-0008-0000-0400-00005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479</xdr:row>
          <xdr:rowOff>25400</xdr:rowOff>
        </xdr:from>
        <xdr:to>
          <xdr:col>17</xdr:col>
          <xdr:colOff>292100</xdr:colOff>
          <xdr:row>479</xdr:row>
          <xdr:rowOff>139700</xdr:rowOff>
        </xdr:to>
        <xdr:sp macro="" textlink="">
          <xdr:nvSpPr>
            <xdr:cNvPr id="17489" name="Check Box 1105" hidden="1">
              <a:extLst>
                <a:ext uri="{63B3BB69-23CF-44E3-9099-C40C66FF867C}">
                  <a14:compatExt spid="_x0000_s17489"/>
                </a:ext>
                <a:ext uri="{FF2B5EF4-FFF2-40B4-BE49-F238E27FC236}">
                  <a16:creationId xmlns:a16="http://schemas.microsoft.com/office/drawing/2014/main" id="{00000000-0008-0000-0400-00005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480</xdr:row>
          <xdr:rowOff>25400</xdr:rowOff>
        </xdr:from>
        <xdr:to>
          <xdr:col>14</xdr:col>
          <xdr:colOff>292100</xdr:colOff>
          <xdr:row>480</xdr:row>
          <xdr:rowOff>139700</xdr:rowOff>
        </xdr:to>
        <xdr:sp macro="" textlink="">
          <xdr:nvSpPr>
            <xdr:cNvPr id="17490" name="Check Box 1106" hidden="1">
              <a:extLst>
                <a:ext uri="{63B3BB69-23CF-44E3-9099-C40C66FF867C}">
                  <a14:compatExt spid="_x0000_s17490"/>
                </a:ext>
                <a:ext uri="{FF2B5EF4-FFF2-40B4-BE49-F238E27FC236}">
                  <a16:creationId xmlns:a16="http://schemas.microsoft.com/office/drawing/2014/main" id="{00000000-0008-0000-0400-00005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481</xdr:row>
          <xdr:rowOff>25400</xdr:rowOff>
        </xdr:from>
        <xdr:to>
          <xdr:col>14</xdr:col>
          <xdr:colOff>292100</xdr:colOff>
          <xdr:row>481</xdr:row>
          <xdr:rowOff>139700</xdr:rowOff>
        </xdr:to>
        <xdr:sp macro="" textlink="">
          <xdr:nvSpPr>
            <xdr:cNvPr id="17491" name="Check Box 1107" hidden="1">
              <a:extLst>
                <a:ext uri="{63B3BB69-23CF-44E3-9099-C40C66FF867C}">
                  <a14:compatExt spid="_x0000_s17491"/>
                </a:ext>
                <a:ext uri="{FF2B5EF4-FFF2-40B4-BE49-F238E27FC236}">
                  <a16:creationId xmlns:a16="http://schemas.microsoft.com/office/drawing/2014/main" id="{00000000-0008-0000-0400-00005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482</xdr:row>
          <xdr:rowOff>25400</xdr:rowOff>
        </xdr:from>
        <xdr:to>
          <xdr:col>14</xdr:col>
          <xdr:colOff>292100</xdr:colOff>
          <xdr:row>482</xdr:row>
          <xdr:rowOff>139700</xdr:rowOff>
        </xdr:to>
        <xdr:sp macro="" textlink="">
          <xdr:nvSpPr>
            <xdr:cNvPr id="17492" name="Check Box 1108" hidden="1">
              <a:extLst>
                <a:ext uri="{63B3BB69-23CF-44E3-9099-C40C66FF867C}">
                  <a14:compatExt spid="_x0000_s17492"/>
                </a:ext>
                <a:ext uri="{FF2B5EF4-FFF2-40B4-BE49-F238E27FC236}">
                  <a16:creationId xmlns:a16="http://schemas.microsoft.com/office/drawing/2014/main" id="{00000000-0008-0000-0400-00005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483</xdr:row>
          <xdr:rowOff>25400</xdr:rowOff>
        </xdr:from>
        <xdr:to>
          <xdr:col>14</xdr:col>
          <xdr:colOff>292100</xdr:colOff>
          <xdr:row>483</xdr:row>
          <xdr:rowOff>139700</xdr:rowOff>
        </xdr:to>
        <xdr:sp macro="" textlink="">
          <xdr:nvSpPr>
            <xdr:cNvPr id="17493" name="Check Box 1109" hidden="1">
              <a:extLst>
                <a:ext uri="{63B3BB69-23CF-44E3-9099-C40C66FF867C}">
                  <a14:compatExt spid="_x0000_s17493"/>
                </a:ext>
                <a:ext uri="{FF2B5EF4-FFF2-40B4-BE49-F238E27FC236}">
                  <a16:creationId xmlns:a16="http://schemas.microsoft.com/office/drawing/2014/main" id="{00000000-0008-0000-0400-00005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484</xdr:row>
          <xdr:rowOff>25400</xdr:rowOff>
        </xdr:from>
        <xdr:to>
          <xdr:col>14</xdr:col>
          <xdr:colOff>292100</xdr:colOff>
          <xdr:row>484</xdr:row>
          <xdr:rowOff>139700</xdr:rowOff>
        </xdr:to>
        <xdr:sp macro="" textlink="">
          <xdr:nvSpPr>
            <xdr:cNvPr id="17494" name="Check Box 1110" hidden="1">
              <a:extLst>
                <a:ext uri="{63B3BB69-23CF-44E3-9099-C40C66FF867C}">
                  <a14:compatExt spid="_x0000_s17494"/>
                </a:ext>
                <a:ext uri="{FF2B5EF4-FFF2-40B4-BE49-F238E27FC236}">
                  <a16:creationId xmlns:a16="http://schemas.microsoft.com/office/drawing/2014/main" id="{00000000-0008-0000-0400-00005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485</xdr:row>
          <xdr:rowOff>25400</xdr:rowOff>
        </xdr:from>
        <xdr:to>
          <xdr:col>14</xdr:col>
          <xdr:colOff>292100</xdr:colOff>
          <xdr:row>485</xdr:row>
          <xdr:rowOff>139700</xdr:rowOff>
        </xdr:to>
        <xdr:sp macro="" textlink="">
          <xdr:nvSpPr>
            <xdr:cNvPr id="17495" name="Check Box 1111" hidden="1">
              <a:extLst>
                <a:ext uri="{63B3BB69-23CF-44E3-9099-C40C66FF867C}">
                  <a14:compatExt spid="_x0000_s17495"/>
                </a:ext>
                <a:ext uri="{FF2B5EF4-FFF2-40B4-BE49-F238E27FC236}">
                  <a16:creationId xmlns:a16="http://schemas.microsoft.com/office/drawing/2014/main" id="{00000000-0008-0000-0400-00005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486</xdr:row>
          <xdr:rowOff>25400</xdr:rowOff>
        </xdr:from>
        <xdr:to>
          <xdr:col>14</xdr:col>
          <xdr:colOff>292100</xdr:colOff>
          <xdr:row>486</xdr:row>
          <xdr:rowOff>139700</xdr:rowOff>
        </xdr:to>
        <xdr:sp macro="" textlink="">
          <xdr:nvSpPr>
            <xdr:cNvPr id="17496" name="Check Box 1112" hidden="1">
              <a:extLst>
                <a:ext uri="{63B3BB69-23CF-44E3-9099-C40C66FF867C}">
                  <a14:compatExt spid="_x0000_s17496"/>
                </a:ext>
                <a:ext uri="{FF2B5EF4-FFF2-40B4-BE49-F238E27FC236}">
                  <a16:creationId xmlns:a16="http://schemas.microsoft.com/office/drawing/2014/main" id="{00000000-0008-0000-0400-00005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487</xdr:row>
          <xdr:rowOff>25400</xdr:rowOff>
        </xdr:from>
        <xdr:to>
          <xdr:col>14</xdr:col>
          <xdr:colOff>292100</xdr:colOff>
          <xdr:row>487</xdr:row>
          <xdr:rowOff>139700</xdr:rowOff>
        </xdr:to>
        <xdr:sp macro="" textlink="">
          <xdr:nvSpPr>
            <xdr:cNvPr id="17497" name="Check Box 1113" hidden="1">
              <a:extLst>
                <a:ext uri="{63B3BB69-23CF-44E3-9099-C40C66FF867C}">
                  <a14:compatExt spid="_x0000_s17497"/>
                </a:ext>
                <a:ext uri="{FF2B5EF4-FFF2-40B4-BE49-F238E27FC236}">
                  <a16:creationId xmlns:a16="http://schemas.microsoft.com/office/drawing/2014/main" id="{00000000-0008-0000-0400-00005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488</xdr:row>
          <xdr:rowOff>25400</xdr:rowOff>
        </xdr:from>
        <xdr:to>
          <xdr:col>14</xdr:col>
          <xdr:colOff>292100</xdr:colOff>
          <xdr:row>488</xdr:row>
          <xdr:rowOff>139700</xdr:rowOff>
        </xdr:to>
        <xdr:sp macro="" textlink="">
          <xdr:nvSpPr>
            <xdr:cNvPr id="17498" name="Check Box 1114" hidden="1">
              <a:extLst>
                <a:ext uri="{63B3BB69-23CF-44E3-9099-C40C66FF867C}">
                  <a14:compatExt spid="_x0000_s17498"/>
                </a:ext>
                <a:ext uri="{FF2B5EF4-FFF2-40B4-BE49-F238E27FC236}">
                  <a16:creationId xmlns:a16="http://schemas.microsoft.com/office/drawing/2014/main" id="{00000000-0008-0000-0400-00005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480</xdr:row>
          <xdr:rowOff>25400</xdr:rowOff>
        </xdr:from>
        <xdr:to>
          <xdr:col>17</xdr:col>
          <xdr:colOff>292100</xdr:colOff>
          <xdr:row>480</xdr:row>
          <xdr:rowOff>139700</xdr:rowOff>
        </xdr:to>
        <xdr:sp macro="" textlink="">
          <xdr:nvSpPr>
            <xdr:cNvPr id="17499" name="Check Box 1115" hidden="1">
              <a:extLst>
                <a:ext uri="{63B3BB69-23CF-44E3-9099-C40C66FF867C}">
                  <a14:compatExt spid="_x0000_s17499"/>
                </a:ext>
                <a:ext uri="{FF2B5EF4-FFF2-40B4-BE49-F238E27FC236}">
                  <a16:creationId xmlns:a16="http://schemas.microsoft.com/office/drawing/2014/main" id="{00000000-0008-0000-0400-00005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481</xdr:row>
          <xdr:rowOff>25400</xdr:rowOff>
        </xdr:from>
        <xdr:to>
          <xdr:col>17</xdr:col>
          <xdr:colOff>292100</xdr:colOff>
          <xdr:row>481</xdr:row>
          <xdr:rowOff>139700</xdr:rowOff>
        </xdr:to>
        <xdr:sp macro="" textlink="">
          <xdr:nvSpPr>
            <xdr:cNvPr id="17500" name="Check Box 1116" hidden="1">
              <a:extLst>
                <a:ext uri="{63B3BB69-23CF-44E3-9099-C40C66FF867C}">
                  <a14:compatExt spid="_x0000_s17500"/>
                </a:ext>
                <a:ext uri="{FF2B5EF4-FFF2-40B4-BE49-F238E27FC236}">
                  <a16:creationId xmlns:a16="http://schemas.microsoft.com/office/drawing/2014/main" id="{00000000-0008-0000-0400-00005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482</xdr:row>
          <xdr:rowOff>25400</xdr:rowOff>
        </xdr:from>
        <xdr:to>
          <xdr:col>17</xdr:col>
          <xdr:colOff>292100</xdr:colOff>
          <xdr:row>482</xdr:row>
          <xdr:rowOff>139700</xdr:rowOff>
        </xdr:to>
        <xdr:sp macro="" textlink="">
          <xdr:nvSpPr>
            <xdr:cNvPr id="17501" name="Check Box 1117" hidden="1">
              <a:extLst>
                <a:ext uri="{63B3BB69-23CF-44E3-9099-C40C66FF867C}">
                  <a14:compatExt spid="_x0000_s17501"/>
                </a:ext>
                <a:ext uri="{FF2B5EF4-FFF2-40B4-BE49-F238E27FC236}">
                  <a16:creationId xmlns:a16="http://schemas.microsoft.com/office/drawing/2014/main" id="{00000000-0008-0000-0400-00005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483</xdr:row>
          <xdr:rowOff>25400</xdr:rowOff>
        </xdr:from>
        <xdr:to>
          <xdr:col>17</xdr:col>
          <xdr:colOff>292100</xdr:colOff>
          <xdr:row>483</xdr:row>
          <xdr:rowOff>139700</xdr:rowOff>
        </xdr:to>
        <xdr:sp macro="" textlink="">
          <xdr:nvSpPr>
            <xdr:cNvPr id="17502" name="Check Box 1118" hidden="1">
              <a:extLst>
                <a:ext uri="{63B3BB69-23CF-44E3-9099-C40C66FF867C}">
                  <a14:compatExt spid="_x0000_s17502"/>
                </a:ext>
                <a:ext uri="{FF2B5EF4-FFF2-40B4-BE49-F238E27FC236}">
                  <a16:creationId xmlns:a16="http://schemas.microsoft.com/office/drawing/2014/main" id="{00000000-0008-0000-0400-00005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484</xdr:row>
          <xdr:rowOff>25400</xdr:rowOff>
        </xdr:from>
        <xdr:to>
          <xdr:col>17</xdr:col>
          <xdr:colOff>292100</xdr:colOff>
          <xdr:row>484</xdr:row>
          <xdr:rowOff>139700</xdr:rowOff>
        </xdr:to>
        <xdr:sp macro="" textlink="">
          <xdr:nvSpPr>
            <xdr:cNvPr id="17503" name="Check Box 1119" hidden="1">
              <a:extLst>
                <a:ext uri="{63B3BB69-23CF-44E3-9099-C40C66FF867C}">
                  <a14:compatExt spid="_x0000_s17503"/>
                </a:ext>
                <a:ext uri="{FF2B5EF4-FFF2-40B4-BE49-F238E27FC236}">
                  <a16:creationId xmlns:a16="http://schemas.microsoft.com/office/drawing/2014/main" id="{00000000-0008-0000-0400-00005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485</xdr:row>
          <xdr:rowOff>25400</xdr:rowOff>
        </xdr:from>
        <xdr:to>
          <xdr:col>17</xdr:col>
          <xdr:colOff>292100</xdr:colOff>
          <xdr:row>485</xdr:row>
          <xdr:rowOff>139700</xdr:rowOff>
        </xdr:to>
        <xdr:sp macro="" textlink="">
          <xdr:nvSpPr>
            <xdr:cNvPr id="17504" name="Check Box 1120" hidden="1">
              <a:extLst>
                <a:ext uri="{63B3BB69-23CF-44E3-9099-C40C66FF867C}">
                  <a14:compatExt spid="_x0000_s17504"/>
                </a:ext>
                <a:ext uri="{FF2B5EF4-FFF2-40B4-BE49-F238E27FC236}">
                  <a16:creationId xmlns:a16="http://schemas.microsoft.com/office/drawing/2014/main" id="{00000000-0008-0000-0400-00006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486</xdr:row>
          <xdr:rowOff>25400</xdr:rowOff>
        </xdr:from>
        <xdr:to>
          <xdr:col>17</xdr:col>
          <xdr:colOff>292100</xdr:colOff>
          <xdr:row>486</xdr:row>
          <xdr:rowOff>139700</xdr:rowOff>
        </xdr:to>
        <xdr:sp macro="" textlink="">
          <xdr:nvSpPr>
            <xdr:cNvPr id="17505" name="Check Box 1121" hidden="1">
              <a:extLst>
                <a:ext uri="{63B3BB69-23CF-44E3-9099-C40C66FF867C}">
                  <a14:compatExt spid="_x0000_s17505"/>
                </a:ext>
                <a:ext uri="{FF2B5EF4-FFF2-40B4-BE49-F238E27FC236}">
                  <a16:creationId xmlns:a16="http://schemas.microsoft.com/office/drawing/2014/main" id="{00000000-0008-0000-0400-00006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487</xdr:row>
          <xdr:rowOff>25400</xdr:rowOff>
        </xdr:from>
        <xdr:to>
          <xdr:col>17</xdr:col>
          <xdr:colOff>292100</xdr:colOff>
          <xdr:row>487</xdr:row>
          <xdr:rowOff>139700</xdr:rowOff>
        </xdr:to>
        <xdr:sp macro="" textlink="">
          <xdr:nvSpPr>
            <xdr:cNvPr id="17506" name="Check Box 1122" hidden="1">
              <a:extLst>
                <a:ext uri="{63B3BB69-23CF-44E3-9099-C40C66FF867C}">
                  <a14:compatExt spid="_x0000_s17506"/>
                </a:ext>
                <a:ext uri="{FF2B5EF4-FFF2-40B4-BE49-F238E27FC236}">
                  <a16:creationId xmlns:a16="http://schemas.microsoft.com/office/drawing/2014/main" id="{00000000-0008-0000-0400-00006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488</xdr:row>
          <xdr:rowOff>25400</xdr:rowOff>
        </xdr:from>
        <xdr:to>
          <xdr:col>17</xdr:col>
          <xdr:colOff>292100</xdr:colOff>
          <xdr:row>488</xdr:row>
          <xdr:rowOff>139700</xdr:rowOff>
        </xdr:to>
        <xdr:sp macro="" textlink="">
          <xdr:nvSpPr>
            <xdr:cNvPr id="17507" name="Check Box 1123" hidden="1">
              <a:extLst>
                <a:ext uri="{63B3BB69-23CF-44E3-9099-C40C66FF867C}">
                  <a14:compatExt spid="_x0000_s17507"/>
                </a:ext>
                <a:ext uri="{FF2B5EF4-FFF2-40B4-BE49-F238E27FC236}">
                  <a16:creationId xmlns:a16="http://schemas.microsoft.com/office/drawing/2014/main" id="{00000000-0008-0000-0400-00006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489</xdr:row>
          <xdr:rowOff>25400</xdr:rowOff>
        </xdr:from>
        <xdr:to>
          <xdr:col>14</xdr:col>
          <xdr:colOff>292100</xdr:colOff>
          <xdr:row>489</xdr:row>
          <xdr:rowOff>139700</xdr:rowOff>
        </xdr:to>
        <xdr:sp macro="" textlink="">
          <xdr:nvSpPr>
            <xdr:cNvPr id="17508" name="Check Box 1124" hidden="1">
              <a:extLst>
                <a:ext uri="{63B3BB69-23CF-44E3-9099-C40C66FF867C}">
                  <a14:compatExt spid="_x0000_s17508"/>
                </a:ext>
                <a:ext uri="{FF2B5EF4-FFF2-40B4-BE49-F238E27FC236}">
                  <a16:creationId xmlns:a16="http://schemas.microsoft.com/office/drawing/2014/main" id="{00000000-0008-0000-0400-00006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490</xdr:row>
          <xdr:rowOff>25400</xdr:rowOff>
        </xdr:from>
        <xdr:to>
          <xdr:col>14</xdr:col>
          <xdr:colOff>292100</xdr:colOff>
          <xdr:row>490</xdr:row>
          <xdr:rowOff>139700</xdr:rowOff>
        </xdr:to>
        <xdr:sp macro="" textlink="">
          <xdr:nvSpPr>
            <xdr:cNvPr id="17509" name="Check Box 1125" hidden="1">
              <a:extLst>
                <a:ext uri="{63B3BB69-23CF-44E3-9099-C40C66FF867C}">
                  <a14:compatExt spid="_x0000_s17509"/>
                </a:ext>
                <a:ext uri="{FF2B5EF4-FFF2-40B4-BE49-F238E27FC236}">
                  <a16:creationId xmlns:a16="http://schemas.microsoft.com/office/drawing/2014/main" id="{00000000-0008-0000-0400-00006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491</xdr:row>
          <xdr:rowOff>25400</xdr:rowOff>
        </xdr:from>
        <xdr:to>
          <xdr:col>14</xdr:col>
          <xdr:colOff>292100</xdr:colOff>
          <xdr:row>491</xdr:row>
          <xdr:rowOff>139700</xdr:rowOff>
        </xdr:to>
        <xdr:sp macro="" textlink="">
          <xdr:nvSpPr>
            <xdr:cNvPr id="17510" name="Check Box 1126" hidden="1">
              <a:extLst>
                <a:ext uri="{63B3BB69-23CF-44E3-9099-C40C66FF867C}">
                  <a14:compatExt spid="_x0000_s17510"/>
                </a:ext>
                <a:ext uri="{FF2B5EF4-FFF2-40B4-BE49-F238E27FC236}">
                  <a16:creationId xmlns:a16="http://schemas.microsoft.com/office/drawing/2014/main" id="{00000000-0008-0000-0400-00006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492</xdr:row>
          <xdr:rowOff>25400</xdr:rowOff>
        </xdr:from>
        <xdr:to>
          <xdr:col>14</xdr:col>
          <xdr:colOff>292100</xdr:colOff>
          <xdr:row>492</xdr:row>
          <xdr:rowOff>139700</xdr:rowOff>
        </xdr:to>
        <xdr:sp macro="" textlink="">
          <xdr:nvSpPr>
            <xdr:cNvPr id="17511" name="Check Box 1127" hidden="1">
              <a:extLst>
                <a:ext uri="{63B3BB69-23CF-44E3-9099-C40C66FF867C}">
                  <a14:compatExt spid="_x0000_s17511"/>
                </a:ext>
                <a:ext uri="{FF2B5EF4-FFF2-40B4-BE49-F238E27FC236}">
                  <a16:creationId xmlns:a16="http://schemas.microsoft.com/office/drawing/2014/main" id="{00000000-0008-0000-0400-00006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493</xdr:row>
          <xdr:rowOff>25400</xdr:rowOff>
        </xdr:from>
        <xdr:to>
          <xdr:col>14</xdr:col>
          <xdr:colOff>292100</xdr:colOff>
          <xdr:row>493</xdr:row>
          <xdr:rowOff>139700</xdr:rowOff>
        </xdr:to>
        <xdr:sp macro="" textlink="">
          <xdr:nvSpPr>
            <xdr:cNvPr id="17512" name="Check Box 1128" hidden="1">
              <a:extLst>
                <a:ext uri="{63B3BB69-23CF-44E3-9099-C40C66FF867C}">
                  <a14:compatExt spid="_x0000_s17512"/>
                </a:ext>
                <a:ext uri="{FF2B5EF4-FFF2-40B4-BE49-F238E27FC236}">
                  <a16:creationId xmlns:a16="http://schemas.microsoft.com/office/drawing/2014/main" id="{00000000-0008-0000-0400-00006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494</xdr:row>
          <xdr:rowOff>25400</xdr:rowOff>
        </xdr:from>
        <xdr:to>
          <xdr:col>14</xdr:col>
          <xdr:colOff>292100</xdr:colOff>
          <xdr:row>494</xdr:row>
          <xdr:rowOff>139700</xdr:rowOff>
        </xdr:to>
        <xdr:sp macro="" textlink="">
          <xdr:nvSpPr>
            <xdr:cNvPr id="17513" name="Check Box 1129" hidden="1">
              <a:extLst>
                <a:ext uri="{63B3BB69-23CF-44E3-9099-C40C66FF867C}">
                  <a14:compatExt spid="_x0000_s17513"/>
                </a:ext>
                <a:ext uri="{FF2B5EF4-FFF2-40B4-BE49-F238E27FC236}">
                  <a16:creationId xmlns:a16="http://schemas.microsoft.com/office/drawing/2014/main" id="{00000000-0008-0000-0400-00006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495</xdr:row>
          <xdr:rowOff>25400</xdr:rowOff>
        </xdr:from>
        <xdr:to>
          <xdr:col>14</xdr:col>
          <xdr:colOff>292100</xdr:colOff>
          <xdr:row>495</xdr:row>
          <xdr:rowOff>139700</xdr:rowOff>
        </xdr:to>
        <xdr:sp macro="" textlink="">
          <xdr:nvSpPr>
            <xdr:cNvPr id="17514" name="Check Box 1130" hidden="1">
              <a:extLst>
                <a:ext uri="{63B3BB69-23CF-44E3-9099-C40C66FF867C}">
                  <a14:compatExt spid="_x0000_s17514"/>
                </a:ext>
                <a:ext uri="{FF2B5EF4-FFF2-40B4-BE49-F238E27FC236}">
                  <a16:creationId xmlns:a16="http://schemas.microsoft.com/office/drawing/2014/main" id="{00000000-0008-0000-0400-00006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496</xdr:row>
          <xdr:rowOff>25400</xdr:rowOff>
        </xdr:from>
        <xdr:to>
          <xdr:col>14</xdr:col>
          <xdr:colOff>292100</xdr:colOff>
          <xdr:row>496</xdr:row>
          <xdr:rowOff>139700</xdr:rowOff>
        </xdr:to>
        <xdr:sp macro="" textlink="">
          <xdr:nvSpPr>
            <xdr:cNvPr id="17515" name="Check Box 1131" hidden="1">
              <a:extLst>
                <a:ext uri="{63B3BB69-23CF-44E3-9099-C40C66FF867C}">
                  <a14:compatExt spid="_x0000_s17515"/>
                </a:ext>
                <a:ext uri="{FF2B5EF4-FFF2-40B4-BE49-F238E27FC236}">
                  <a16:creationId xmlns:a16="http://schemas.microsoft.com/office/drawing/2014/main" id="{00000000-0008-0000-0400-00006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497</xdr:row>
          <xdr:rowOff>25400</xdr:rowOff>
        </xdr:from>
        <xdr:to>
          <xdr:col>14</xdr:col>
          <xdr:colOff>292100</xdr:colOff>
          <xdr:row>497</xdr:row>
          <xdr:rowOff>139700</xdr:rowOff>
        </xdr:to>
        <xdr:sp macro="" textlink="">
          <xdr:nvSpPr>
            <xdr:cNvPr id="17516" name="Check Box 1132" hidden="1">
              <a:extLst>
                <a:ext uri="{63B3BB69-23CF-44E3-9099-C40C66FF867C}">
                  <a14:compatExt spid="_x0000_s17516"/>
                </a:ext>
                <a:ext uri="{FF2B5EF4-FFF2-40B4-BE49-F238E27FC236}">
                  <a16:creationId xmlns:a16="http://schemas.microsoft.com/office/drawing/2014/main" id="{00000000-0008-0000-0400-00006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489</xdr:row>
          <xdr:rowOff>25400</xdr:rowOff>
        </xdr:from>
        <xdr:to>
          <xdr:col>17</xdr:col>
          <xdr:colOff>292100</xdr:colOff>
          <xdr:row>489</xdr:row>
          <xdr:rowOff>139700</xdr:rowOff>
        </xdr:to>
        <xdr:sp macro="" textlink="">
          <xdr:nvSpPr>
            <xdr:cNvPr id="17517" name="Check Box 1133" hidden="1">
              <a:extLst>
                <a:ext uri="{63B3BB69-23CF-44E3-9099-C40C66FF867C}">
                  <a14:compatExt spid="_x0000_s17517"/>
                </a:ext>
                <a:ext uri="{FF2B5EF4-FFF2-40B4-BE49-F238E27FC236}">
                  <a16:creationId xmlns:a16="http://schemas.microsoft.com/office/drawing/2014/main" id="{00000000-0008-0000-0400-00006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490</xdr:row>
          <xdr:rowOff>25400</xdr:rowOff>
        </xdr:from>
        <xdr:to>
          <xdr:col>17</xdr:col>
          <xdr:colOff>292100</xdr:colOff>
          <xdr:row>490</xdr:row>
          <xdr:rowOff>139700</xdr:rowOff>
        </xdr:to>
        <xdr:sp macro="" textlink="">
          <xdr:nvSpPr>
            <xdr:cNvPr id="17518" name="Check Box 1134" hidden="1">
              <a:extLst>
                <a:ext uri="{63B3BB69-23CF-44E3-9099-C40C66FF867C}">
                  <a14:compatExt spid="_x0000_s17518"/>
                </a:ext>
                <a:ext uri="{FF2B5EF4-FFF2-40B4-BE49-F238E27FC236}">
                  <a16:creationId xmlns:a16="http://schemas.microsoft.com/office/drawing/2014/main" id="{00000000-0008-0000-0400-00006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491</xdr:row>
          <xdr:rowOff>25400</xdr:rowOff>
        </xdr:from>
        <xdr:to>
          <xdr:col>17</xdr:col>
          <xdr:colOff>292100</xdr:colOff>
          <xdr:row>491</xdr:row>
          <xdr:rowOff>139700</xdr:rowOff>
        </xdr:to>
        <xdr:sp macro="" textlink="">
          <xdr:nvSpPr>
            <xdr:cNvPr id="17519" name="Check Box 1135" hidden="1">
              <a:extLst>
                <a:ext uri="{63B3BB69-23CF-44E3-9099-C40C66FF867C}">
                  <a14:compatExt spid="_x0000_s17519"/>
                </a:ext>
                <a:ext uri="{FF2B5EF4-FFF2-40B4-BE49-F238E27FC236}">
                  <a16:creationId xmlns:a16="http://schemas.microsoft.com/office/drawing/2014/main" id="{00000000-0008-0000-0400-00006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492</xdr:row>
          <xdr:rowOff>25400</xdr:rowOff>
        </xdr:from>
        <xdr:to>
          <xdr:col>17</xdr:col>
          <xdr:colOff>292100</xdr:colOff>
          <xdr:row>492</xdr:row>
          <xdr:rowOff>139700</xdr:rowOff>
        </xdr:to>
        <xdr:sp macro="" textlink="">
          <xdr:nvSpPr>
            <xdr:cNvPr id="17520" name="Check Box 1136" hidden="1">
              <a:extLst>
                <a:ext uri="{63B3BB69-23CF-44E3-9099-C40C66FF867C}">
                  <a14:compatExt spid="_x0000_s17520"/>
                </a:ext>
                <a:ext uri="{FF2B5EF4-FFF2-40B4-BE49-F238E27FC236}">
                  <a16:creationId xmlns:a16="http://schemas.microsoft.com/office/drawing/2014/main" id="{00000000-0008-0000-0400-00007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493</xdr:row>
          <xdr:rowOff>25400</xdr:rowOff>
        </xdr:from>
        <xdr:to>
          <xdr:col>17</xdr:col>
          <xdr:colOff>292100</xdr:colOff>
          <xdr:row>493</xdr:row>
          <xdr:rowOff>139700</xdr:rowOff>
        </xdr:to>
        <xdr:sp macro="" textlink="">
          <xdr:nvSpPr>
            <xdr:cNvPr id="17521" name="Check Box 1137" hidden="1">
              <a:extLst>
                <a:ext uri="{63B3BB69-23CF-44E3-9099-C40C66FF867C}">
                  <a14:compatExt spid="_x0000_s17521"/>
                </a:ext>
                <a:ext uri="{FF2B5EF4-FFF2-40B4-BE49-F238E27FC236}">
                  <a16:creationId xmlns:a16="http://schemas.microsoft.com/office/drawing/2014/main" id="{00000000-0008-0000-0400-00007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494</xdr:row>
          <xdr:rowOff>25400</xdr:rowOff>
        </xdr:from>
        <xdr:to>
          <xdr:col>17</xdr:col>
          <xdr:colOff>292100</xdr:colOff>
          <xdr:row>494</xdr:row>
          <xdr:rowOff>139700</xdr:rowOff>
        </xdr:to>
        <xdr:sp macro="" textlink="">
          <xdr:nvSpPr>
            <xdr:cNvPr id="17522" name="Check Box 1138" hidden="1">
              <a:extLst>
                <a:ext uri="{63B3BB69-23CF-44E3-9099-C40C66FF867C}">
                  <a14:compatExt spid="_x0000_s17522"/>
                </a:ext>
                <a:ext uri="{FF2B5EF4-FFF2-40B4-BE49-F238E27FC236}">
                  <a16:creationId xmlns:a16="http://schemas.microsoft.com/office/drawing/2014/main" id="{00000000-0008-0000-0400-00007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495</xdr:row>
          <xdr:rowOff>25400</xdr:rowOff>
        </xdr:from>
        <xdr:to>
          <xdr:col>17</xdr:col>
          <xdr:colOff>292100</xdr:colOff>
          <xdr:row>495</xdr:row>
          <xdr:rowOff>139700</xdr:rowOff>
        </xdr:to>
        <xdr:sp macro="" textlink="">
          <xdr:nvSpPr>
            <xdr:cNvPr id="17523" name="Check Box 1139" hidden="1">
              <a:extLst>
                <a:ext uri="{63B3BB69-23CF-44E3-9099-C40C66FF867C}">
                  <a14:compatExt spid="_x0000_s17523"/>
                </a:ext>
                <a:ext uri="{FF2B5EF4-FFF2-40B4-BE49-F238E27FC236}">
                  <a16:creationId xmlns:a16="http://schemas.microsoft.com/office/drawing/2014/main" id="{00000000-0008-0000-0400-00007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496</xdr:row>
          <xdr:rowOff>25400</xdr:rowOff>
        </xdr:from>
        <xdr:to>
          <xdr:col>17</xdr:col>
          <xdr:colOff>292100</xdr:colOff>
          <xdr:row>496</xdr:row>
          <xdr:rowOff>139700</xdr:rowOff>
        </xdr:to>
        <xdr:sp macro="" textlink="">
          <xdr:nvSpPr>
            <xdr:cNvPr id="17524" name="Check Box 1140" hidden="1">
              <a:extLst>
                <a:ext uri="{63B3BB69-23CF-44E3-9099-C40C66FF867C}">
                  <a14:compatExt spid="_x0000_s17524"/>
                </a:ext>
                <a:ext uri="{FF2B5EF4-FFF2-40B4-BE49-F238E27FC236}">
                  <a16:creationId xmlns:a16="http://schemas.microsoft.com/office/drawing/2014/main" id="{00000000-0008-0000-0400-00007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101600</xdr:colOff>
          <xdr:row>497</xdr:row>
          <xdr:rowOff>25400</xdr:rowOff>
        </xdr:from>
        <xdr:to>
          <xdr:col>17</xdr:col>
          <xdr:colOff>292100</xdr:colOff>
          <xdr:row>497</xdr:row>
          <xdr:rowOff>139700</xdr:rowOff>
        </xdr:to>
        <xdr:sp macro="" textlink="">
          <xdr:nvSpPr>
            <xdr:cNvPr id="17525" name="Check Box 1141" hidden="1">
              <a:extLst>
                <a:ext uri="{63B3BB69-23CF-44E3-9099-C40C66FF867C}">
                  <a14:compatExt spid="_x0000_s17525"/>
                </a:ext>
                <a:ext uri="{FF2B5EF4-FFF2-40B4-BE49-F238E27FC236}">
                  <a16:creationId xmlns:a16="http://schemas.microsoft.com/office/drawing/2014/main" id="{00000000-0008-0000-0400-00007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xdr:col>
      <xdr:colOff>1227455</xdr:colOff>
      <xdr:row>1</xdr:row>
      <xdr:rowOff>55880</xdr:rowOff>
    </xdr:from>
    <xdr:to>
      <xdr:col>5</xdr:col>
      <xdr:colOff>762000</xdr:colOff>
      <xdr:row>1</xdr:row>
      <xdr:rowOff>285750</xdr:rowOff>
    </xdr:to>
    <xdr:sp macro="" textlink="$X$1">
      <xdr:nvSpPr>
        <xdr:cNvPr id="2" name="Tekstvak 1">
          <a:extLst>
            <a:ext uri="{FF2B5EF4-FFF2-40B4-BE49-F238E27FC236}">
              <a16:creationId xmlns:a16="http://schemas.microsoft.com/office/drawing/2014/main" id="{00000000-0008-0000-0300-000002000000}"/>
            </a:ext>
          </a:extLst>
        </xdr:cNvPr>
        <xdr:cNvSpPr txBox="1"/>
      </xdr:nvSpPr>
      <xdr:spPr>
        <a:xfrm>
          <a:off x="2646680" y="360680"/>
          <a:ext cx="4106545" cy="229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BF9BAF7-B0E7-4E77-ABAB-702EB4422F7E}" type="TxLink">
            <a:rPr lang="en-US" sz="1000" b="1" i="0" u="none" strike="noStrike">
              <a:solidFill>
                <a:srgbClr val="952424"/>
              </a:solidFill>
              <a:latin typeface="Calibri"/>
              <a:cs typeface="Calibri"/>
            </a:rPr>
            <a:pPr/>
            <a:t> </a:t>
          </a:fld>
          <a:endParaRPr lang="nl-BE" sz="1000" b="1">
            <a:solidFill>
              <a:schemeClr val="accent5">
                <a:lumMod val="75000"/>
              </a:schemeClr>
            </a:solidFill>
          </a:endParaRPr>
        </a:p>
      </xdr:txBody>
    </xdr:sp>
    <xdr:clientData/>
  </xdr:twoCellAnchor>
  <xdr:twoCellAnchor>
    <xdr:from>
      <xdr:col>3</xdr:col>
      <xdr:colOff>1131570</xdr:colOff>
      <xdr:row>0</xdr:row>
      <xdr:rowOff>36195</xdr:rowOff>
    </xdr:from>
    <xdr:to>
      <xdr:col>7</xdr:col>
      <xdr:colOff>855345</xdr:colOff>
      <xdr:row>0</xdr:row>
      <xdr:rowOff>224790</xdr:rowOff>
    </xdr:to>
    <xdr:sp macro="" textlink="Vooraf!C6">
      <xdr:nvSpPr>
        <xdr:cNvPr id="2706" name="Tekstvak 2705">
          <a:extLst>
            <a:ext uri="{FF2B5EF4-FFF2-40B4-BE49-F238E27FC236}">
              <a16:creationId xmlns:a16="http://schemas.microsoft.com/office/drawing/2014/main" id="{00000000-0008-0000-0300-0000920A0000}"/>
            </a:ext>
          </a:extLst>
        </xdr:cNvPr>
        <xdr:cNvSpPr txBox="1"/>
      </xdr:nvSpPr>
      <xdr:spPr>
        <a:xfrm>
          <a:off x="2550795" y="36195"/>
          <a:ext cx="7915275" cy="18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C818E3DB-3A21-4473-9E4B-1E04A1919B3E}" type="TxLink">
            <a:rPr lang="en-US" sz="1000" b="1" i="0" u="none" strike="noStrike">
              <a:solidFill>
                <a:srgbClr val="952424"/>
              </a:solidFill>
              <a:latin typeface="Calibri"/>
              <a:cs typeface="Calibri"/>
            </a:rPr>
            <a:pPr/>
            <a:t>De deadline voor de indiening van dit sjabloon van 31 maart 2026 is gepasseerd. Indien je een uitstel hebt gevraagd, volg dan individuele afspraken met DCJM.</a:t>
          </a:fld>
          <a:endParaRPr lang="nl-BE" sz="1000"/>
        </a:p>
      </xdr:txBody>
    </xdr:sp>
    <xdr:clientData/>
  </xdr:twoCellAnchor>
  <xdr:twoCellAnchor>
    <xdr:from>
      <xdr:col>1</xdr:col>
      <xdr:colOff>1905</xdr:colOff>
      <xdr:row>0</xdr:row>
      <xdr:rowOff>65405</xdr:rowOff>
    </xdr:from>
    <xdr:to>
      <xdr:col>2</xdr:col>
      <xdr:colOff>867410</xdr:colOff>
      <xdr:row>0</xdr:row>
      <xdr:rowOff>277495</xdr:rowOff>
    </xdr:to>
    <xdr:sp macro="" textlink="">
      <xdr:nvSpPr>
        <xdr:cNvPr id="5" name="shpTerug">
          <a:hlinkClick xmlns:r="http://schemas.openxmlformats.org/officeDocument/2006/relationships" r:id="rId1" tooltip="Ga naar blad 'Personeelsgegevens'"/>
          <a:extLst>
            <a:ext uri="{FF2B5EF4-FFF2-40B4-BE49-F238E27FC236}">
              <a16:creationId xmlns:a16="http://schemas.microsoft.com/office/drawing/2014/main" id="{8D4EDB5A-9F88-54B0-6E47-4E56FB30E817}"/>
            </a:ext>
          </a:extLst>
        </xdr:cNvPr>
        <xdr:cNvSpPr/>
      </xdr:nvSpPr>
      <xdr:spPr>
        <a:xfrm flipH="1">
          <a:off x="161925" y="65405"/>
          <a:ext cx="1094105" cy="21209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164B4E"/>
              </a:solidFill>
            </a:rPr>
            <a:t>Terug</a:t>
          </a:r>
        </a:p>
      </xdr:txBody>
    </xdr:sp>
    <xdr:clientData/>
  </xdr:twoCellAnchor>
  <xdr:twoCellAnchor>
    <xdr:from>
      <xdr:col>2</xdr:col>
      <xdr:colOff>865505</xdr:colOff>
      <xdr:row>0</xdr:row>
      <xdr:rowOff>63500</xdr:rowOff>
    </xdr:from>
    <xdr:to>
      <xdr:col>3</xdr:col>
      <xdr:colOff>959485</xdr:colOff>
      <xdr:row>0</xdr:row>
      <xdr:rowOff>279400</xdr:rowOff>
    </xdr:to>
    <xdr:sp macro="" textlink="">
      <xdr:nvSpPr>
        <xdr:cNvPr id="6" name="shpVolgende">
          <a:hlinkClick xmlns:r="http://schemas.openxmlformats.org/officeDocument/2006/relationships" r:id="rId2" tooltip="Ga naar blad 'Jaaractieplan 2026'"/>
          <a:extLst>
            <a:ext uri="{FF2B5EF4-FFF2-40B4-BE49-F238E27FC236}">
              <a16:creationId xmlns:a16="http://schemas.microsoft.com/office/drawing/2014/main" id="{5A75428F-30AC-7F20-F788-F9F55C6D4F21}"/>
            </a:ext>
          </a:extLst>
        </xdr:cNvPr>
        <xdr:cNvSpPr/>
      </xdr:nvSpPr>
      <xdr:spPr>
        <a:xfrm>
          <a:off x="1254125" y="63500"/>
          <a:ext cx="1092200" cy="215900"/>
        </a:xfrm>
        <a:prstGeom prst="homePlate">
          <a:avLst/>
        </a:prstGeom>
        <a:solidFill>
          <a:srgbClr val="2B979D"/>
        </a:solidFill>
        <a:ln>
          <a:solidFill>
            <a:srgbClr val="164B4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FFFFFF"/>
              </a:solidFill>
            </a:rPr>
            <a:t>Volgende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314959</xdr:colOff>
      <xdr:row>1</xdr:row>
      <xdr:rowOff>55880</xdr:rowOff>
    </xdr:from>
    <xdr:to>
      <xdr:col>11</xdr:col>
      <xdr:colOff>9524</xdr:colOff>
      <xdr:row>2</xdr:row>
      <xdr:rowOff>0</xdr:rowOff>
    </xdr:to>
    <xdr:sp macro="" textlink="$M$1">
      <xdr:nvSpPr>
        <xdr:cNvPr id="6" name="Tekstvak 5">
          <a:extLst>
            <a:ext uri="{FF2B5EF4-FFF2-40B4-BE49-F238E27FC236}">
              <a16:creationId xmlns:a16="http://schemas.microsoft.com/office/drawing/2014/main" id="{00000000-0008-0000-0400-000006000000}"/>
            </a:ext>
          </a:extLst>
        </xdr:cNvPr>
        <xdr:cNvSpPr txBox="1"/>
      </xdr:nvSpPr>
      <xdr:spPr>
        <a:xfrm>
          <a:off x="2324734" y="360680"/>
          <a:ext cx="13639165" cy="248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EF437BA-DD2B-4CF2-A014-882D6240E02D}" type="TxLink">
            <a:rPr lang="en-US" sz="1000" b="1" i="0" u="none" strike="noStrike">
              <a:solidFill>
                <a:srgbClr val="952424"/>
              </a:solidFill>
              <a:latin typeface="Calibri"/>
              <a:cs typeface="Calibri"/>
            </a:rPr>
            <a:pPr/>
            <a:t> </a:t>
          </a:fld>
          <a:endParaRPr lang="nl-BE" sz="1000" b="1">
            <a:solidFill>
              <a:schemeClr val="accent5">
                <a:lumMod val="75000"/>
              </a:schemeClr>
            </a:solidFill>
          </a:endParaRPr>
        </a:p>
      </xdr:txBody>
    </xdr:sp>
    <xdr:clientData/>
  </xdr:twoCellAnchor>
  <xdr:twoCellAnchor>
    <xdr:from>
      <xdr:col>4</xdr:col>
      <xdr:colOff>523875</xdr:colOff>
      <xdr:row>0</xdr:row>
      <xdr:rowOff>38100</xdr:rowOff>
    </xdr:from>
    <xdr:to>
      <xdr:col>8</xdr:col>
      <xdr:colOff>821055</xdr:colOff>
      <xdr:row>0</xdr:row>
      <xdr:rowOff>226695</xdr:rowOff>
    </xdr:to>
    <xdr:sp macro="" textlink="Vooraf!C6">
      <xdr:nvSpPr>
        <xdr:cNvPr id="5" name="Tekstvak 4">
          <a:extLst>
            <a:ext uri="{FF2B5EF4-FFF2-40B4-BE49-F238E27FC236}">
              <a16:creationId xmlns:a16="http://schemas.microsoft.com/office/drawing/2014/main" id="{00000000-0008-0000-0400-000005000000}"/>
            </a:ext>
          </a:extLst>
        </xdr:cNvPr>
        <xdr:cNvSpPr txBox="1"/>
      </xdr:nvSpPr>
      <xdr:spPr>
        <a:xfrm>
          <a:off x="2533650" y="38100"/>
          <a:ext cx="7917180" cy="18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C818E3DB-3A21-4473-9E4B-1E04A1919B3E}" type="TxLink">
            <a:rPr lang="en-US" sz="1000" b="1" i="0" u="none" strike="noStrike">
              <a:solidFill>
                <a:srgbClr val="952424"/>
              </a:solidFill>
              <a:latin typeface="Calibri"/>
              <a:cs typeface="Calibri"/>
            </a:rPr>
            <a:pPr/>
            <a:t>De deadline voor de indiening van dit sjabloon van 31 maart 2026 is gepasseerd. Indien je een uitstel hebt gevraagd, volg dan individuele afspraken met DCJM.</a:t>
          </a:fld>
          <a:endParaRPr lang="nl-BE" sz="1000"/>
        </a:p>
      </xdr:txBody>
    </xdr:sp>
    <xdr:clientData/>
  </xdr:twoCellAnchor>
  <xdr:twoCellAnchor>
    <xdr:from>
      <xdr:col>1</xdr:col>
      <xdr:colOff>1905</xdr:colOff>
      <xdr:row>0</xdr:row>
      <xdr:rowOff>65405</xdr:rowOff>
    </xdr:from>
    <xdr:to>
      <xdr:col>2</xdr:col>
      <xdr:colOff>867410</xdr:colOff>
      <xdr:row>0</xdr:row>
      <xdr:rowOff>277495</xdr:rowOff>
    </xdr:to>
    <xdr:sp macro="" textlink="">
      <xdr:nvSpPr>
        <xdr:cNvPr id="4" name="shpTerug">
          <a:hlinkClick xmlns:r="http://schemas.openxmlformats.org/officeDocument/2006/relationships" r:id="rId1" tooltip="Ga naar blad 'Realisatie acties 2025'"/>
          <a:extLst>
            <a:ext uri="{FF2B5EF4-FFF2-40B4-BE49-F238E27FC236}">
              <a16:creationId xmlns:a16="http://schemas.microsoft.com/office/drawing/2014/main" id="{8F633DB1-1FE4-4289-E933-26D5247CFACC}"/>
            </a:ext>
          </a:extLst>
        </xdr:cNvPr>
        <xdr:cNvSpPr/>
      </xdr:nvSpPr>
      <xdr:spPr>
        <a:xfrm flipH="1">
          <a:off x="161925" y="65405"/>
          <a:ext cx="1094105" cy="21209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164B4E"/>
              </a:solidFill>
            </a:rPr>
            <a:t>Terug</a:t>
          </a:r>
        </a:p>
      </xdr:txBody>
    </xdr:sp>
    <xdr:clientData/>
  </xdr:twoCellAnchor>
  <xdr:twoCellAnchor>
    <xdr:from>
      <xdr:col>2</xdr:col>
      <xdr:colOff>865505</xdr:colOff>
      <xdr:row>0</xdr:row>
      <xdr:rowOff>63500</xdr:rowOff>
    </xdr:from>
    <xdr:to>
      <xdr:col>4</xdr:col>
      <xdr:colOff>380365</xdr:colOff>
      <xdr:row>0</xdr:row>
      <xdr:rowOff>279400</xdr:rowOff>
    </xdr:to>
    <xdr:sp macro="" textlink="">
      <xdr:nvSpPr>
        <xdr:cNvPr id="7" name="shpVolgende">
          <a:hlinkClick xmlns:r="http://schemas.openxmlformats.org/officeDocument/2006/relationships" r:id="rId2" tooltip="Ga naar blad 'Samenvatting'"/>
          <a:extLst>
            <a:ext uri="{FF2B5EF4-FFF2-40B4-BE49-F238E27FC236}">
              <a16:creationId xmlns:a16="http://schemas.microsoft.com/office/drawing/2014/main" id="{E1CE4213-A5C5-1954-5F0B-45C738200C62}"/>
            </a:ext>
          </a:extLst>
        </xdr:cNvPr>
        <xdr:cNvSpPr/>
      </xdr:nvSpPr>
      <xdr:spPr>
        <a:xfrm>
          <a:off x="1254125" y="63500"/>
          <a:ext cx="1092200" cy="215900"/>
        </a:xfrm>
        <a:prstGeom prst="homePlate">
          <a:avLst/>
        </a:prstGeom>
        <a:solidFill>
          <a:srgbClr val="2B979D"/>
        </a:solidFill>
        <a:ln>
          <a:solidFill>
            <a:srgbClr val="164B4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FFFFFF"/>
              </a:solidFill>
            </a:rPr>
            <a:t>Volgende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1790700</xdr:colOff>
      <xdr:row>0</xdr:row>
      <xdr:rowOff>57150</xdr:rowOff>
    </xdr:from>
    <xdr:to>
      <xdr:col>9</xdr:col>
      <xdr:colOff>184150</xdr:colOff>
      <xdr:row>1</xdr:row>
      <xdr:rowOff>106680</xdr:rowOff>
    </xdr:to>
    <xdr:sp macro="" textlink="Vooraf!C6">
      <xdr:nvSpPr>
        <xdr:cNvPr id="3" name="Tekstvak 2">
          <a:extLst>
            <a:ext uri="{FF2B5EF4-FFF2-40B4-BE49-F238E27FC236}">
              <a16:creationId xmlns:a16="http://schemas.microsoft.com/office/drawing/2014/main" id="{00000000-0008-0000-0500-000003000000}"/>
            </a:ext>
          </a:extLst>
        </xdr:cNvPr>
        <xdr:cNvSpPr txBox="1"/>
      </xdr:nvSpPr>
      <xdr:spPr>
        <a:xfrm>
          <a:off x="2110740" y="57150"/>
          <a:ext cx="7186930" cy="354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CF704D97-64F6-4B4D-A7D5-D971645FC6B3}" type="TxLink">
            <a:rPr lang="en-US" sz="1000" b="1" i="0" u="none" strike="noStrike">
              <a:solidFill>
                <a:srgbClr val="952424"/>
              </a:solidFill>
              <a:latin typeface="Calibri"/>
              <a:cs typeface="Calibri"/>
            </a:rPr>
            <a:pPr/>
            <a:t>De deadline voor de indiening van dit sjabloon van 31 maart 2026 is gepasseerd. Indien je een uitstel hebt gevraagd, volg dan individuele afspraken met DCJM.</a:t>
          </a:fld>
          <a:endParaRPr lang="nl-BE" sz="1000"/>
        </a:p>
      </xdr:txBody>
    </xdr:sp>
    <xdr:clientData/>
  </xdr:twoCellAnchor>
  <xdr:twoCellAnchor>
    <xdr:from>
      <xdr:col>1</xdr:col>
      <xdr:colOff>1905</xdr:colOff>
      <xdr:row>0</xdr:row>
      <xdr:rowOff>65405</xdr:rowOff>
    </xdr:from>
    <xdr:to>
      <xdr:col>2</xdr:col>
      <xdr:colOff>937895</xdr:colOff>
      <xdr:row>0</xdr:row>
      <xdr:rowOff>277495</xdr:rowOff>
    </xdr:to>
    <xdr:sp macro="" textlink="">
      <xdr:nvSpPr>
        <xdr:cNvPr id="4" name="shpTerug">
          <a:hlinkClick xmlns:r="http://schemas.openxmlformats.org/officeDocument/2006/relationships" r:id="rId1" tooltip="Ga naar blad 'Jaaractieplan 2026'"/>
          <a:extLst>
            <a:ext uri="{FF2B5EF4-FFF2-40B4-BE49-F238E27FC236}">
              <a16:creationId xmlns:a16="http://schemas.microsoft.com/office/drawing/2014/main" id="{AD5D24F4-6B67-3B84-1E31-690BB94493D0}"/>
            </a:ext>
          </a:extLst>
        </xdr:cNvPr>
        <xdr:cNvSpPr/>
      </xdr:nvSpPr>
      <xdr:spPr>
        <a:xfrm flipH="1">
          <a:off x="161925" y="65405"/>
          <a:ext cx="1096010" cy="212090"/>
        </a:xfrm>
        <a:prstGeom prst="homePlate">
          <a:avLst/>
        </a:prstGeom>
        <a:solidFill>
          <a:srgbClr val="CEF0F2"/>
        </a:solidFill>
        <a:ln>
          <a:solidFill>
            <a:srgbClr val="2B979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BE" sz="1100">
              <a:solidFill>
                <a:srgbClr val="164B4E"/>
              </a:solidFill>
            </a:rPr>
            <a:t>Terug</a:t>
          </a:r>
        </a:p>
      </xdr:txBody>
    </xdr:sp>
    <xdr:clientData/>
  </xdr:twoCellAnchor>
</xdr:wsDr>
</file>

<file path=xl/theme/theme1.xml><?xml version="1.0" encoding="utf-8"?>
<a:theme xmlns:a="http://schemas.openxmlformats.org/drawingml/2006/main" name="Kantoorthema">
  <a:themeElements>
    <a:clrScheme name="VO Niveau 2 (contrast+)">
      <a:dk1>
        <a:sysClr val="windowText" lastClr="000000"/>
      </a:dk1>
      <a:lt1>
        <a:sysClr val="window" lastClr="FFFFFF"/>
      </a:lt1>
      <a:dk2>
        <a:srgbClr val="989898"/>
      </a:dk2>
      <a:lt2>
        <a:srgbClr val="FFFFFF"/>
      </a:lt2>
      <a:accent1>
        <a:srgbClr val="2B979D"/>
      </a:accent1>
      <a:accent2>
        <a:srgbClr val="4BA144"/>
      </a:accent2>
      <a:accent3>
        <a:srgbClr val="735781"/>
      </a:accent3>
      <a:accent4>
        <a:srgbClr val="23789C"/>
      </a:accent4>
      <a:accent5>
        <a:srgbClr val="C63131"/>
      </a:accent5>
      <a:accent6>
        <a:srgbClr val="968C19"/>
      </a:accent6>
      <a:hlink>
        <a:srgbClr val="2B979D"/>
      </a:hlink>
      <a:folHlink>
        <a:srgbClr val="6C651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421.xml"/><Relationship Id="rId299" Type="http://schemas.openxmlformats.org/officeDocument/2006/relationships/ctrlProp" Target="../ctrlProps/ctrlProp603.xml"/><Relationship Id="rId21" Type="http://schemas.openxmlformats.org/officeDocument/2006/relationships/ctrlProp" Target="../ctrlProps/ctrlProp325.xml"/><Relationship Id="rId63" Type="http://schemas.openxmlformats.org/officeDocument/2006/relationships/ctrlProp" Target="../ctrlProps/ctrlProp367.xml"/><Relationship Id="rId159" Type="http://schemas.openxmlformats.org/officeDocument/2006/relationships/ctrlProp" Target="../ctrlProps/ctrlProp463.xml"/><Relationship Id="rId324" Type="http://schemas.openxmlformats.org/officeDocument/2006/relationships/ctrlProp" Target="../ctrlProps/ctrlProp628.xml"/><Relationship Id="rId170" Type="http://schemas.openxmlformats.org/officeDocument/2006/relationships/ctrlProp" Target="../ctrlProps/ctrlProp474.xml"/><Relationship Id="rId226" Type="http://schemas.openxmlformats.org/officeDocument/2006/relationships/ctrlProp" Target="../ctrlProps/ctrlProp530.xml"/><Relationship Id="rId268" Type="http://schemas.openxmlformats.org/officeDocument/2006/relationships/ctrlProp" Target="../ctrlProps/ctrlProp572.xml"/><Relationship Id="rId32" Type="http://schemas.openxmlformats.org/officeDocument/2006/relationships/ctrlProp" Target="../ctrlProps/ctrlProp336.xml"/><Relationship Id="rId74" Type="http://schemas.openxmlformats.org/officeDocument/2006/relationships/ctrlProp" Target="../ctrlProps/ctrlProp378.xml"/><Relationship Id="rId128" Type="http://schemas.openxmlformats.org/officeDocument/2006/relationships/ctrlProp" Target="../ctrlProps/ctrlProp432.xml"/><Relationship Id="rId5" Type="http://schemas.openxmlformats.org/officeDocument/2006/relationships/ctrlProp" Target="../ctrlProps/ctrlProp309.xml"/><Relationship Id="rId181" Type="http://schemas.openxmlformats.org/officeDocument/2006/relationships/ctrlProp" Target="../ctrlProps/ctrlProp485.xml"/><Relationship Id="rId237" Type="http://schemas.openxmlformats.org/officeDocument/2006/relationships/ctrlProp" Target="../ctrlProps/ctrlProp541.xml"/><Relationship Id="rId279" Type="http://schemas.openxmlformats.org/officeDocument/2006/relationships/ctrlProp" Target="../ctrlProps/ctrlProp583.xml"/><Relationship Id="rId43" Type="http://schemas.openxmlformats.org/officeDocument/2006/relationships/ctrlProp" Target="../ctrlProps/ctrlProp347.xml"/><Relationship Id="rId139" Type="http://schemas.openxmlformats.org/officeDocument/2006/relationships/ctrlProp" Target="../ctrlProps/ctrlProp443.xml"/><Relationship Id="rId290" Type="http://schemas.openxmlformats.org/officeDocument/2006/relationships/ctrlProp" Target="../ctrlProps/ctrlProp594.xml"/><Relationship Id="rId304" Type="http://schemas.openxmlformats.org/officeDocument/2006/relationships/ctrlProp" Target="../ctrlProps/ctrlProp608.xml"/><Relationship Id="rId85" Type="http://schemas.openxmlformats.org/officeDocument/2006/relationships/ctrlProp" Target="../ctrlProps/ctrlProp389.xml"/><Relationship Id="rId150" Type="http://schemas.openxmlformats.org/officeDocument/2006/relationships/ctrlProp" Target="../ctrlProps/ctrlProp454.xml"/><Relationship Id="rId192" Type="http://schemas.openxmlformats.org/officeDocument/2006/relationships/ctrlProp" Target="../ctrlProps/ctrlProp496.xml"/><Relationship Id="rId206" Type="http://schemas.openxmlformats.org/officeDocument/2006/relationships/ctrlProp" Target="../ctrlProps/ctrlProp510.xml"/><Relationship Id="rId248" Type="http://schemas.openxmlformats.org/officeDocument/2006/relationships/ctrlProp" Target="../ctrlProps/ctrlProp552.xml"/><Relationship Id="rId12" Type="http://schemas.openxmlformats.org/officeDocument/2006/relationships/ctrlProp" Target="../ctrlProps/ctrlProp316.xml"/><Relationship Id="rId108" Type="http://schemas.openxmlformats.org/officeDocument/2006/relationships/ctrlProp" Target="../ctrlProps/ctrlProp412.xml"/><Relationship Id="rId315" Type="http://schemas.openxmlformats.org/officeDocument/2006/relationships/ctrlProp" Target="../ctrlProps/ctrlProp619.xml"/><Relationship Id="rId54" Type="http://schemas.openxmlformats.org/officeDocument/2006/relationships/ctrlProp" Target="../ctrlProps/ctrlProp358.xml"/><Relationship Id="rId96" Type="http://schemas.openxmlformats.org/officeDocument/2006/relationships/ctrlProp" Target="../ctrlProps/ctrlProp400.xml"/><Relationship Id="rId161" Type="http://schemas.openxmlformats.org/officeDocument/2006/relationships/ctrlProp" Target="../ctrlProps/ctrlProp465.xml"/><Relationship Id="rId217" Type="http://schemas.openxmlformats.org/officeDocument/2006/relationships/ctrlProp" Target="../ctrlProps/ctrlProp521.xml"/><Relationship Id="rId259" Type="http://schemas.openxmlformats.org/officeDocument/2006/relationships/ctrlProp" Target="../ctrlProps/ctrlProp563.xml"/><Relationship Id="rId23" Type="http://schemas.openxmlformats.org/officeDocument/2006/relationships/ctrlProp" Target="../ctrlProps/ctrlProp327.xml"/><Relationship Id="rId119" Type="http://schemas.openxmlformats.org/officeDocument/2006/relationships/ctrlProp" Target="../ctrlProps/ctrlProp423.xml"/><Relationship Id="rId270" Type="http://schemas.openxmlformats.org/officeDocument/2006/relationships/ctrlProp" Target="../ctrlProps/ctrlProp574.xml"/><Relationship Id="rId65" Type="http://schemas.openxmlformats.org/officeDocument/2006/relationships/ctrlProp" Target="../ctrlProps/ctrlProp369.xml"/><Relationship Id="rId130" Type="http://schemas.openxmlformats.org/officeDocument/2006/relationships/ctrlProp" Target="../ctrlProps/ctrlProp434.xml"/><Relationship Id="rId172" Type="http://schemas.openxmlformats.org/officeDocument/2006/relationships/ctrlProp" Target="../ctrlProps/ctrlProp476.xml"/><Relationship Id="rId228" Type="http://schemas.openxmlformats.org/officeDocument/2006/relationships/ctrlProp" Target="../ctrlProps/ctrlProp532.xml"/><Relationship Id="rId281" Type="http://schemas.openxmlformats.org/officeDocument/2006/relationships/ctrlProp" Target="../ctrlProps/ctrlProp585.xml"/><Relationship Id="rId34" Type="http://schemas.openxmlformats.org/officeDocument/2006/relationships/ctrlProp" Target="../ctrlProps/ctrlProp338.xml"/><Relationship Id="rId76" Type="http://schemas.openxmlformats.org/officeDocument/2006/relationships/ctrlProp" Target="../ctrlProps/ctrlProp380.xml"/><Relationship Id="rId141" Type="http://schemas.openxmlformats.org/officeDocument/2006/relationships/ctrlProp" Target="../ctrlProps/ctrlProp445.xml"/><Relationship Id="rId7" Type="http://schemas.openxmlformats.org/officeDocument/2006/relationships/ctrlProp" Target="../ctrlProps/ctrlProp311.xml"/><Relationship Id="rId162" Type="http://schemas.openxmlformats.org/officeDocument/2006/relationships/ctrlProp" Target="../ctrlProps/ctrlProp466.xml"/><Relationship Id="rId183" Type="http://schemas.openxmlformats.org/officeDocument/2006/relationships/ctrlProp" Target="../ctrlProps/ctrlProp487.xml"/><Relationship Id="rId218" Type="http://schemas.openxmlformats.org/officeDocument/2006/relationships/ctrlProp" Target="../ctrlProps/ctrlProp522.xml"/><Relationship Id="rId239" Type="http://schemas.openxmlformats.org/officeDocument/2006/relationships/ctrlProp" Target="../ctrlProps/ctrlProp543.xml"/><Relationship Id="rId250" Type="http://schemas.openxmlformats.org/officeDocument/2006/relationships/ctrlProp" Target="../ctrlProps/ctrlProp554.xml"/><Relationship Id="rId271" Type="http://schemas.openxmlformats.org/officeDocument/2006/relationships/ctrlProp" Target="../ctrlProps/ctrlProp575.xml"/><Relationship Id="rId292" Type="http://schemas.openxmlformats.org/officeDocument/2006/relationships/ctrlProp" Target="../ctrlProps/ctrlProp596.xml"/><Relationship Id="rId306" Type="http://schemas.openxmlformats.org/officeDocument/2006/relationships/ctrlProp" Target="../ctrlProps/ctrlProp610.xml"/><Relationship Id="rId24" Type="http://schemas.openxmlformats.org/officeDocument/2006/relationships/ctrlProp" Target="../ctrlProps/ctrlProp328.xml"/><Relationship Id="rId45" Type="http://schemas.openxmlformats.org/officeDocument/2006/relationships/ctrlProp" Target="../ctrlProps/ctrlProp349.xml"/><Relationship Id="rId66" Type="http://schemas.openxmlformats.org/officeDocument/2006/relationships/ctrlProp" Target="../ctrlProps/ctrlProp370.xml"/><Relationship Id="rId87" Type="http://schemas.openxmlformats.org/officeDocument/2006/relationships/ctrlProp" Target="../ctrlProps/ctrlProp391.xml"/><Relationship Id="rId110" Type="http://schemas.openxmlformats.org/officeDocument/2006/relationships/ctrlProp" Target="../ctrlProps/ctrlProp414.xml"/><Relationship Id="rId131" Type="http://schemas.openxmlformats.org/officeDocument/2006/relationships/ctrlProp" Target="../ctrlProps/ctrlProp435.xml"/><Relationship Id="rId152" Type="http://schemas.openxmlformats.org/officeDocument/2006/relationships/ctrlProp" Target="../ctrlProps/ctrlProp456.xml"/><Relationship Id="rId173" Type="http://schemas.openxmlformats.org/officeDocument/2006/relationships/ctrlProp" Target="../ctrlProps/ctrlProp477.xml"/><Relationship Id="rId194" Type="http://schemas.openxmlformats.org/officeDocument/2006/relationships/ctrlProp" Target="../ctrlProps/ctrlProp498.xml"/><Relationship Id="rId208" Type="http://schemas.openxmlformats.org/officeDocument/2006/relationships/ctrlProp" Target="../ctrlProps/ctrlProp512.xml"/><Relationship Id="rId229" Type="http://schemas.openxmlformats.org/officeDocument/2006/relationships/ctrlProp" Target="../ctrlProps/ctrlProp533.xml"/><Relationship Id="rId240" Type="http://schemas.openxmlformats.org/officeDocument/2006/relationships/ctrlProp" Target="../ctrlProps/ctrlProp544.xml"/><Relationship Id="rId261" Type="http://schemas.openxmlformats.org/officeDocument/2006/relationships/ctrlProp" Target="../ctrlProps/ctrlProp565.xml"/><Relationship Id="rId14" Type="http://schemas.openxmlformats.org/officeDocument/2006/relationships/ctrlProp" Target="../ctrlProps/ctrlProp318.xml"/><Relationship Id="rId35" Type="http://schemas.openxmlformats.org/officeDocument/2006/relationships/ctrlProp" Target="../ctrlProps/ctrlProp339.xml"/><Relationship Id="rId56" Type="http://schemas.openxmlformats.org/officeDocument/2006/relationships/ctrlProp" Target="../ctrlProps/ctrlProp360.xml"/><Relationship Id="rId77" Type="http://schemas.openxmlformats.org/officeDocument/2006/relationships/ctrlProp" Target="../ctrlProps/ctrlProp381.xml"/><Relationship Id="rId100" Type="http://schemas.openxmlformats.org/officeDocument/2006/relationships/ctrlProp" Target="../ctrlProps/ctrlProp404.xml"/><Relationship Id="rId282" Type="http://schemas.openxmlformats.org/officeDocument/2006/relationships/ctrlProp" Target="../ctrlProps/ctrlProp586.xml"/><Relationship Id="rId317" Type="http://schemas.openxmlformats.org/officeDocument/2006/relationships/ctrlProp" Target="../ctrlProps/ctrlProp621.xml"/><Relationship Id="rId8" Type="http://schemas.openxmlformats.org/officeDocument/2006/relationships/ctrlProp" Target="../ctrlProps/ctrlProp312.xml"/><Relationship Id="rId98" Type="http://schemas.openxmlformats.org/officeDocument/2006/relationships/ctrlProp" Target="../ctrlProps/ctrlProp402.xml"/><Relationship Id="rId121" Type="http://schemas.openxmlformats.org/officeDocument/2006/relationships/ctrlProp" Target="../ctrlProps/ctrlProp425.xml"/><Relationship Id="rId142" Type="http://schemas.openxmlformats.org/officeDocument/2006/relationships/ctrlProp" Target="../ctrlProps/ctrlProp446.xml"/><Relationship Id="rId163" Type="http://schemas.openxmlformats.org/officeDocument/2006/relationships/ctrlProp" Target="../ctrlProps/ctrlProp467.xml"/><Relationship Id="rId184" Type="http://schemas.openxmlformats.org/officeDocument/2006/relationships/ctrlProp" Target="../ctrlProps/ctrlProp488.xml"/><Relationship Id="rId219" Type="http://schemas.openxmlformats.org/officeDocument/2006/relationships/ctrlProp" Target="../ctrlProps/ctrlProp523.xml"/><Relationship Id="rId230" Type="http://schemas.openxmlformats.org/officeDocument/2006/relationships/ctrlProp" Target="../ctrlProps/ctrlProp534.xml"/><Relationship Id="rId251" Type="http://schemas.openxmlformats.org/officeDocument/2006/relationships/ctrlProp" Target="../ctrlProps/ctrlProp555.xml"/><Relationship Id="rId25" Type="http://schemas.openxmlformats.org/officeDocument/2006/relationships/ctrlProp" Target="../ctrlProps/ctrlProp329.xml"/><Relationship Id="rId46" Type="http://schemas.openxmlformats.org/officeDocument/2006/relationships/ctrlProp" Target="../ctrlProps/ctrlProp350.xml"/><Relationship Id="rId67" Type="http://schemas.openxmlformats.org/officeDocument/2006/relationships/ctrlProp" Target="../ctrlProps/ctrlProp371.xml"/><Relationship Id="rId272" Type="http://schemas.openxmlformats.org/officeDocument/2006/relationships/ctrlProp" Target="../ctrlProps/ctrlProp576.xml"/><Relationship Id="rId293" Type="http://schemas.openxmlformats.org/officeDocument/2006/relationships/ctrlProp" Target="../ctrlProps/ctrlProp597.xml"/><Relationship Id="rId307" Type="http://schemas.openxmlformats.org/officeDocument/2006/relationships/ctrlProp" Target="../ctrlProps/ctrlProp611.xml"/><Relationship Id="rId88" Type="http://schemas.openxmlformats.org/officeDocument/2006/relationships/ctrlProp" Target="../ctrlProps/ctrlProp392.xml"/><Relationship Id="rId111" Type="http://schemas.openxmlformats.org/officeDocument/2006/relationships/ctrlProp" Target="../ctrlProps/ctrlProp415.xml"/><Relationship Id="rId132" Type="http://schemas.openxmlformats.org/officeDocument/2006/relationships/ctrlProp" Target="../ctrlProps/ctrlProp436.xml"/><Relationship Id="rId153" Type="http://schemas.openxmlformats.org/officeDocument/2006/relationships/ctrlProp" Target="../ctrlProps/ctrlProp457.xml"/><Relationship Id="rId174" Type="http://schemas.openxmlformats.org/officeDocument/2006/relationships/ctrlProp" Target="../ctrlProps/ctrlProp478.xml"/><Relationship Id="rId195" Type="http://schemas.openxmlformats.org/officeDocument/2006/relationships/ctrlProp" Target="../ctrlProps/ctrlProp499.xml"/><Relationship Id="rId209" Type="http://schemas.openxmlformats.org/officeDocument/2006/relationships/ctrlProp" Target="../ctrlProps/ctrlProp513.xml"/><Relationship Id="rId220" Type="http://schemas.openxmlformats.org/officeDocument/2006/relationships/ctrlProp" Target="../ctrlProps/ctrlProp524.xml"/><Relationship Id="rId241" Type="http://schemas.openxmlformats.org/officeDocument/2006/relationships/ctrlProp" Target="../ctrlProps/ctrlProp545.xml"/><Relationship Id="rId15" Type="http://schemas.openxmlformats.org/officeDocument/2006/relationships/ctrlProp" Target="../ctrlProps/ctrlProp319.xml"/><Relationship Id="rId36" Type="http://schemas.openxmlformats.org/officeDocument/2006/relationships/ctrlProp" Target="../ctrlProps/ctrlProp340.xml"/><Relationship Id="rId57" Type="http://schemas.openxmlformats.org/officeDocument/2006/relationships/ctrlProp" Target="../ctrlProps/ctrlProp361.xml"/><Relationship Id="rId262" Type="http://schemas.openxmlformats.org/officeDocument/2006/relationships/ctrlProp" Target="../ctrlProps/ctrlProp566.xml"/><Relationship Id="rId283" Type="http://schemas.openxmlformats.org/officeDocument/2006/relationships/ctrlProp" Target="../ctrlProps/ctrlProp587.xml"/><Relationship Id="rId318" Type="http://schemas.openxmlformats.org/officeDocument/2006/relationships/ctrlProp" Target="../ctrlProps/ctrlProp622.xml"/><Relationship Id="rId78" Type="http://schemas.openxmlformats.org/officeDocument/2006/relationships/ctrlProp" Target="../ctrlProps/ctrlProp382.xml"/><Relationship Id="rId99" Type="http://schemas.openxmlformats.org/officeDocument/2006/relationships/ctrlProp" Target="../ctrlProps/ctrlProp403.xml"/><Relationship Id="rId101" Type="http://schemas.openxmlformats.org/officeDocument/2006/relationships/ctrlProp" Target="../ctrlProps/ctrlProp405.xml"/><Relationship Id="rId122" Type="http://schemas.openxmlformats.org/officeDocument/2006/relationships/ctrlProp" Target="../ctrlProps/ctrlProp426.xml"/><Relationship Id="rId143" Type="http://schemas.openxmlformats.org/officeDocument/2006/relationships/ctrlProp" Target="../ctrlProps/ctrlProp447.xml"/><Relationship Id="rId164" Type="http://schemas.openxmlformats.org/officeDocument/2006/relationships/ctrlProp" Target="../ctrlProps/ctrlProp468.xml"/><Relationship Id="rId185" Type="http://schemas.openxmlformats.org/officeDocument/2006/relationships/ctrlProp" Target="../ctrlProps/ctrlProp489.xml"/><Relationship Id="rId9" Type="http://schemas.openxmlformats.org/officeDocument/2006/relationships/ctrlProp" Target="../ctrlProps/ctrlProp313.xml"/><Relationship Id="rId210" Type="http://schemas.openxmlformats.org/officeDocument/2006/relationships/ctrlProp" Target="../ctrlProps/ctrlProp514.xml"/><Relationship Id="rId26" Type="http://schemas.openxmlformats.org/officeDocument/2006/relationships/ctrlProp" Target="../ctrlProps/ctrlProp330.xml"/><Relationship Id="rId231" Type="http://schemas.openxmlformats.org/officeDocument/2006/relationships/ctrlProp" Target="../ctrlProps/ctrlProp535.xml"/><Relationship Id="rId252" Type="http://schemas.openxmlformats.org/officeDocument/2006/relationships/ctrlProp" Target="../ctrlProps/ctrlProp556.xml"/><Relationship Id="rId273" Type="http://schemas.openxmlformats.org/officeDocument/2006/relationships/ctrlProp" Target="../ctrlProps/ctrlProp577.xml"/><Relationship Id="rId294" Type="http://schemas.openxmlformats.org/officeDocument/2006/relationships/ctrlProp" Target="../ctrlProps/ctrlProp598.xml"/><Relationship Id="rId308" Type="http://schemas.openxmlformats.org/officeDocument/2006/relationships/ctrlProp" Target="../ctrlProps/ctrlProp612.xml"/><Relationship Id="rId47" Type="http://schemas.openxmlformats.org/officeDocument/2006/relationships/ctrlProp" Target="../ctrlProps/ctrlProp351.xml"/><Relationship Id="rId68" Type="http://schemas.openxmlformats.org/officeDocument/2006/relationships/ctrlProp" Target="../ctrlProps/ctrlProp372.xml"/><Relationship Id="rId89" Type="http://schemas.openxmlformats.org/officeDocument/2006/relationships/ctrlProp" Target="../ctrlProps/ctrlProp393.xml"/><Relationship Id="rId112" Type="http://schemas.openxmlformats.org/officeDocument/2006/relationships/ctrlProp" Target="../ctrlProps/ctrlProp416.xml"/><Relationship Id="rId133" Type="http://schemas.openxmlformats.org/officeDocument/2006/relationships/ctrlProp" Target="../ctrlProps/ctrlProp437.xml"/><Relationship Id="rId154" Type="http://schemas.openxmlformats.org/officeDocument/2006/relationships/ctrlProp" Target="../ctrlProps/ctrlProp458.xml"/><Relationship Id="rId175" Type="http://schemas.openxmlformats.org/officeDocument/2006/relationships/ctrlProp" Target="../ctrlProps/ctrlProp479.xml"/><Relationship Id="rId196" Type="http://schemas.openxmlformats.org/officeDocument/2006/relationships/ctrlProp" Target="../ctrlProps/ctrlProp500.xml"/><Relationship Id="rId200" Type="http://schemas.openxmlformats.org/officeDocument/2006/relationships/ctrlProp" Target="../ctrlProps/ctrlProp504.xml"/><Relationship Id="rId16" Type="http://schemas.openxmlformats.org/officeDocument/2006/relationships/ctrlProp" Target="../ctrlProps/ctrlProp320.xml"/><Relationship Id="rId221" Type="http://schemas.openxmlformats.org/officeDocument/2006/relationships/ctrlProp" Target="../ctrlProps/ctrlProp525.xml"/><Relationship Id="rId242" Type="http://schemas.openxmlformats.org/officeDocument/2006/relationships/ctrlProp" Target="../ctrlProps/ctrlProp546.xml"/><Relationship Id="rId263" Type="http://schemas.openxmlformats.org/officeDocument/2006/relationships/ctrlProp" Target="../ctrlProps/ctrlProp567.xml"/><Relationship Id="rId284" Type="http://schemas.openxmlformats.org/officeDocument/2006/relationships/ctrlProp" Target="../ctrlProps/ctrlProp588.xml"/><Relationship Id="rId319" Type="http://schemas.openxmlformats.org/officeDocument/2006/relationships/ctrlProp" Target="../ctrlProps/ctrlProp623.xml"/><Relationship Id="rId37" Type="http://schemas.openxmlformats.org/officeDocument/2006/relationships/ctrlProp" Target="../ctrlProps/ctrlProp341.xml"/><Relationship Id="rId58" Type="http://schemas.openxmlformats.org/officeDocument/2006/relationships/ctrlProp" Target="../ctrlProps/ctrlProp362.xml"/><Relationship Id="rId79" Type="http://schemas.openxmlformats.org/officeDocument/2006/relationships/ctrlProp" Target="../ctrlProps/ctrlProp383.xml"/><Relationship Id="rId102" Type="http://schemas.openxmlformats.org/officeDocument/2006/relationships/ctrlProp" Target="../ctrlProps/ctrlProp406.xml"/><Relationship Id="rId123" Type="http://schemas.openxmlformats.org/officeDocument/2006/relationships/ctrlProp" Target="../ctrlProps/ctrlProp427.xml"/><Relationship Id="rId144" Type="http://schemas.openxmlformats.org/officeDocument/2006/relationships/ctrlProp" Target="../ctrlProps/ctrlProp448.xml"/><Relationship Id="rId90" Type="http://schemas.openxmlformats.org/officeDocument/2006/relationships/ctrlProp" Target="../ctrlProps/ctrlProp394.xml"/><Relationship Id="rId165" Type="http://schemas.openxmlformats.org/officeDocument/2006/relationships/ctrlProp" Target="../ctrlProps/ctrlProp469.xml"/><Relationship Id="rId186" Type="http://schemas.openxmlformats.org/officeDocument/2006/relationships/ctrlProp" Target="../ctrlProps/ctrlProp490.xml"/><Relationship Id="rId211" Type="http://schemas.openxmlformats.org/officeDocument/2006/relationships/ctrlProp" Target="../ctrlProps/ctrlProp515.xml"/><Relationship Id="rId232" Type="http://schemas.openxmlformats.org/officeDocument/2006/relationships/ctrlProp" Target="../ctrlProps/ctrlProp536.xml"/><Relationship Id="rId253" Type="http://schemas.openxmlformats.org/officeDocument/2006/relationships/ctrlProp" Target="../ctrlProps/ctrlProp557.xml"/><Relationship Id="rId274" Type="http://schemas.openxmlformats.org/officeDocument/2006/relationships/ctrlProp" Target="../ctrlProps/ctrlProp578.xml"/><Relationship Id="rId295" Type="http://schemas.openxmlformats.org/officeDocument/2006/relationships/ctrlProp" Target="../ctrlProps/ctrlProp599.xml"/><Relationship Id="rId309" Type="http://schemas.openxmlformats.org/officeDocument/2006/relationships/ctrlProp" Target="../ctrlProps/ctrlProp613.xml"/><Relationship Id="rId27" Type="http://schemas.openxmlformats.org/officeDocument/2006/relationships/ctrlProp" Target="../ctrlProps/ctrlProp331.xml"/><Relationship Id="rId48" Type="http://schemas.openxmlformats.org/officeDocument/2006/relationships/ctrlProp" Target="../ctrlProps/ctrlProp352.xml"/><Relationship Id="rId69" Type="http://schemas.openxmlformats.org/officeDocument/2006/relationships/ctrlProp" Target="../ctrlProps/ctrlProp373.xml"/><Relationship Id="rId113" Type="http://schemas.openxmlformats.org/officeDocument/2006/relationships/ctrlProp" Target="../ctrlProps/ctrlProp417.xml"/><Relationship Id="rId134" Type="http://schemas.openxmlformats.org/officeDocument/2006/relationships/ctrlProp" Target="../ctrlProps/ctrlProp438.xml"/><Relationship Id="rId320" Type="http://schemas.openxmlformats.org/officeDocument/2006/relationships/ctrlProp" Target="../ctrlProps/ctrlProp624.xml"/><Relationship Id="rId80" Type="http://schemas.openxmlformats.org/officeDocument/2006/relationships/ctrlProp" Target="../ctrlProps/ctrlProp384.xml"/><Relationship Id="rId155" Type="http://schemas.openxmlformats.org/officeDocument/2006/relationships/ctrlProp" Target="../ctrlProps/ctrlProp459.xml"/><Relationship Id="rId176" Type="http://schemas.openxmlformats.org/officeDocument/2006/relationships/ctrlProp" Target="../ctrlProps/ctrlProp480.xml"/><Relationship Id="rId197" Type="http://schemas.openxmlformats.org/officeDocument/2006/relationships/ctrlProp" Target="../ctrlProps/ctrlProp501.xml"/><Relationship Id="rId201" Type="http://schemas.openxmlformats.org/officeDocument/2006/relationships/ctrlProp" Target="../ctrlProps/ctrlProp505.xml"/><Relationship Id="rId222" Type="http://schemas.openxmlformats.org/officeDocument/2006/relationships/ctrlProp" Target="../ctrlProps/ctrlProp526.xml"/><Relationship Id="rId243" Type="http://schemas.openxmlformats.org/officeDocument/2006/relationships/ctrlProp" Target="../ctrlProps/ctrlProp547.xml"/><Relationship Id="rId264" Type="http://schemas.openxmlformats.org/officeDocument/2006/relationships/ctrlProp" Target="../ctrlProps/ctrlProp568.xml"/><Relationship Id="rId285" Type="http://schemas.openxmlformats.org/officeDocument/2006/relationships/ctrlProp" Target="../ctrlProps/ctrlProp589.xml"/><Relationship Id="rId17" Type="http://schemas.openxmlformats.org/officeDocument/2006/relationships/ctrlProp" Target="../ctrlProps/ctrlProp321.xml"/><Relationship Id="rId38" Type="http://schemas.openxmlformats.org/officeDocument/2006/relationships/ctrlProp" Target="../ctrlProps/ctrlProp342.xml"/><Relationship Id="rId59" Type="http://schemas.openxmlformats.org/officeDocument/2006/relationships/ctrlProp" Target="../ctrlProps/ctrlProp363.xml"/><Relationship Id="rId103" Type="http://schemas.openxmlformats.org/officeDocument/2006/relationships/ctrlProp" Target="../ctrlProps/ctrlProp407.xml"/><Relationship Id="rId124" Type="http://schemas.openxmlformats.org/officeDocument/2006/relationships/ctrlProp" Target="../ctrlProps/ctrlProp428.xml"/><Relationship Id="rId310" Type="http://schemas.openxmlformats.org/officeDocument/2006/relationships/ctrlProp" Target="../ctrlProps/ctrlProp614.xml"/><Relationship Id="rId70" Type="http://schemas.openxmlformats.org/officeDocument/2006/relationships/ctrlProp" Target="../ctrlProps/ctrlProp374.xml"/><Relationship Id="rId91" Type="http://schemas.openxmlformats.org/officeDocument/2006/relationships/ctrlProp" Target="../ctrlProps/ctrlProp395.xml"/><Relationship Id="rId145" Type="http://schemas.openxmlformats.org/officeDocument/2006/relationships/ctrlProp" Target="../ctrlProps/ctrlProp449.xml"/><Relationship Id="rId166" Type="http://schemas.openxmlformats.org/officeDocument/2006/relationships/ctrlProp" Target="../ctrlProps/ctrlProp470.xml"/><Relationship Id="rId187" Type="http://schemas.openxmlformats.org/officeDocument/2006/relationships/ctrlProp" Target="../ctrlProps/ctrlProp491.xml"/><Relationship Id="rId1" Type="http://schemas.openxmlformats.org/officeDocument/2006/relationships/printerSettings" Target="../printerSettings/printerSettings3.bin"/><Relationship Id="rId212" Type="http://schemas.openxmlformats.org/officeDocument/2006/relationships/ctrlProp" Target="../ctrlProps/ctrlProp516.xml"/><Relationship Id="rId233" Type="http://schemas.openxmlformats.org/officeDocument/2006/relationships/ctrlProp" Target="../ctrlProps/ctrlProp537.xml"/><Relationship Id="rId254" Type="http://schemas.openxmlformats.org/officeDocument/2006/relationships/ctrlProp" Target="../ctrlProps/ctrlProp558.xml"/><Relationship Id="rId28" Type="http://schemas.openxmlformats.org/officeDocument/2006/relationships/ctrlProp" Target="../ctrlProps/ctrlProp332.xml"/><Relationship Id="rId49" Type="http://schemas.openxmlformats.org/officeDocument/2006/relationships/ctrlProp" Target="../ctrlProps/ctrlProp353.xml"/><Relationship Id="rId114" Type="http://schemas.openxmlformats.org/officeDocument/2006/relationships/ctrlProp" Target="../ctrlProps/ctrlProp418.xml"/><Relationship Id="rId275" Type="http://schemas.openxmlformats.org/officeDocument/2006/relationships/ctrlProp" Target="../ctrlProps/ctrlProp579.xml"/><Relationship Id="rId296" Type="http://schemas.openxmlformats.org/officeDocument/2006/relationships/ctrlProp" Target="../ctrlProps/ctrlProp600.xml"/><Relationship Id="rId300" Type="http://schemas.openxmlformats.org/officeDocument/2006/relationships/ctrlProp" Target="../ctrlProps/ctrlProp604.xml"/><Relationship Id="rId60" Type="http://schemas.openxmlformats.org/officeDocument/2006/relationships/ctrlProp" Target="../ctrlProps/ctrlProp364.xml"/><Relationship Id="rId81" Type="http://schemas.openxmlformats.org/officeDocument/2006/relationships/ctrlProp" Target="../ctrlProps/ctrlProp385.xml"/><Relationship Id="rId135" Type="http://schemas.openxmlformats.org/officeDocument/2006/relationships/ctrlProp" Target="../ctrlProps/ctrlProp439.xml"/><Relationship Id="rId156" Type="http://schemas.openxmlformats.org/officeDocument/2006/relationships/ctrlProp" Target="../ctrlProps/ctrlProp460.xml"/><Relationship Id="rId177" Type="http://schemas.openxmlformats.org/officeDocument/2006/relationships/ctrlProp" Target="../ctrlProps/ctrlProp481.xml"/><Relationship Id="rId198" Type="http://schemas.openxmlformats.org/officeDocument/2006/relationships/ctrlProp" Target="../ctrlProps/ctrlProp502.xml"/><Relationship Id="rId321" Type="http://schemas.openxmlformats.org/officeDocument/2006/relationships/ctrlProp" Target="../ctrlProps/ctrlProp625.xml"/><Relationship Id="rId202" Type="http://schemas.openxmlformats.org/officeDocument/2006/relationships/ctrlProp" Target="../ctrlProps/ctrlProp506.xml"/><Relationship Id="rId223" Type="http://schemas.openxmlformats.org/officeDocument/2006/relationships/ctrlProp" Target="../ctrlProps/ctrlProp527.xml"/><Relationship Id="rId244" Type="http://schemas.openxmlformats.org/officeDocument/2006/relationships/ctrlProp" Target="../ctrlProps/ctrlProp548.xml"/><Relationship Id="rId18" Type="http://schemas.openxmlformats.org/officeDocument/2006/relationships/ctrlProp" Target="../ctrlProps/ctrlProp322.xml"/><Relationship Id="rId39" Type="http://schemas.openxmlformats.org/officeDocument/2006/relationships/ctrlProp" Target="../ctrlProps/ctrlProp343.xml"/><Relationship Id="rId265" Type="http://schemas.openxmlformats.org/officeDocument/2006/relationships/ctrlProp" Target="../ctrlProps/ctrlProp569.xml"/><Relationship Id="rId286" Type="http://schemas.openxmlformats.org/officeDocument/2006/relationships/ctrlProp" Target="../ctrlProps/ctrlProp590.xml"/><Relationship Id="rId50" Type="http://schemas.openxmlformats.org/officeDocument/2006/relationships/ctrlProp" Target="../ctrlProps/ctrlProp354.xml"/><Relationship Id="rId104" Type="http://schemas.openxmlformats.org/officeDocument/2006/relationships/ctrlProp" Target="../ctrlProps/ctrlProp408.xml"/><Relationship Id="rId125" Type="http://schemas.openxmlformats.org/officeDocument/2006/relationships/ctrlProp" Target="../ctrlProps/ctrlProp429.xml"/><Relationship Id="rId146" Type="http://schemas.openxmlformats.org/officeDocument/2006/relationships/ctrlProp" Target="../ctrlProps/ctrlProp450.xml"/><Relationship Id="rId167" Type="http://schemas.openxmlformats.org/officeDocument/2006/relationships/ctrlProp" Target="../ctrlProps/ctrlProp471.xml"/><Relationship Id="rId188" Type="http://schemas.openxmlformats.org/officeDocument/2006/relationships/ctrlProp" Target="../ctrlProps/ctrlProp492.xml"/><Relationship Id="rId311" Type="http://schemas.openxmlformats.org/officeDocument/2006/relationships/ctrlProp" Target="../ctrlProps/ctrlProp615.xml"/><Relationship Id="rId71" Type="http://schemas.openxmlformats.org/officeDocument/2006/relationships/ctrlProp" Target="../ctrlProps/ctrlProp375.xml"/><Relationship Id="rId92" Type="http://schemas.openxmlformats.org/officeDocument/2006/relationships/ctrlProp" Target="../ctrlProps/ctrlProp396.xml"/><Relationship Id="rId213" Type="http://schemas.openxmlformats.org/officeDocument/2006/relationships/ctrlProp" Target="../ctrlProps/ctrlProp517.xml"/><Relationship Id="rId234" Type="http://schemas.openxmlformats.org/officeDocument/2006/relationships/ctrlProp" Target="../ctrlProps/ctrlProp538.xml"/><Relationship Id="rId2" Type="http://schemas.openxmlformats.org/officeDocument/2006/relationships/drawing" Target="../drawings/drawing3.xml"/><Relationship Id="rId29" Type="http://schemas.openxmlformats.org/officeDocument/2006/relationships/ctrlProp" Target="../ctrlProps/ctrlProp333.xml"/><Relationship Id="rId255" Type="http://schemas.openxmlformats.org/officeDocument/2006/relationships/ctrlProp" Target="../ctrlProps/ctrlProp559.xml"/><Relationship Id="rId276" Type="http://schemas.openxmlformats.org/officeDocument/2006/relationships/ctrlProp" Target="../ctrlProps/ctrlProp580.xml"/><Relationship Id="rId297" Type="http://schemas.openxmlformats.org/officeDocument/2006/relationships/ctrlProp" Target="../ctrlProps/ctrlProp601.xml"/><Relationship Id="rId40" Type="http://schemas.openxmlformats.org/officeDocument/2006/relationships/ctrlProp" Target="../ctrlProps/ctrlProp344.xml"/><Relationship Id="rId115" Type="http://schemas.openxmlformats.org/officeDocument/2006/relationships/ctrlProp" Target="../ctrlProps/ctrlProp419.xml"/><Relationship Id="rId136" Type="http://schemas.openxmlformats.org/officeDocument/2006/relationships/ctrlProp" Target="../ctrlProps/ctrlProp440.xml"/><Relationship Id="rId157" Type="http://schemas.openxmlformats.org/officeDocument/2006/relationships/ctrlProp" Target="../ctrlProps/ctrlProp461.xml"/><Relationship Id="rId178" Type="http://schemas.openxmlformats.org/officeDocument/2006/relationships/ctrlProp" Target="../ctrlProps/ctrlProp482.xml"/><Relationship Id="rId301" Type="http://schemas.openxmlformats.org/officeDocument/2006/relationships/ctrlProp" Target="../ctrlProps/ctrlProp605.xml"/><Relationship Id="rId322" Type="http://schemas.openxmlformats.org/officeDocument/2006/relationships/ctrlProp" Target="../ctrlProps/ctrlProp626.xml"/><Relationship Id="rId61" Type="http://schemas.openxmlformats.org/officeDocument/2006/relationships/ctrlProp" Target="../ctrlProps/ctrlProp365.xml"/><Relationship Id="rId82" Type="http://schemas.openxmlformats.org/officeDocument/2006/relationships/ctrlProp" Target="../ctrlProps/ctrlProp386.xml"/><Relationship Id="rId199" Type="http://schemas.openxmlformats.org/officeDocument/2006/relationships/ctrlProp" Target="../ctrlProps/ctrlProp503.xml"/><Relationship Id="rId203" Type="http://schemas.openxmlformats.org/officeDocument/2006/relationships/ctrlProp" Target="../ctrlProps/ctrlProp507.xml"/><Relationship Id="rId19" Type="http://schemas.openxmlformats.org/officeDocument/2006/relationships/ctrlProp" Target="../ctrlProps/ctrlProp323.xml"/><Relationship Id="rId224" Type="http://schemas.openxmlformats.org/officeDocument/2006/relationships/ctrlProp" Target="../ctrlProps/ctrlProp528.xml"/><Relationship Id="rId245" Type="http://schemas.openxmlformats.org/officeDocument/2006/relationships/ctrlProp" Target="../ctrlProps/ctrlProp549.xml"/><Relationship Id="rId266" Type="http://schemas.openxmlformats.org/officeDocument/2006/relationships/ctrlProp" Target="../ctrlProps/ctrlProp570.xml"/><Relationship Id="rId287" Type="http://schemas.openxmlformats.org/officeDocument/2006/relationships/ctrlProp" Target="../ctrlProps/ctrlProp591.xml"/><Relationship Id="rId30" Type="http://schemas.openxmlformats.org/officeDocument/2006/relationships/ctrlProp" Target="../ctrlProps/ctrlProp334.xml"/><Relationship Id="rId105" Type="http://schemas.openxmlformats.org/officeDocument/2006/relationships/ctrlProp" Target="../ctrlProps/ctrlProp409.xml"/><Relationship Id="rId126" Type="http://schemas.openxmlformats.org/officeDocument/2006/relationships/ctrlProp" Target="../ctrlProps/ctrlProp430.xml"/><Relationship Id="rId147" Type="http://schemas.openxmlformats.org/officeDocument/2006/relationships/ctrlProp" Target="../ctrlProps/ctrlProp451.xml"/><Relationship Id="rId168" Type="http://schemas.openxmlformats.org/officeDocument/2006/relationships/ctrlProp" Target="../ctrlProps/ctrlProp472.xml"/><Relationship Id="rId312" Type="http://schemas.openxmlformats.org/officeDocument/2006/relationships/ctrlProp" Target="../ctrlProps/ctrlProp616.xml"/><Relationship Id="rId51" Type="http://schemas.openxmlformats.org/officeDocument/2006/relationships/ctrlProp" Target="../ctrlProps/ctrlProp355.xml"/><Relationship Id="rId72" Type="http://schemas.openxmlformats.org/officeDocument/2006/relationships/ctrlProp" Target="../ctrlProps/ctrlProp376.xml"/><Relationship Id="rId93" Type="http://schemas.openxmlformats.org/officeDocument/2006/relationships/ctrlProp" Target="../ctrlProps/ctrlProp397.xml"/><Relationship Id="rId189" Type="http://schemas.openxmlformats.org/officeDocument/2006/relationships/ctrlProp" Target="../ctrlProps/ctrlProp493.xml"/><Relationship Id="rId3" Type="http://schemas.openxmlformats.org/officeDocument/2006/relationships/vmlDrawing" Target="../drawings/vmlDrawing2.vml"/><Relationship Id="rId214" Type="http://schemas.openxmlformats.org/officeDocument/2006/relationships/ctrlProp" Target="../ctrlProps/ctrlProp518.xml"/><Relationship Id="rId235" Type="http://schemas.openxmlformats.org/officeDocument/2006/relationships/ctrlProp" Target="../ctrlProps/ctrlProp539.xml"/><Relationship Id="rId256" Type="http://schemas.openxmlformats.org/officeDocument/2006/relationships/ctrlProp" Target="../ctrlProps/ctrlProp560.xml"/><Relationship Id="rId277" Type="http://schemas.openxmlformats.org/officeDocument/2006/relationships/ctrlProp" Target="../ctrlProps/ctrlProp581.xml"/><Relationship Id="rId298" Type="http://schemas.openxmlformats.org/officeDocument/2006/relationships/ctrlProp" Target="../ctrlProps/ctrlProp602.xml"/><Relationship Id="rId116" Type="http://schemas.openxmlformats.org/officeDocument/2006/relationships/ctrlProp" Target="../ctrlProps/ctrlProp420.xml"/><Relationship Id="rId137" Type="http://schemas.openxmlformats.org/officeDocument/2006/relationships/ctrlProp" Target="../ctrlProps/ctrlProp441.xml"/><Relationship Id="rId158" Type="http://schemas.openxmlformats.org/officeDocument/2006/relationships/ctrlProp" Target="../ctrlProps/ctrlProp462.xml"/><Relationship Id="rId302" Type="http://schemas.openxmlformats.org/officeDocument/2006/relationships/ctrlProp" Target="../ctrlProps/ctrlProp606.xml"/><Relationship Id="rId323" Type="http://schemas.openxmlformats.org/officeDocument/2006/relationships/ctrlProp" Target="../ctrlProps/ctrlProp627.xml"/><Relationship Id="rId20" Type="http://schemas.openxmlformats.org/officeDocument/2006/relationships/ctrlProp" Target="../ctrlProps/ctrlProp324.xml"/><Relationship Id="rId41" Type="http://schemas.openxmlformats.org/officeDocument/2006/relationships/ctrlProp" Target="../ctrlProps/ctrlProp345.xml"/><Relationship Id="rId62" Type="http://schemas.openxmlformats.org/officeDocument/2006/relationships/ctrlProp" Target="../ctrlProps/ctrlProp366.xml"/><Relationship Id="rId83" Type="http://schemas.openxmlformats.org/officeDocument/2006/relationships/ctrlProp" Target="../ctrlProps/ctrlProp387.xml"/><Relationship Id="rId179" Type="http://schemas.openxmlformats.org/officeDocument/2006/relationships/ctrlProp" Target="../ctrlProps/ctrlProp483.xml"/><Relationship Id="rId190" Type="http://schemas.openxmlformats.org/officeDocument/2006/relationships/ctrlProp" Target="../ctrlProps/ctrlProp494.xml"/><Relationship Id="rId204" Type="http://schemas.openxmlformats.org/officeDocument/2006/relationships/ctrlProp" Target="../ctrlProps/ctrlProp508.xml"/><Relationship Id="rId225" Type="http://schemas.openxmlformats.org/officeDocument/2006/relationships/ctrlProp" Target="../ctrlProps/ctrlProp529.xml"/><Relationship Id="rId246" Type="http://schemas.openxmlformats.org/officeDocument/2006/relationships/ctrlProp" Target="../ctrlProps/ctrlProp550.xml"/><Relationship Id="rId267" Type="http://schemas.openxmlformats.org/officeDocument/2006/relationships/ctrlProp" Target="../ctrlProps/ctrlProp571.xml"/><Relationship Id="rId288" Type="http://schemas.openxmlformats.org/officeDocument/2006/relationships/ctrlProp" Target="../ctrlProps/ctrlProp592.xml"/><Relationship Id="rId106" Type="http://schemas.openxmlformats.org/officeDocument/2006/relationships/ctrlProp" Target="../ctrlProps/ctrlProp410.xml"/><Relationship Id="rId127" Type="http://schemas.openxmlformats.org/officeDocument/2006/relationships/ctrlProp" Target="../ctrlProps/ctrlProp431.xml"/><Relationship Id="rId313" Type="http://schemas.openxmlformats.org/officeDocument/2006/relationships/ctrlProp" Target="../ctrlProps/ctrlProp617.xml"/><Relationship Id="rId10" Type="http://schemas.openxmlformats.org/officeDocument/2006/relationships/ctrlProp" Target="../ctrlProps/ctrlProp314.xml"/><Relationship Id="rId31" Type="http://schemas.openxmlformats.org/officeDocument/2006/relationships/ctrlProp" Target="../ctrlProps/ctrlProp335.xml"/><Relationship Id="rId52" Type="http://schemas.openxmlformats.org/officeDocument/2006/relationships/ctrlProp" Target="../ctrlProps/ctrlProp356.xml"/><Relationship Id="rId73" Type="http://schemas.openxmlformats.org/officeDocument/2006/relationships/ctrlProp" Target="../ctrlProps/ctrlProp377.xml"/><Relationship Id="rId94" Type="http://schemas.openxmlformats.org/officeDocument/2006/relationships/ctrlProp" Target="../ctrlProps/ctrlProp398.xml"/><Relationship Id="rId148" Type="http://schemas.openxmlformats.org/officeDocument/2006/relationships/ctrlProp" Target="../ctrlProps/ctrlProp452.xml"/><Relationship Id="rId169" Type="http://schemas.openxmlformats.org/officeDocument/2006/relationships/ctrlProp" Target="../ctrlProps/ctrlProp473.xml"/><Relationship Id="rId4" Type="http://schemas.openxmlformats.org/officeDocument/2006/relationships/ctrlProp" Target="../ctrlProps/ctrlProp308.xml"/><Relationship Id="rId180" Type="http://schemas.openxmlformats.org/officeDocument/2006/relationships/ctrlProp" Target="../ctrlProps/ctrlProp484.xml"/><Relationship Id="rId215" Type="http://schemas.openxmlformats.org/officeDocument/2006/relationships/ctrlProp" Target="../ctrlProps/ctrlProp519.xml"/><Relationship Id="rId236" Type="http://schemas.openxmlformats.org/officeDocument/2006/relationships/ctrlProp" Target="../ctrlProps/ctrlProp540.xml"/><Relationship Id="rId257" Type="http://schemas.openxmlformats.org/officeDocument/2006/relationships/ctrlProp" Target="../ctrlProps/ctrlProp561.xml"/><Relationship Id="rId278" Type="http://schemas.openxmlformats.org/officeDocument/2006/relationships/ctrlProp" Target="../ctrlProps/ctrlProp582.xml"/><Relationship Id="rId303" Type="http://schemas.openxmlformats.org/officeDocument/2006/relationships/ctrlProp" Target="../ctrlProps/ctrlProp607.xml"/><Relationship Id="rId42" Type="http://schemas.openxmlformats.org/officeDocument/2006/relationships/ctrlProp" Target="../ctrlProps/ctrlProp346.xml"/><Relationship Id="rId84" Type="http://schemas.openxmlformats.org/officeDocument/2006/relationships/ctrlProp" Target="../ctrlProps/ctrlProp388.xml"/><Relationship Id="rId138" Type="http://schemas.openxmlformats.org/officeDocument/2006/relationships/ctrlProp" Target="../ctrlProps/ctrlProp442.xml"/><Relationship Id="rId191" Type="http://schemas.openxmlformats.org/officeDocument/2006/relationships/ctrlProp" Target="../ctrlProps/ctrlProp495.xml"/><Relationship Id="rId205" Type="http://schemas.openxmlformats.org/officeDocument/2006/relationships/ctrlProp" Target="../ctrlProps/ctrlProp509.xml"/><Relationship Id="rId247" Type="http://schemas.openxmlformats.org/officeDocument/2006/relationships/ctrlProp" Target="../ctrlProps/ctrlProp551.xml"/><Relationship Id="rId107" Type="http://schemas.openxmlformats.org/officeDocument/2006/relationships/ctrlProp" Target="../ctrlProps/ctrlProp411.xml"/><Relationship Id="rId289" Type="http://schemas.openxmlformats.org/officeDocument/2006/relationships/ctrlProp" Target="../ctrlProps/ctrlProp593.xml"/><Relationship Id="rId11" Type="http://schemas.openxmlformats.org/officeDocument/2006/relationships/ctrlProp" Target="../ctrlProps/ctrlProp315.xml"/><Relationship Id="rId53" Type="http://schemas.openxmlformats.org/officeDocument/2006/relationships/ctrlProp" Target="../ctrlProps/ctrlProp357.xml"/><Relationship Id="rId149" Type="http://schemas.openxmlformats.org/officeDocument/2006/relationships/ctrlProp" Target="../ctrlProps/ctrlProp453.xml"/><Relationship Id="rId314" Type="http://schemas.openxmlformats.org/officeDocument/2006/relationships/ctrlProp" Target="../ctrlProps/ctrlProp618.xml"/><Relationship Id="rId95" Type="http://schemas.openxmlformats.org/officeDocument/2006/relationships/ctrlProp" Target="../ctrlProps/ctrlProp399.xml"/><Relationship Id="rId160" Type="http://schemas.openxmlformats.org/officeDocument/2006/relationships/ctrlProp" Target="../ctrlProps/ctrlProp464.xml"/><Relationship Id="rId216" Type="http://schemas.openxmlformats.org/officeDocument/2006/relationships/ctrlProp" Target="../ctrlProps/ctrlProp520.xml"/><Relationship Id="rId258" Type="http://schemas.openxmlformats.org/officeDocument/2006/relationships/ctrlProp" Target="../ctrlProps/ctrlProp562.xml"/><Relationship Id="rId22" Type="http://schemas.openxmlformats.org/officeDocument/2006/relationships/ctrlProp" Target="../ctrlProps/ctrlProp326.xml"/><Relationship Id="rId64" Type="http://schemas.openxmlformats.org/officeDocument/2006/relationships/ctrlProp" Target="../ctrlProps/ctrlProp368.xml"/><Relationship Id="rId118" Type="http://schemas.openxmlformats.org/officeDocument/2006/relationships/ctrlProp" Target="../ctrlProps/ctrlProp422.xml"/><Relationship Id="rId325" Type="http://schemas.openxmlformats.org/officeDocument/2006/relationships/ctrlProp" Target="../ctrlProps/ctrlProp629.xml"/><Relationship Id="rId171" Type="http://schemas.openxmlformats.org/officeDocument/2006/relationships/ctrlProp" Target="../ctrlProps/ctrlProp475.xml"/><Relationship Id="rId227" Type="http://schemas.openxmlformats.org/officeDocument/2006/relationships/ctrlProp" Target="../ctrlProps/ctrlProp531.xml"/><Relationship Id="rId269" Type="http://schemas.openxmlformats.org/officeDocument/2006/relationships/ctrlProp" Target="../ctrlProps/ctrlProp573.xml"/><Relationship Id="rId33" Type="http://schemas.openxmlformats.org/officeDocument/2006/relationships/ctrlProp" Target="../ctrlProps/ctrlProp337.xml"/><Relationship Id="rId129" Type="http://schemas.openxmlformats.org/officeDocument/2006/relationships/ctrlProp" Target="../ctrlProps/ctrlProp433.xml"/><Relationship Id="rId280" Type="http://schemas.openxmlformats.org/officeDocument/2006/relationships/ctrlProp" Target="../ctrlProps/ctrlProp584.xml"/><Relationship Id="rId75" Type="http://schemas.openxmlformats.org/officeDocument/2006/relationships/ctrlProp" Target="../ctrlProps/ctrlProp379.xml"/><Relationship Id="rId140" Type="http://schemas.openxmlformats.org/officeDocument/2006/relationships/ctrlProp" Target="../ctrlProps/ctrlProp444.xml"/><Relationship Id="rId182" Type="http://schemas.openxmlformats.org/officeDocument/2006/relationships/ctrlProp" Target="../ctrlProps/ctrlProp486.xml"/><Relationship Id="rId6" Type="http://schemas.openxmlformats.org/officeDocument/2006/relationships/ctrlProp" Target="../ctrlProps/ctrlProp310.xml"/><Relationship Id="rId238" Type="http://schemas.openxmlformats.org/officeDocument/2006/relationships/ctrlProp" Target="../ctrlProps/ctrlProp542.xml"/><Relationship Id="rId291" Type="http://schemas.openxmlformats.org/officeDocument/2006/relationships/ctrlProp" Target="../ctrlProps/ctrlProp595.xml"/><Relationship Id="rId305" Type="http://schemas.openxmlformats.org/officeDocument/2006/relationships/ctrlProp" Target="../ctrlProps/ctrlProp609.xml"/><Relationship Id="rId44" Type="http://schemas.openxmlformats.org/officeDocument/2006/relationships/ctrlProp" Target="../ctrlProps/ctrlProp348.xml"/><Relationship Id="rId86" Type="http://schemas.openxmlformats.org/officeDocument/2006/relationships/ctrlProp" Target="../ctrlProps/ctrlProp390.xml"/><Relationship Id="rId151" Type="http://schemas.openxmlformats.org/officeDocument/2006/relationships/ctrlProp" Target="../ctrlProps/ctrlProp455.xml"/><Relationship Id="rId193" Type="http://schemas.openxmlformats.org/officeDocument/2006/relationships/ctrlProp" Target="../ctrlProps/ctrlProp497.xml"/><Relationship Id="rId207" Type="http://schemas.openxmlformats.org/officeDocument/2006/relationships/ctrlProp" Target="../ctrlProps/ctrlProp511.xml"/><Relationship Id="rId249" Type="http://schemas.openxmlformats.org/officeDocument/2006/relationships/ctrlProp" Target="../ctrlProps/ctrlProp553.xml"/><Relationship Id="rId13" Type="http://schemas.openxmlformats.org/officeDocument/2006/relationships/ctrlProp" Target="../ctrlProps/ctrlProp317.xml"/><Relationship Id="rId109" Type="http://schemas.openxmlformats.org/officeDocument/2006/relationships/ctrlProp" Target="../ctrlProps/ctrlProp413.xml"/><Relationship Id="rId260" Type="http://schemas.openxmlformats.org/officeDocument/2006/relationships/ctrlProp" Target="../ctrlProps/ctrlProp564.xml"/><Relationship Id="rId316" Type="http://schemas.openxmlformats.org/officeDocument/2006/relationships/ctrlProp" Target="../ctrlProps/ctrlProp620.xml"/><Relationship Id="rId55" Type="http://schemas.openxmlformats.org/officeDocument/2006/relationships/ctrlProp" Target="../ctrlProps/ctrlProp359.xml"/><Relationship Id="rId97" Type="http://schemas.openxmlformats.org/officeDocument/2006/relationships/ctrlProp" Target="../ctrlProps/ctrlProp401.xml"/><Relationship Id="rId120" Type="http://schemas.openxmlformats.org/officeDocument/2006/relationships/ctrlProp" Target="../ctrlProps/ctrlProp42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743.xml"/><Relationship Id="rId671" Type="http://schemas.openxmlformats.org/officeDocument/2006/relationships/ctrlProp" Target="../ctrlProps/ctrlProp1297.xml"/><Relationship Id="rId769" Type="http://schemas.openxmlformats.org/officeDocument/2006/relationships/ctrlProp" Target="../ctrlProps/ctrlProp1395.xml"/><Relationship Id="rId976" Type="http://schemas.openxmlformats.org/officeDocument/2006/relationships/ctrlProp" Target="../ctrlProps/ctrlProp1602.xml"/><Relationship Id="rId21" Type="http://schemas.openxmlformats.org/officeDocument/2006/relationships/ctrlProp" Target="../ctrlProps/ctrlProp647.xml"/><Relationship Id="rId324" Type="http://schemas.openxmlformats.org/officeDocument/2006/relationships/ctrlProp" Target="../ctrlProps/ctrlProp950.xml"/><Relationship Id="rId531" Type="http://schemas.openxmlformats.org/officeDocument/2006/relationships/ctrlProp" Target="../ctrlProps/ctrlProp1157.xml"/><Relationship Id="rId629" Type="http://schemas.openxmlformats.org/officeDocument/2006/relationships/ctrlProp" Target="../ctrlProps/ctrlProp1255.xml"/><Relationship Id="rId170" Type="http://schemas.openxmlformats.org/officeDocument/2006/relationships/ctrlProp" Target="../ctrlProps/ctrlProp796.xml"/><Relationship Id="rId836" Type="http://schemas.openxmlformats.org/officeDocument/2006/relationships/ctrlProp" Target="../ctrlProps/ctrlProp1462.xml"/><Relationship Id="rId268" Type="http://schemas.openxmlformats.org/officeDocument/2006/relationships/ctrlProp" Target="../ctrlProps/ctrlProp894.xml"/><Relationship Id="rId475" Type="http://schemas.openxmlformats.org/officeDocument/2006/relationships/ctrlProp" Target="../ctrlProps/ctrlProp1101.xml"/><Relationship Id="rId682" Type="http://schemas.openxmlformats.org/officeDocument/2006/relationships/ctrlProp" Target="../ctrlProps/ctrlProp1308.xml"/><Relationship Id="rId903" Type="http://schemas.openxmlformats.org/officeDocument/2006/relationships/ctrlProp" Target="../ctrlProps/ctrlProp1529.xml"/><Relationship Id="rId32" Type="http://schemas.openxmlformats.org/officeDocument/2006/relationships/ctrlProp" Target="../ctrlProps/ctrlProp658.xml"/><Relationship Id="rId128" Type="http://schemas.openxmlformats.org/officeDocument/2006/relationships/ctrlProp" Target="../ctrlProps/ctrlProp754.xml"/><Relationship Id="rId335" Type="http://schemas.openxmlformats.org/officeDocument/2006/relationships/ctrlProp" Target="../ctrlProps/ctrlProp961.xml"/><Relationship Id="rId542" Type="http://schemas.openxmlformats.org/officeDocument/2006/relationships/ctrlProp" Target="../ctrlProps/ctrlProp1168.xml"/><Relationship Id="rId987" Type="http://schemas.openxmlformats.org/officeDocument/2006/relationships/ctrlProp" Target="../ctrlProps/ctrlProp1613.xml"/><Relationship Id="rId181" Type="http://schemas.openxmlformats.org/officeDocument/2006/relationships/ctrlProp" Target="../ctrlProps/ctrlProp807.xml"/><Relationship Id="rId402" Type="http://schemas.openxmlformats.org/officeDocument/2006/relationships/ctrlProp" Target="../ctrlProps/ctrlProp1028.xml"/><Relationship Id="rId847" Type="http://schemas.openxmlformats.org/officeDocument/2006/relationships/ctrlProp" Target="../ctrlProps/ctrlProp1473.xml"/><Relationship Id="rId279" Type="http://schemas.openxmlformats.org/officeDocument/2006/relationships/ctrlProp" Target="../ctrlProps/ctrlProp905.xml"/><Relationship Id="rId486" Type="http://schemas.openxmlformats.org/officeDocument/2006/relationships/ctrlProp" Target="../ctrlProps/ctrlProp1112.xml"/><Relationship Id="rId693" Type="http://schemas.openxmlformats.org/officeDocument/2006/relationships/ctrlProp" Target="../ctrlProps/ctrlProp1319.xml"/><Relationship Id="rId707" Type="http://schemas.openxmlformats.org/officeDocument/2006/relationships/ctrlProp" Target="../ctrlProps/ctrlProp1333.xml"/><Relationship Id="rId914" Type="http://schemas.openxmlformats.org/officeDocument/2006/relationships/ctrlProp" Target="../ctrlProps/ctrlProp1540.xml"/><Relationship Id="rId43" Type="http://schemas.openxmlformats.org/officeDocument/2006/relationships/ctrlProp" Target="../ctrlProps/ctrlProp669.xml"/><Relationship Id="rId139" Type="http://schemas.openxmlformats.org/officeDocument/2006/relationships/ctrlProp" Target="../ctrlProps/ctrlProp765.xml"/><Relationship Id="rId346" Type="http://schemas.openxmlformats.org/officeDocument/2006/relationships/ctrlProp" Target="../ctrlProps/ctrlProp972.xml"/><Relationship Id="rId553" Type="http://schemas.openxmlformats.org/officeDocument/2006/relationships/ctrlProp" Target="../ctrlProps/ctrlProp1179.xml"/><Relationship Id="rId760" Type="http://schemas.openxmlformats.org/officeDocument/2006/relationships/ctrlProp" Target="../ctrlProps/ctrlProp1386.xml"/><Relationship Id="rId192" Type="http://schemas.openxmlformats.org/officeDocument/2006/relationships/ctrlProp" Target="../ctrlProps/ctrlProp818.xml"/><Relationship Id="rId206" Type="http://schemas.openxmlformats.org/officeDocument/2006/relationships/ctrlProp" Target="../ctrlProps/ctrlProp832.xml"/><Relationship Id="rId413" Type="http://schemas.openxmlformats.org/officeDocument/2006/relationships/ctrlProp" Target="../ctrlProps/ctrlProp1039.xml"/><Relationship Id="rId858" Type="http://schemas.openxmlformats.org/officeDocument/2006/relationships/ctrlProp" Target="../ctrlProps/ctrlProp1484.xml"/><Relationship Id="rId497" Type="http://schemas.openxmlformats.org/officeDocument/2006/relationships/ctrlProp" Target="../ctrlProps/ctrlProp1123.xml"/><Relationship Id="rId620" Type="http://schemas.openxmlformats.org/officeDocument/2006/relationships/ctrlProp" Target="../ctrlProps/ctrlProp1246.xml"/><Relationship Id="rId718" Type="http://schemas.openxmlformats.org/officeDocument/2006/relationships/ctrlProp" Target="../ctrlProps/ctrlProp1344.xml"/><Relationship Id="rId925" Type="http://schemas.openxmlformats.org/officeDocument/2006/relationships/ctrlProp" Target="../ctrlProps/ctrlProp1551.xml"/><Relationship Id="rId357" Type="http://schemas.openxmlformats.org/officeDocument/2006/relationships/ctrlProp" Target="../ctrlProps/ctrlProp983.xml"/><Relationship Id="rId54" Type="http://schemas.openxmlformats.org/officeDocument/2006/relationships/ctrlProp" Target="../ctrlProps/ctrlProp680.xml"/><Relationship Id="rId217" Type="http://schemas.openxmlformats.org/officeDocument/2006/relationships/ctrlProp" Target="../ctrlProps/ctrlProp843.xml"/><Relationship Id="rId564" Type="http://schemas.openxmlformats.org/officeDocument/2006/relationships/ctrlProp" Target="../ctrlProps/ctrlProp1190.xml"/><Relationship Id="rId771" Type="http://schemas.openxmlformats.org/officeDocument/2006/relationships/ctrlProp" Target="../ctrlProps/ctrlProp1397.xml"/><Relationship Id="rId869" Type="http://schemas.openxmlformats.org/officeDocument/2006/relationships/ctrlProp" Target="../ctrlProps/ctrlProp1495.xml"/><Relationship Id="rId424" Type="http://schemas.openxmlformats.org/officeDocument/2006/relationships/ctrlProp" Target="../ctrlProps/ctrlProp1050.xml"/><Relationship Id="rId631" Type="http://schemas.openxmlformats.org/officeDocument/2006/relationships/ctrlProp" Target="../ctrlProps/ctrlProp1257.xml"/><Relationship Id="rId729" Type="http://schemas.openxmlformats.org/officeDocument/2006/relationships/ctrlProp" Target="../ctrlProps/ctrlProp1355.xml"/><Relationship Id="rId270" Type="http://schemas.openxmlformats.org/officeDocument/2006/relationships/ctrlProp" Target="../ctrlProps/ctrlProp896.xml"/><Relationship Id="rId936" Type="http://schemas.openxmlformats.org/officeDocument/2006/relationships/ctrlProp" Target="../ctrlProps/ctrlProp1562.xml"/><Relationship Id="rId65" Type="http://schemas.openxmlformats.org/officeDocument/2006/relationships/ctrlProp" Target="../ctrlProps/ctrlProp691.xml"/><Relationship Id="rId130" Type="http://schemas.openxmlformats.org/officeDocument/2006/relationships/ctrlProp" Target="../ctrlProps/ctrlProp756.xml"/><Relationship Id="rId368" Type="http://schemas.openxmlformats.org/officeDocument/2006/relationships/ctrlProp" Target="../ctrlProps/ctrlProp994.xml"/><Relationship Id="rId575" Type="http://schemas.openxmlformats.org/officeDocument/2006/relationships/ctrlProp" Target="../ctrlProps/ctrlProp1201.xml"/><Relationship Id="rId782" Type="http://schemas.openxmlformats.org/officeDocument/2006/relationships/ctrlProp" Target="../ctrlProps/ctrlProp1408.xml"/><Relationship Id="rId228" Type="http://schemas.openxmlformats.org/officeDocument/2006/relationships/ctrlProp" Target="../ctrlProps/ctrlProp854.xml"/><Relationship Id="rId435" Type="http://schemas.openxmlformats.org/officeDocument/2006/relationships/ctrlProp" Target="../ctrlProps/ctrlProp1061.xml"/><Relationship Id="rId642" Type="http://schemas.openxmlformats.org/officeDocument/2006/relationships/ctrlProp" Target="../ctrlProps/ctrlProp1268.xml"/><Relationship Id="rId281" Type="http://schemas.openxmlformats.org/officeDocument/2006/relationships/ctrlProp" Target="../ctrlProps/ctrlProp907.xml"/><Relationship Id="rId502" Type="http://schemas.openxmlformats.org/officeDocument/2006/relationships/ctrlProp" Target="../ctrlProps/ctrlProp1128.xml"/><Relationship Id="rId947" Type="http://schemas.openxmlformats.org/officeDocument/2006/relationships/ctrlProp" Target="../ctrlProps/ctrlProp1573.xml"/><Relationship Id="rId76" Type="http://schemas.openxmlformats.org/officeDocument/2006/relationships/ctrlProp" Target="../ctrlProps/ctrlProp702.xml"/><Relationship Id="rId141" Type="http://schemas.openxmlformats.org/officeDocument/2006/relationships/ctrlProp" Target="../ctrlProps/ctrlProp767.xml"/><Relationship Id="rId379" Type="http://schemas.openxmlformats.org/officeDocument/2006/relationships/ctrlProp" Target="../ctrlProps/ctrlProp1005.xml"/><Relationship Id="rId586" Type="http://schemas.openxmlformats.org/officeDocument/2006/relationships/ctrlProp" Target="../ctrlProps/ctrlProp1212.xml"/><Relationship Id="rId793" Type="http://schemas.openxmlformats.org/officeDocument/2006/relationships/ctrlProp" Target="../ctrlProps/ctrlProp1419.xml"/><Relationship Id="rId807" Type="http://schemas.openxmlformats.org/officeDocument/2006/relationships/ctrlProp" Target="../ctrlProps/ctrlProp1433.xml"/><Relationship Id="rId7" Type="http://schemas.openxmlformats.org/officeDocument/2006/relationships/ctrlProp" Target="../ctrlProps/ctrlProp633.xml"/><Relationship Id="rId239" Type="http://schemas.openxmlformats.org/officeDocument/2006/relationships/ctrlProp" Target="../ctrlProps/ctrlProp865.xml"/><Relationship Id="rId446" Type="http://schemas.openxmlformats.org/officeDocument/2006/relationships/ctrlProp" Target="../ctrlProps/ctrlProp1072.xml"/><Relationship Id="rId653" Type="http://schemas.openxmlformats.org/officeDocument/2006/relationships/ctrlProp" Target="../ctrlProps/ctrlProp1279.xml"/><Relationship Id="rId292" Type="http://schemas.openxmlformats.org/officeDocument/2006/relationships/ctrlProp" Target="../ctrlProps/ctrlProp918.xml"/><Relationship Id="rId306" Type="http://schemas.openxmlformats.org/officeDocument/2006/relationships/ctrlProp" Target="../ctrlProps/ctrlProp932.xml"/><Relationship Id="rId860" Type="http://schemas.openxmlformats.org/officeDocument/2006/relationships/ctrlProp" Target="../ctrlProps/ctrlProp1486.xml"/><Relationship Id="rId958" Type="http://schemas.openxmlformats.org/officeDocument/2006/relationships/ctrlProp" Target="../ctrlProps/ctrlProp1584.xml"/><Relationship Id="rId87" Type="http://schemas.openxmlformats.org/officeDocument/2006/relationships/ctrlProp" Target="../ctrlProps/ctrlProp713.xml"/><Relationship Id="rId513" Type="http://schemas.openxmlformats.org/officeDocument/2006/relationships/ctrlProp" Target="../ctrlProps/ctrlProp1139.xml"/><Relationship Id="rId597" Type="http://schemas.openxmlformats.org/officeDocument/2006/relationships/ctrlProp" Target="../ctrlProps/ctrlProp1223.xml"/><Relationship Id="rId720" Type="http://schemas.openxmlformats.org/officeDocument/2006/relationships/ctrlProp" Target="../ctrlProps/ctrlProp1346.xml"/><Relationship Id="rId818" Type="http://schemas.openxmlformats.org/officeDocument/2006/relationships/ctrlProp" Target="../ctrlProps/ctrlProp1444.xml"/><Relationship Id="rId152" Type="http://schemas.openxmlformats.org/officeDocument/2006/relationships/ctrlProp" Target="../ctrlProps/ctrlProp778.xml"/><Relationship Id="rId457" Type="http://schemas.openxmlformats.org/officeDocument/2006/relationships/ctrlProp" Target="../ctrlProps/ctrlProp1083.xml"/><Relationship Id="rId664" Type="http://schemas.openxmlformats.org/officeDocument/2006/relationships/ctrlProp" Target="../ctrlProps/ctrlProp1290.xml"/><Relationship Id="rId871" Type="http://schemas.openxmlformats.org/officeDocument/2006/relationships/ctrlProp" Target="../ctrlProps/ctrlProp1497.xml"/><Relationship Id="rId969" Type="http://schemas.openxmlformats.org/officeDocument/2006/relationships/ctrlProp" Target="../ctrlProps/ctrlProp1595.xml"/><Relationship Id="rId14" Type="http://schemas.openxmlformats.org/officeDocument/2006/relationships/ctrlProp" Target="../ctrlProps/ctrlProp640.xml"/><Relationship Id="rId317" Type="http://schemas.openxmlformats.org/officeDocument/2006/relationships/ctrlProp" Target="../ctrlProps/ctrlProp943.xml"/><Relationship Id="rId524" Type="http://schemas.openxmlformats.org/officeDocument/2006/relationships/ctrlProp" Target="../ctrlProps/ctrlProp1150.xml"/><Relationship Id="rId731" Type="http://schemas.openxmlformats.org/officeDocument/2006/relationships/ctrlProp" Target="../ctrlProps/ctrlProp1357.xml"/><Relationship Id="rId98" Type="http://schemas.openxmlformats.org/officeDocument/2006/relationships/ctrlProp" Target="../ctrlProps/ctrlProp724.xml"/><Relationship Id="rId163" Type="http://schemas.openxmlformats.org/officeDocument/2006/relationships/ctrlProp" Target="../ctrlProps/ctrlProp789.xml"/><Relationship Id="rId370" Type="http://schemas.openxmlformats.org/officeDocument/2006/relationships/ctrlProp" Target="../ctrlProps/ctrlProp996.xml"/><Relationship Id="rId829" Type="http://schemas.openxmlformats.org/officeDocument/2006/relationships/ctrlProp" Target="../ctrlProps/ctrlProp1455.xml"/><Relationship Id="rId230" Type="http://schemas.openxmlformats.org/officeDocument/2006/relationships/ctrlProp" Target="../ctrlProps/ctrlProp856.xml"/><Relationship Id="rId468" Type="http://schemas.openxmlformats.org/officeDocument/2006/relationships/ctrlProp" Target="../ctrlProps/ctrlProp1094.xml"/><Relationship Id="rId675" Type="http://schemas.openxmlformats.org/officeDocument/2006/relationships/ctrlProp" Target="../ctrlProps/ctrlProp1301.xml"/><Relationship Id="rId882" Type="http://schemas.openxmlformats.org/officeDocument/2006/relationships/ctrlProp" Target="../ctrlProps/ctrlProp1508.xml"/><Relationship Id="rId25" Type="http://schemas.openxmlformats.org/officeDocument/2006/relationships/ctrlProp" Target="../ctrlProps/ctrlProp651.xml"/><Relationship Id="rId328" Type="http://schemas.openxmlformats.org/officeDocument/2006/relationships/ctrlProp" Target="../ctrlProps/ctrlProp954.xml"/><Relationship Id="rId535" Type="http://schemas.openxmlformats.org/officeDocument/2006/relationships/ctrlProp" Target="../ctrlProps/ctrlProp1161.xml"/><Relationship Id="rId742" Type="http://schemas.openxmlformats.org/officeDocument/2006/relationships/ctrlProp" Target="../ctrlProps/ctrlProp1368.xml"/><Relationship Id="rId174" Type="http://schemas.openxmlformats.org/officeDocument/2006/relationships/ctrlProp" Target="../ctrlProps/ctrlProp800.xml"/><Relationship Id="rId381" Type="http://schemas.openxmlformats.org/officeDocument/2006/relationships/ctrlProp" Target="../ctrlProps/ctrlProp1007.xml"/><Relationship Id="rId602" Type="http://schemas.openxmlformats.org/officeDocument/2006/relationships/ctrlProp" Target="../ctrlProps/ctrlProp1228.xml"/><Relationship Id="rId241" Type="http://schemas.openxmlformats.org/officeDocument/2006/relationships/ctrlProp" Target="../ctrlProps/ctrlProp867.xml"/><Relationship Id="rId479" Type="http://schemas.openxmlformats.org/officeDocument/2006/relationships/ctrlProp" Target="../ctrlProps/ctrlProp1105.xml"/><Relationship Id="rId686" Type="http://schemas.openxmlformats.org/officeDocument/2006/relationships/ctrlProp" Target="../ctrlProps/ctrlProp1312.xml"/><Relationship Id="rId893" Type="http://schemas.openxmlformats.org/officeDocument/2006/relationships/ctrlProp" Target="../ctrlProps/ctrlProp1519.xml"/><Relationship Id="rId907" Type="http://schemas.openxmlformats.org/officeDocument/2006/relationships/ctrlProp" Target="../ctrlProps/ctrlProp1533.xml"/><Relationship Id="rId36" Type="http://schemas.openxmlformats.org/officeDocument/2006/relationships/ctrlProp" Target="../ctrlProps/ctrlProp662.xml"/><Relationship Id="rId339" Type="http://schemas.openxmlformats.org/officeDocument/2006/relationships/ctrlProp" Target="../ctrlProps/ctrlProp965.xml"/><Relationship Id="rId546" Type="http://schemas.openxmlformats.org/officeDocument/2006/relationships/ctrlProp" Target="../ctrlProps/ctrlProp1172.xml"/><Relationship Id="rId753" Type="http://schemas.openxmlformats.org/officeDocument/2006/relationships/ctrlProp" Target="../ctrlProps/ctrlProp1379.xml"/><Relationship Id="rId101" Type="http://schemas.openxmlformats.org/officeDocument/2006/relationships/ctrlProp" Target="../ctrlProps/ctrlProp727.xml"/><Relationship Id="rId185" Type="http://schemas.openxmlformats.org/officeDocument/2006/relationships/ctrlProp" Target="../ctrlProps/ctrlProp811.xml"/><Relationship Id="rId406" Type="http://schemas.openxmlformats.org/officeDocument/2006/relationships/ctrlProp" Target="../ctrlProps/ctrlProp1032.xml"/><Relationship Id="rId960" Type="http://schemas.openxmlformats.org/officeDocument/2006/relationships/ctrlProp" Target="../ctrlProps/ctrlProp1586.xml"/><Relationship Id="rId392" Type="http://schemas.openxmlformats.org/officeDocument/2006/relationships/ctrlProp" Target="../ctrlProps/ctrlProp1018.xml"/><Relationship Id="rId613" Type="http://schemas.openxmlformats.org/officeDocument/2006/relationships/ctrlProp" Target="../ctrlProps/ctrlProp1239.xml"/><Relationship Id="rId697" Type="http://schemas.openxmlformats.org/officeDocument/2006/relationships/ctrlProp" Target="../ctrlProps/ctrlProp1323.xml"/><Relationship Id="rId820" Type="http://schemas.openxmlformats.org/officeDocument/2006/relationships/ctrlProp" Target="../ctrlProps/ctrlProp1446.xml"/><Relationship Id="rId918" Type="http://schemas.openxmlformats.org/officeDocument/2006/relationships/ctrlProp" Target="../ctrlProps/ctrlProp1544.xml"/><Relationship Id="rId252" Type="http://schemas.openxmlformats.org/officeDocument/2006/relationships/ctrlProp" Target="../ctrlProps/ctrlProp878.xml"/><Relationship Id="rId47" Type="http://schemas.openxmlformats.org/officeDocument/2006/relationships/ctrlProp" Target="../ctrlProps/ctrlProp673.xml"/><Relationship Id="rId112" Type="http://schemas.openxmlformats.org/officeDocument/2006/relationships/ctrlProp" Target="../ctrlProps/ctrlProp738.xml"/><Relationship Id="rId557" Type="http://schemas.openxmlformats.org/officeDocument/2006/relationships/ctrlProp" Target="../ctrlProps/ctrlProp1183.xml"/><Relationship Id="rId764" Type="http://schemas.openxmlformats.org/officeDocument/2006/relationships/ctrlProp" Target="../ctrlProps/ctrlProp1390.xml"/><Relationship Id="rId971" Type="http://schemas.openxmlformats.org/officeDocument/2006/relationships/ctrlProp" Target="../ctrlProps/ctrlProp1597.xml"/><Relationship Id="rId196" Type="http://schemas.openxmlformats.org/officeDocument/2006/relationships/ctrlProp" Target="../ctrlProps/ctrlProp822.xml"/><Relationship Id="rId417" Type="http://schemas.openxmlformats.org/officeDocument/2006/relationships/ctrlProp" Target="../ctrlProps/ctrlProp1043.xml"/><Relationship Id="rId624" Type="http://schemas.openxmlformats.org/officeDocument/2006/relationships/ctrlProp" Target="../ctrlProps/ctrlProp1250.xml"/><Relationship Id="rId831" Type="http://schemas.openxmlformats.org/officeDocument/2006/relationships/ctrlProp" Target="../ctrlProps/ctrlProp1457.xml"/><Relationship Id="rId263" Type="http://schemas.openxmlformats.org/officeDocument/2006/relationships/ctrlProp" Target="../ctrlProps/ctrlProp889.xml"/><Relationship Id="rId470" Type="http://schemas.openxmlformats.org/officeDocument/2006/relationships/ctrlProp" Target="../ctrlProps/ctrlProp1096.xml"/><Relationship Id="rId929" Type="http://schemas.openxmlformats.org/officeDocument/2006/relationships/ctrlProp" Target="../ctrlProps/ctrlProp1555.xml"/><Relationship Id="rId58" Type="http://schemas.openxmlformats.org/officeDocument/2006/relationships/ctrlProp" Target="../ctrlProps/ctrlProp684.xml"/><Relationship Id="rId123" Type="http://schemas.openxmlformats.org/officeDocument/2006/relationships/ctrlProp" Target="../ctrlProps/ctrlProp749.xml"/><Relationship Id="rId330" Type="http://schemas.openxmlformats.org/officeDocument/2006/relationships/ctrlProp" Target="../ctrlProps/ctrlProp956.xml"/><Relationship Id="rId568" Type="http://schemas.openxmlformats.org/officeDocument/2006/relationships/ctrlProp" Target="../ctrlProps/ctrlProp1194.xml"/><Relationship Id="rId775" Type="http://schemas.openxmlformats.org/officeDocument/2006/relationships/ctrlProp" Target="../ctrlProps/ctrlProp1401.xml"/><Relationship Id="rId982" Type="http://schemas.openxmlformats.org/officeDocument/2006/relationships/ctrlProp" Target="../ctrlProps/ctrlProp1608.xml"/><Relationship Id="rId428" Type="http://schemas.openxmlformats.org/officeDocument/2006/relationships/ctrlProp" Target="../ctrlProps/ctrlProp1054.xml"/><Relationship Id="rId635" Type="http://schemas.openxmlformats.org/officeDocument/2006/relationships/ctrlProp" Target="../ctrlProps/ctrlProp1261.xml"/><Relationship Id="rId842" Type="http://schemas.openxmlformats.org/officeDocument/2006/relationships/ctrlProp" Target="../ctrlProps/ctrlProp1468.xml"/><Relationship Id="rId274" Type="http://schemas.openxmlformats.org/officeDocument/2006/relationships/ctrlProp" Target="../ctrlProps/ctrlProp900.xml"/><Relationship Id="rId481" Type="http://schemas.openxmlformats.org/officeDocument/2006/relationships/ctrlProp" Target="../ctrlProps/ctrlProp1107.xml"/><Relationship Id="rId702" Type="http://schemas.openxmlformats.org/officeDocument/2006/relationships/ctrlProp" Target="../ctrlProps/ctrlProp1328.xml"/><Relationship Id="rId69" Type="http://schemas.openxmlformats.org/officeDocument/2006/relationships/ctrlProp" Target="../ctrlProps/ctrlProp695.xml"/><Relationship Id="rId134" Type="http://schemas.openxmlformats.org/officeDocument/2006/relationships/ctrlProp" Target="../ctrlProps/ctrlProp760.xml"/><Relationship Id="rId579" Type="http://schemas.openxmlformats.org/officeDocument/2006/relationships/ctrlProp" Target="../ctrlProps/ctrlProp1205.xml"/><Relationship Id="rId786" Type="http://schemas.openxmlformats.org/officeDocument/2006/relationships/ctrlProp" Target="../ctrlProps/ctrlProp1412.xml"/><Relationship Id="rId993" Type="http://schemas.openxmlformats.org/officeDocument/2006/relationships/ctrlProp" Target="../ctrlProps/ctrlProp1619.xml"/><Relationship Id="rId341" Type="http://schemas.openxmlformats.org/officeDocument/2006/relationships/ctrlProp" Target="../ctrlProps/ctrlProp967.xml"/><Relationship Id="rId439" Type="http://schemas.openxmlformats.org/officeDocument/2006/relationships/ctrlProp" Target="../ctrlProps/ctrlProp1065.xml"/><Relationship Id="rId646" Type="http://schemas.openxmlformats.org/officeDocument/2006/relationships/ctrlProp" Target="../ctrlProps/ctrlProp1272.xml"/><Relationship Id="rId201" Type="http://schemas.openxmlformats.org/officeDocument/2006/relationships/ctrlProp" Target="../ctrlProps/ctrlProp827.xml"/><Relationship Id="rId285" Type="http://schemas.openxmlformats.org/officeDocument/2006/relationships/ctrlProp" Target="../ctrlProps/ctrlProp911.xml"/><Relationship Id="rId506" Type="http://schemas.openxmlformats.org/officeDocument/2006/relationships/ctrlProp" Target="../ctrlProps/ctrlProp1132.xml"/><Relationship Id="rId853" Type="http://schemas.openxmlformats.org/officeDocument/2006/relationships/ctrlProp" Target="../ctrlProps/ctrlProp1479.xml"/><Relationship Id="rId492" Type="http://schemas.openxmlformats.org/officeDocument/2006/relationships/ctrlProp" Target="../ctrlProps/ctrlProp1118.xml"/><Relationship Id="rId713" Type="http://schemas.openxmlformats.org/officeDocument/2006/relationships/ctrlProp" Target="../ctrlProps/ctrlProp1339.xml"/><Relationship Id="rId797" Type="http://schemas.openxmlformats.org/officeDocument/2006/relationships/ctrlProp" Target="../ctrlProps/ctrlProp1423.xml"/><Relationship Id="rId920" Type="http://schemas.openxmlformats.org/officeDocument/2006/relationships/ctrlProp" Target="../ctrlProps/ctrlProp1546.xml"/><Relationship Id="rId145" Type="http://schemas.openxmlformats.org/officeDocument/2006/relationships/ctrlProp" Target="../ctrlProps/ctrlProp771.xml"/><Relationship Id="rId352" Type="http://schemas.openxmlformats.org/officeDocument/2006/relationships/ctrlProp" Target="../ctrlProps/ctrlProp978.xml"/><Relationship Id="rId212" Type="http://schemas.openxmlformats.org/officeDocument/2006/relationships/ctrlProp" Target="../ctrlProps/ctrlProp838.xml"/><Relationship Id="rId657" Type="http://schemas.openxmlformats.org/officeDocument/2006/relationships/ctrlProp" Target="../ctrlProps/ctrlProp1283.xml"/><Relationship Id="rId864" Type="http://schemas.openxmlformats.org/officeDocument/2006/relationships/ctrlProp" Target="../ctrlProps/ctrlProp1490.xml"/><Relationship Id="rId296" Type="http://schemas.openxmlformats.org/officeDocument/2006/relationships/ctrlProp" Target="../ctrlProps/ctrlProp922.xml"/><Relationship Id="rId517" Type="http://schemas.openxmlformats.org/officeDocument/2006/relationships/ctrlProp" Target="../ctrlProps/ctrlProp1143.xml"/><Relationship Id="rId724" Type="http://schemas.openxmlformats.org/officeDocument/2006/relationships/ctrlProp" Target="../ctrlProps/ctrlProp1350.xml"/><Relationship Id="rId931" Type="http://schemas.openxmlformats.org/officeDocument/2006/relationships/ctrlProp" Target="../ctrlProps/ctrlProp1557.xml"/><Relationship Id="rId60" Type="http://schemas.openxmlformats.org/officeDocument/2006/relationships/ctrlProp" Target="../ctrlProps/ctrlProp686.xml"/><Relationship Id="rId156" Type="http://schemas.openxmlformats.org/officeDocument/2006/relationships/ctrlProp" Target="../ctrlProps/ctrlProp782.xml"/><Relationship Id="rId363" Type="http://schemas.openxmlformats.org/officeDocument/2006/relationships/ctrlProp" Target="../ctrlProps/ctrlProp989.xml"/><Relationship Id="rId570" Type="http://schemas.openxmlformats.org/officeDocument/2006/relationships/ctrlProp" Target="../ctrlProps/ctrlProp1196.xml"/><Relationship Id="rId223" Type="http://schemas.openxmlformats.org/officeDocument/2006/relationships/ctrlProp" Target="../ctrlProps/ctrlProp849.xml"/><Relationship Id="rId430" Type="http://schemas.openxmlformats.org/officeDocument/2006/relationships/ctrlProp" Target="../ctrlProps/ctrlProp1056.xml"/><Relationship Id="rId668" Type="http://schemas.openxmlformats.org/officeDocument/2006/relationships/ctrlProp" Target="../ctrlProps/ctrlProp1294.xml"/><Relationship Id="rId875" Type="http://schemas.openxmlformats.org/officeDocument/2006/relationships/ctrlProp" Target="../ctrlProps/ctrlProp1501.xml"/><Relationship Id="rId18" Type="http://schemas.openxmlformats.org/officeDocument/2006/relationships/ctrlProp" Target="../ctrlProps/ctrlProp644.xml"/><Relationship Id="rId528" Type="http://schemas.openxmlformats.org/officeDocument/2006/relationships/ctrlProp" Target="../ctrlProps/ctrlProp1154.xml"/><Relationship Id="rId735" Type="http://schemas.openxmlformats.org/officeDocument/2006/relationships/ctrlProp" Target="../ctrlProps/ctrlProp1361.xml"/><Relationship Id="rId942" Type="http://schemas.openxmlformats.org/officeDocument/2006/relationships/ctrlProp" Target="../ctrlProps/ctrlProp1568.xml"/><Relationship Id="rId167" Type="http://schemas.openxmlformats.org/officeDocument/2006/relationships/ctrlProp" Target="../ctrlProps/ctrlProp793.xml"/><Relationship Id="rId374" Type="http://schemas.openxmlformats.org/officeDocument/2006/relationships/ctrlProp" Target="../ctrlProps/ctrlProp1000.xml"/><Relationship Id="rId581" Type="http://schemas.openxmlformats.org/officeDocument/2006/relationships/ctrlProp" Target="../ctrlProps/ctrlProp1207.xml"/><Relationship Id="rId71" Type="http://schemas.openxmlformats.org/officeDocument/2006/relationships/ctrlProp" Target="../ctrlProps/ctrlProp697.xml"/><Relationship Id="rId234" Type="http://schemas.openxmlformats.org/officeDocument/2006/relationships/ctrlProp" Target="../ctrlProps/ctrlProp860.xml"/><Relationship Id="rId679" Type="http://schemas.openxmlformats.org/officeDocument/2006/relationships/ctrlProp" Target="../ctrlProps/ctrlProp1305.xml"/><Relationship Id="rId802" Type="http://schemas.openxmlformats.org/officeDocument/2006/relationships/ctrlProp" Target="../ctrlProps/ctrlProp1428.xml"/><Relationship Id="rId886" Type="http://schemas.openxmlformats.org/officeDocument/2006/relationships/ctrlProp" Target="../ctrlProps/ctrlProp1512.xml"/><Relationship Id="rId2" Type="http://schemas.openxmlformats.org/officeDocument/2006/relationships/drawing" Target="../drawings/drawing5.xml"/><Relationship Id="rId29" Type="http://schemas.openxmlformats.org/officeDocument/2006/relationships/ctrlProp" Target="../ctrlProps/ctrlProp655.xml"/><Relationship Id="rId441" Type="http://schemas.openxmlformats.org/officeDocument/2006/relationships/ctrlProp" Target="../ctrlProps/ctrlProp1067.xml"/><Relationship Id="rId539" Type="http://schemas.openxmlformats.org/officeDocument/2006/relationships/ctrlProp" Target="../ctrlProps/ctrlProp1165.xml"/><Relationship Id="rId746" Type="http://schemas.openxmlformats.org/officeDocument/2006/relationships/ctrlProp" Target="../ctrlProps/ctrlProp1372.xml"/><Relationship Id="rId178" Type="http://schemas.openxmlformats.org/officeDocument/2006/relationships/ctrlProp" Target="../ctrlProps/ctrlProp804.xml"/><Relationship Id="rId301" Type="http://schemas.openxmlformats.org/officeDocument/2006/relationships/ctrlProp" Target="../ctrlProps/ctrlProp927.xml"/><Relationship Id="rId953" Type="http://schemas.openxmlformats.org/officeDocument/2006/relationships/ctrlProp" Target="../ctrlProps/ctrlProp1579.xml"/><Relationship Id="rId82" Type="http://schemas.openxmlformats.org/officeDocument/2006/relationships/ctrlProp" Target="../ctrlProps/ctrlProp708.xml"/><Relationship Id="rId385" Type="http://schemas.openxmlformats.org/officeDocument/2006/relationships/ctrlProp" Target="../ctrlProps/ctrlProp1011.xml"/><Relationship Id="rId592" Type="http://schemas.openxmlformats.org/officeDocument/2006/relationships/ctrlProp" Target="../ctrlProps/ctrlProp1218.xml"/><Relationship Id="rId606" Type="http://schemas.openxmlformats.org/officeDocument/2006/relationships/ctrlProp" Target="../ctrlProps/ctrlProp1232.xml"/><Relationship Id="rId813" Type="http://schemas.openxmlformats.org/officeDocument/2006/relationships/ctrlProp" Target="../ctrlProps/ctrlProp1439.xml"/><Relationship Id="rId245" Type="http://schemas.openxmlformats.org/officeDocument/2006/relationships/ctrlProp" Target="../ctrlProps/ctrlProp871.xml"/><Relationship Id="rId452" Type="http://schemas.openxmlformats.org/officeDocument/2006/relationships/ctrlProp" Target="../ctrlProps/ctrlProp1078.xml"/><Relationship Id="rId897" Type="http://schemas.openxmlformats.org/officeDocument/2006/relationships/ctrlProp" Target="../ctrlProps/ctrlProp1523.xml"/><Relationship Id="rId105" Type="http://schemas.openxmlformats.org/officeDocument/2006/relationships/ctrlProp" Target="../ctrlProps/ctrlProp731.xml"/><Relationship Id="rId312" Type="http://schemas.openxmlformats.org/officeDocument/2006/relationships/ctrlProp" Target="../ctrlProps/ctrlProp938.xml"/><Relationship Id="rId757" Type="http://schemas.openxmlformats.org/officeDocument/2006/relationships/ctrlProp" Target="../ctrlProps/ctrlProp1383.xml"/><Relationship Id="rId964" Type="http://schemas.openxmlformats.org/officeDocument/2006/relationships/ctrlProp" Target="../ctrlProps/ctrlProp1590.xml"/><Relationship Id="rId93" Type="http://schemas.openxmlformats.org/officeDocument/2006/relationships/ctrlProp" Target="../ctrlProps/ctrlProp719.xml"/><Relationship Id="rId189" Type="http://schemas.openxmlformats.org/officeDocument/2006/relationships/ctrlProp" Target="../ctrlProps/ctrlProp815.xml"/><Relationship Id="rId396" Type="http://schemas.openxmlformats.org/officeDocument/2006/relationships/ctrlProp" Target="../ctrlProps/ctrlProp1022.xml"/><Relationship Id="rId617" Type="http://schemas.openxmlformats.org/officeDocument/2006/relationships/ctrlProp" Target="../ctrlProps/ctrlProp1243.xml"/><Relationship Id="rId824" Type="http://schemas.openxmlformats.org/officeDocument/2006/relationships/ctrlProp" Target="../ctrlProps/ctrlProp1450.xml"/><Relationship Id="rId256" Type="http://schemas.openxmlformats.org/officeDocument/2006/relationships/ctrlProp" Target="../ctrlProps/ctrlProp882.xml"/><Relationship Id="rId463" Type="http://schemas.openxmlformats.org/officeDocument/2006/relationships/ctrlProp" Target="../ctrlProps/ctrlProp1089.xml"/><Relationship Id="rId670" Type="http://schemas.openxmlformats.org/officeDocument/2006/relationships/ctrlProp" Target="../ctrlProps/ctrlProp1296.xml"/><Relationship Id="rId116" Type="http://schemas.openxmlformats.org/officeDocument/2006/relationships/ctrlProp" Target="../ctrlProps/ctrlProp742.xml"/><Relationship Id="rId323" Type="http://schemas.openxmlformats.org/officeDocument/2006/relationships/ctrlProp" Target="../ctrlProps/ctrlProp949.xml"/><Relationship Id="rId530" Type="http://schemas.openxmlformats.org/officeDocument/2006/relationships/ctrlProp" Target="../ctrlProps/ctrlProp1156.xml"/><Relationship Id="rId768" Type="http://schemas.openxmlformats.org/officeDocument/2006/relationships/ctrlProp" Target="../ctrlProps/ctrlProp1394.xml"/><Relationship Id="rId975" Type="http://schemas.openxmlformats.org/officeDocument/2006/relationships/ctrlProp" Target="../ctrlProps/ctrlProp1601.xml"/><Relationship Id="rId20" Type="http://schemas.openxmlformats.org/officeDocument/2006/relationships/ctrlProp" Target="../ctrlProps/ctrlProp646.xml"/><Relationship Id="rId628" Type="http://schemas.openxmlformats.org/officeDocument/2006/relationships/ctrlProp" Target="../ctrlProps/ctrlProp1254.xml"/><Relationship Id="rId835" Type="http://schemas.openxmlformats.org/officeDocument/2006/relationships/ctrlProp" Target="../ctrlProps/ctrlProp1461.xml"/><Relationship Id="rId267" Type="http://schemas.openxmlformats.org/officeDocument/2006/relationships/ctrlProp" Target="../ctrlProps/ctrlProp893.xml"/><Relationship Id="rId474" Type="http://schemas.openxmlformats.org/officeDocument/2006/relationships/ctrlProp" Target="../ctrlProps/ctrlProp1100.xml"/><Relationship Id="rId127" Type="http://schemas.openxmlformats.org/officeDocument/2006/relationships/ctrlProp" Target="../ctrlProps/ctrlProp753.xml"/><Relationship Id="rId681" Type="http://schemas.openxmlformats.org/officeDocument/2006/relationships/ctrlProp" Target="../ctrlProps/ctrlProp1307.xml"/><Relationship Id="rId779" Type="http://schemas.openxmlformats.org/officeDocument/2006/relationships/ctrlProp" Target="../ctrlProps/ctrlProp1405.xml"/><Relationship Id="rId902" Type="http://schemas.openxmlformats.org/officeDocument/2006/relationships/ctrlProp" Target="../ctrlProps/ctrlProp1528.xml"/><Relationship Id="rId986" Type="http://schemas.openxmlformats.org/officeDocument/2006/relationships/ctrlProp" Target="../ctrlProps/ctrlProp1612.xml"/><Relationship Id="rId31" Type="http://schemas.openxmlformats.org/officeDocument/2006/relationships/ctrlProp" Target="../ctrlProps/ctrlProp657.xml"/><Relationship Id="rId334" Type="http://schemas.openxmlformats.org/officeDocument/2006/relationships/ctrlProp" Target="../ctrlProps/ctrlProp960.xml"/><Relationship Id="rId541" Type="http://schemas.openxmlformats.org/officeDocument/2006/relationships/ctrlProp" Target="../ctrlProps/ctrlProp1167.xml"/><Relationship Id="rId639" Type="http://schemas.openxmlformats.org/officeDocument/2006/relationships/ctrlProp" Target="../ctrlProps/ctrlProp1265.xml"/><Relationship Id="rId180" Type="http://schemas.openxmlformats.org/officeDocument/2006/relationships/ctrlProp" Target="../ctrlProps/ctrlProp806.xml"/><Relationship Id="rId278" Type="http://schemas.openxmlformats.org/officeDocument/2006/relationships/ctrlProp" Target="../ctrlProps/ctrlProp904.xml"/><Relationship Id="rId401" Type="http://schemas.openxmlformats.org/officeDocument/2006/relationships/ctrlProp" Target="../ctrlProps/ctrlProp1027.xml"/><Relationship Id="rId846" Type="http://schemas.openxmlformats.org/officeDocument/2006/relationships/ctrlProp" Target="../ctrlProps/ctrlProp1472.xml"/><Relationship Id="rId485" Type="http://schemas.openxmlformats.org/officeDocument/2006/relationships/ctrlProp" Target="../ctrlProps/ctrlProp1111.xml"/><Relationship Id="rId692" Type="http://schemas.openxmlformats.org/officeDocument/2006/relationships/ctrlProp" Target="../ctrlProps/ctrlProp1318.xml"/><Relationship Id="rId706" Type="http://schemas.openxmlformats.org/officeDocument/2006/relationships/ctrlProp" Target="../ctrlProps/ctrlProp1332.xml"/><Relationship Id="rId913" Type="http://schemas.openxmlformats.org/officeDocument/2006/relationships/ctrlProp" Target="../ctrlProps/ctrlProp1539.xml"/><Relationship Id="rId42" Type="http://schemas.openxmlformats.org/officeDocument/2006/relationships/ctrlProp" Target="../ctrlProps/ctrlProp668.xml"/><Relationship Id="rId138" Type="http://schemas.openxmlformats.org/officeDocument/2006/relationships/ctrlProp" Target="../ctrlProps/ctrlProp764.xml"/><Relationship Id="rId345" Type="http://schemas.openxmlformats.org/officeDocument/2006/relationships/ctrlProp" Target="../ctrlProps/ctrlProp971.xml"/><Relationship Id="rId552" Type="http://schemas.openxmlformats.org/officeDocument/2006/relationships/ctrlProp" Target="../ctrlProps/ctrlProp1178.xml"/><Relationship Id="rId191" Type="http://schemas.openxmlformats.org/officeDocument/2006/relationships/ctrlProp" Target="../ctrlProps/ctrlProp817.xml"/><Relationship Id="rId205" Type="http://schemas.openxmlformats.org/officeDocument/2006/relationships/ctrlProp" Target="../ctrlProps/ctrlProp831.xml"/><Relationship Id="rId412" Type="http://schemas.openxmlformats.org/officeDocument/2006/relationships/ctrlProp" Target="../ctrlProps/ctrlProp1038.xml"/><Relationship Id="rId857" Type="http://schemas.openxmlformats.org/officeDocument/2006/relationships/ctrlProp" Target="../ctrlProps/ctrlProp1483.xml"/><Relationship Id="rId289" Type="http://schemas.openxmlformats.org/officeDocument/2006/relationships/ctrlProp" Target="../ctrlProps/ctrlProp915.xml"/><Relationship Id="rId496" Type="http://schemas.openxmlformats.org/officeDocument/2006/relationships/ctrlProp" Target="../ctrlProps/ctrlProp1122.xml"/><Relationship Id="rId717" Type="http://schemas.openxmlformats.org/officeDocument/2006/relationships/ctrlProp" Target="../ctrlProps/ctrlProp1343.xml"/><Relationship Id="rId924" Type="http://schemas.openxmlformats.org/officeDocument/2006/relationships/ctrlProp" Target="../ctrlProps/ctrlProp1550.xml"/><Relationship Id="rId53" Type="http://schemas.openxmlformats.org/officeDocument/2006/relationships/ctrlProp" Target="../ctrlProps/ctrlProp679.xml"/><Relationship Id="rId149" Type="http://schemas.openxmlformats.org/officeDocument/2006/relationships/ctrlProp" Target="../ctrlProps/ctrlProp775.xml"/><Relationship Id="rId356" Type="http://schemas.openxmlformats.org/officeDocument/2006/relationships/ctrlProp" Target="../ctrlProps/ctrlProp982.xml"/><Relationship Id="rId563" Type="http://schemas.openxmlformats.org/officeDocument/2006/relationships/ctrlProp" Target="../ctrlProps/ctrlProp1189.xml"/><Relationship Id="rId770" Type="http://schemas.openxmlformats.org/officeDocument/2006/relationships/ctrlProp" Target="../ctrlProps/ctrlProp1396.xml"/><Relationship Id="rId216" Type="http://schemas.openxmlformats.org/officeDocument/2006/relationships/ctrlProp" Target="../ctrlProps/ctrlProp842.xml"/><Relationship Id="rId423" Type="http://schemas.openxmlformats.org/officeDocument/2006/relationships/ctrlProp" Target="../ctrlProps/ctrlProp1049.xml"/><Relationship Id="rId868" Type="http://schemas.openxmlformats.org/officeDocument/2006/relationships/ctrlProp" Target="../ctrlProps/ctrlProp1494.xml"/><Relationship Id="rId630" Type="http://schemas.openxmlformats.org/officeDocument/2006/relationships/ctrlProp" Target="../ctrlProps/ctrlProp1256.xml"/><Relationship Id="rId728" Type="http://schemas.openxmlformats.org/officeDocument/2006/relationships/ctrlProp" Target="../ctrlProps/ctrlProp1354.xml"/><Relationship Id="rId935" Type="http://schemas.openxmlformats.org/officeDocument/2006/relationships/ctrlProp" Target="../ctrlProps/ctrlProp1561.xml"/><Relationship Id="rId64" Type="http://schemas.openxmlformats.org/officeDocument/2006/relationships/ctrlProp" Target="../ctrlProps/ctrlProp690.xml"/><Relationship Id="rId367" Type="http://schemas.openxmlformats.org/officeDocument/2006/relationships/ctrlProp" Target="../ctrlProps/ctrlProp993.xml"/><Relationship Id="rId574" Type="http://schemas.openxmlformats.org/officeDocument/2006/relationships/ctrlProp" Target="../ctrlProps/ctrlProp1200.xml"/><Relationship Id="rId227" Type="http://schemas.openxmlformats.org/officeDocument/2006/relationships/ctrlProp" Target="../ctrlProps/ctrlProp853.xml"/><Relationship Id="rId781" Type="http://schemas.openxmlformats.org/officeDocument/2006/relationships/ctrlProp" Target="../ctrlProps/ctrlProp1407.xml"/><Relationship Id="rId879" Type="http://schemas.openxmlformats.org/officeDocument/2006/relationships/ctrlProp" Target="../ctrlProps/ctrlProp1505.xml"/><Relationship Id="rId434" Type="http://schemas.openxmlformats.org/officeDocument/2006/relationships/ctrlProp" Target="../ctrlProps/ctrlProp1060.xml"/><Relationship Id="rId641" Type="http://schemas.openxmlformats.org/officeDocument/2006/relationships/ctrlProp" Target="../ctrlProps/ctrlProp1267.xml"/><Relationship Id="rId739" Type="http://schemas.openxmlformats.org/officeDocument/2006/relationships/ctrlProp" Target="../ctrlProps/ctrlProp1365.xml"/><Relationship Id="rId280" Type="http://schemas.openxmlformats.org/officeDocument/2006/relationships/ctrlProp" Target="../ctrlProps/ctrlProp906.xml"/><Relationship Id="rId501" Type="http://schemas.openxmlformats.org/officeDocument/2006/relationships/ctrlProp" Target="../ctrlProps/ctrlProp1127.xml"/><Relationship Id="rId946" Type="http://schemas.openxmlformats.org/officeDocument/2006/relationships/ctrlProp" Target="../ctrlProps/ctrlProp1572.xml"/><Relationship Id="rId75" Type="http://schemas.openxmlformats.org/officeDocument/2006/relationships/ctrlProp" Target="../ctrlProps/ctrlProp701.xml"/><Relationship Id="rId140" Type="http://schemas.openxmlformats.org/officeDocument/2006/relationships/ctrlProp" Target="../ctrlProps/ctrlProp766.xml"/><Relationship Id="rId378" Type="http://schemas.openxmlformats.org/officeDocument/2006/relationships/ctrlProp" Target="../ctrlProps/ctrlProp1004.xml"/><Relationship Id="rId585" Type="http://schemas.openxmlformats.org/officeDocument/2006/relationships/ctrlProp" Target="../ctrlProps/ctrlProp1211.xml"/><Relationship Id="rId792" Type="http://schemas.openxmlformats.org/officeDocument/2006/relationships/ctrlProp" Target="../ctrlProps/ctrlProp1418.xml"/><Relationship Id="rId806" Type="http://schemas.openxmlformats.org/officeDocument/2006/relationships/ctrlProp" Target="../ctrlProps/ctrlProp1432.xml"/><Relationship Id="rId6" Type="http://schemas.openxmlformats.org/officeDocument/2006/relationships/ctrlProp" Target="../ctrlProps/ctrlProp632.xml"/><Relationship Id="rId238" Type="http://schemas.openxmlformats.org/officeDocument/2006/relationships/ctrlProp" Target="../ctrlProps/ctrlProp864.xml"/><Relationship Id="rId445" Type="http://schemas.openxmlformats.org/officeDocument/2006/relationships/ctrlProp" Target="../ctrlProps/ctrlProp1071.xml"/><Relationship Id="rId652" Type="http://schemas.openxmlformats.org/officeDocument/2006/relationships/ctrlProp" Target="../ctrlProps/ctrlProp1278.xml"/><Relationship Id="rId291" Type="http://schemas.openxmlformats.org/officeDocument/2006/relationships/ctrlProp" Target="../ctrlProps/ctrlProp917.xml"/><Relationship Id="rId305" Type="http://schemas.openxmlformats.org/officeDocument/2006/relationships/ctrlProp" Target="../ctrlProps/ctrlProp931.xml"/><Relationship Id="rId512" Type="http://schemas.openxmlformats.org/officeDocument/2006/relationships/ctrlProp" Target="../ctrlProps/ctrlProp1138.xml"/><Relationship Id="rId957" Type="http://schemas.openxmlformats.org/officeDocument/2006/relationships/ctrlProp" Target="../ctrlProps/ctrlProp1583.xml"/><Relationship Id="rId86" Type="http://schemas.openxmlformats.org/officeDocument/2006/relationships/ctrlProp" Target="../ctrlProps/ctrlProp712.xml"/><Relationship Id="rId151" Type="http://schemas.openxmlformats.org/officeDocument/2006/relationships/ctrlProp" Target="../ctrlProps/ctrlProp777.xml"/><Relationship Id="rId389" Type="http://schemas.openxmlformats.org/officeDocument/2006/relationships/ctrlProp" Target="../ctrlProps/ctrlProp1015.xml"/><Relationship Id="rId596" Type="http://schemas.openxmlformats.org/officeDocument/2006/relationships/ctrlProp" Target="../ctrlProps/ctrlProp1222.xml"/><Relationship Id="rId817" Type="http://schemas.openxmlformats.org/officeDocument/2006/relationships/ctrlProp" Target="../ctrlProps/ctrlProp1443.xml"/><Relationship Id="rId249" Type="http://schemas.openxmlformats.org/officeDocument/2006/relationships/ctrlProp" Target="../ctrlProps/ctrlProp875.xml"/><Relationship Id="rId456" Type="http://schemas.openxmlformats.org/officeDocument/2006/relationships/ctrlProp" Target="../ctrlProps/ctrlProp1082.xml"/><Relationship Id="rId663" Type="http://schemas.openxmlformats.org/officeDocument/2006/relationships/ctrlProp" Target="../ctrlProps/ctrlProp1289.xml"/><Relationship Id="rId870" Type="http://schemas.openxmlformats.org/officeDocument/2006/relationships/ctrlProp" Target="../ctrlProps/ctrlProp1496.xml"/><Relationship Id="rId13" Type="http://schemas.openxmlformats.org/officeDocument/2006/relationships/ctrlProp" Target="../ctrlProps/ctrlProp639.xml"/><Relationship Id="rId109" Type="http://schemas.openxmlformats.org/officeDocument/2006/relationships/ctrlProp" Target="../ctrlProps/ctrlProp735.xml"/><Relationship Id="rId316" Type="http://schemas.openxmlformats.org/officeDocument/2006/relationships/ctrlProp" Target="../ctrlProps/ctrlProp942.xml"/><Relationship Id="rId523" Type="http://schemas.openxmlformats.org/officeDocument/2006/relationships/ctrlProp" Target="../ctrlProps/ctrlProp1149.xml"/><Relationship Id="rId968" Type="http://schemas.openxmlformats.org/officeDocument/2006/relationships/ctrlProp" Target="../ctrlProps/ctrlProp1594.xml"/><Relationship Id="rId97" Type="http://schemas.openxmlformats.org/officeDocument/2006/relationships/ctrlProp" Target="../ctrlProps/ctrlProp723.xml"/><Relationship Id="rId730" Type="http://schemas.openxmlformats.org/officeDocument/2006/relationships/ctrlProp" Target="../ctrlProps/ctrlProp1356.xml"/><Relationship Id="rId828" Type="http://schemas.openxmlformats.org/officeDocument/2006/relationships/ctrlProp" Target="../ctrlProps/ctrlProp1454.xml"/><Relationship Id="rId162" Type="http://schemas.openxmlformats.org/officeDocument/2006/relationships/ctrlProp" Target="../ctrlProps/ctrlProp788.xml"/><Relationship Id="rId467" Type="http://schemas.openxmlformats.org/officeDocument/2006/relationships/ctrlProp" Target="../ctrlProps/ctrlProp1093.xml"/><Relationship Id="rId674" Type="http://schemas.openxmlformats.org/officeDocument/2006/relationships/ctrlProp" Target="../ctrlProps/ctrlProp1300.xml"/><Relationship Id="rId881" Type="http://schemas.openxmlformats.org/officeDocument/2006/relationships/ctrlProp" Target="../ctrlProps/ctrlProp1507.xml"/><Relationship Id="rId979" Type="http://schemas.openxmlformats.org/officeDocument/2006/relationships/ctrlProp" Target="../ctrlProps/ctrlProp1605.xml"/><Relationship Id="rId24" Type="http://schemas.openxmlformats.org/officeDocument/2006/relationships/ctrlProp" Target="../ctrlProps/ctrlProp650.xml"/><Relationship Id="rId327" Type="http://schemas.openxmlformats.org/officeDocument/2006/relationships/ctrlProp" Target="../ctrlProps/ctrlProp953.xml"/><Relationship Id="rId534" Type="http://schemas.openxmlformats.org/officeDocument/2006/relationships/ctrlProp" Target="../ctrlProps/ctrlProp1160.xml"/><Relationship Id="rId741" Type="http://schemas.openxmlformats.org/officeDocument/2006/relationships/ctrlProp" Target="../ctrlProps/ctrlProp1367.xml"/><Relationship Id="rId839" Type="http://schemas.openxmlformats.org/officeDocument/2006/relationships/ctrlProp" Target="../ctrlProps/ctrlProp1465.xml"/><Relationship Id="rId173" Type="http://schemas.openxmlformats.org/officeDocument/2006/relationships/ctrlProp" Target="../ctrlProps/ctrlProp799.xml"/><Relationship Id="rId380" Type="http://schemas.openxmlformats.org/officeDocument/2006/relationships/ctrlProp" Target="../ctrlProps/ctrlProp1006.xml"/><Relationship Id="rId601" Type="http://schemas.openxmlformats.org/officeDocument/2006/relationships/ctrlProp" Target="../ctrlProps/ctrlProp1227.xml"/><Relationship Id="rId240" Type="http://schemas.openxmlformats.org/officeDocument/2006/relationships/ctrlProp" Target="../ctrlProps/ctrlProp866.xml"/><Relationship Id="rId478" Type="http://schemas.openxmlformats.org/officeDocument/2006/relationships/ctrlProp" Target="../ctrlProps/ctrlProp1104.xml"/><Relationship Id="rId685" Type="http://schemas.openxmlformats.org/officeDocument/2006/relationships/ctrlProp" Target="../ctrlProps/ctrlProp1311.xml"/><Relationship Id="rId892" Type="http://schemas.openxmlformats.org/officeDocument/2006/relationships/ctrlProp" Target="../ctrlProps/ctrlProp1518.xml"/><Relationship Id="rId906" Type="http://schemas.openxmlformats.org/officeDocument/2006/relationships/ctrlProp" Target="../ctrlProps/ctrlProp1532.xml"/><Relationship Id="rId35" Type="http://schemas.openxmlformats.org/officeDocument/2006/relationships/ctrlProp" Target="../ctrlProps/ctrlProp661.xml"/><Relationship Id="rId100" Type="http://schemas.openxmlformats.org/officeDocument/2006/relationships/ctrlProp" Target="../ctrlProps/ctrlProp726.xml"/><Relationship Id="rId338" Type="http://schemas.openxmlformats.org/officeDocument/2006/relationships/ctrlProp" Target="../ctrlProps/ctrlProp964.xml"/><Relationship Id="rId545" Type="http://schemas.openxmlformats.org/officeDocument/2006/relationships/ctrlProp" Target="../ctrlProps/ctrlProp1171.xml"/><Relationship Id="rId752" Type="http://schemas.openxmlformats.org/officeDocument/2006/relationships/ctrlProp" Target="../ctrlProps/ctrlProp1378.xml"/><Relationship Id="rId184" Type="http://schemas.openxmlformats.org/officeDocument/2006/relationships/ctrlProp" Target="../ctrlProps/ctrlProp810.xml"/><Relationship Id="rId391" Type="http://schemas.openxmlformats.org/officeDocument/2006/relationships/ctrlProp" Target="../ctrlProps/ctrlProp1017.xml"/><Relationship Id="rId405" Type="http://schemas.openxmlformats.org/officeDocument/2006/relationships/ctrlProp" Target="../ctrlProps/ctrlProp1031.xml"/><Relationship Id="rId612" Type="http://schemas.openxmlformats.org/officeDocument/2006/relationships/ctrlProp" Target="../ctrlProps/ctrlProp1238.xml"/><Relationship Id="rId251" Type="http://schemas.openxmlformats.org/officeDocument/2006/relationships/ctrlProp" Target="../ctrlProps/ctrlProp877.xml"/><Relationship Id="rId489" Type="http://schemas.openxmlformats.org/officeDocument/2006/relationships/ctrlProp" Target="../ctrlProps/ctrlProp1115.xml"/><Relationship Id="rId696" Type="http://schemas.openxmlformats.org/officeDocument/2006/relationships/ctrlProp" Target="../ctrlProps/ctrlProp1322.xml"/><Relationship Id="rId917" Type="http://schemas.openxmlformats.org/officeDocument/2006/relationships/ctrlProp" Target="../ctrlProps/ctrlProp1543.xml"/><Relationship Id="rId46" Type="http://schemas.openxmlformats.org/officeDocument/2006/relationships/ctrlProp" Target="../ctrlProps/ctrlProp672.xml"/><Relationship Id="rId349" Type="http://schemas.openxmlformats.org/officeDocument/2006/relationships/ctrlProp" Target="../ctrlProps/ctrlProp975.xml"/><Relationship Id="rId556" Type="http://schemas.openxmlformats.org/officeDocument/2006/relationships/ctrlProp" Target="../ctrlProps/ctrlProp1182.xml"/><Relationship Id="rId763" Type="http://schemas.openxmlformats.org/officeDocument/2006/relationships/ctrlProp" Target="../ctrlProps/ctrlProp1389.xml"/><Relationship Id="rId111" Type="http://schemas.openxmlformats.org/officeDocument/2006/relationships/ctrlProp" Target="../ctrlProps/ctrlProp737.xml"/><Relationship Id="rId195" Type="http://schemas.openxmlformats.org/officeDocument/2006/relationships/ctrlProp" Target="../ctrlProps/ctrlProp821.xml"/><Relationship Id="rId209" Type="http://schemas.openxmlformats.org/officeDocument/2006/relationships/ctrlProp" Target="../ctrlProps/ctrlProp835.xml"/><Relationship Id="rId416" Type="http://schemas.openxmlformats.org/officeDocument/2006/relationships/ctrlProp" Target="../ctrlProps/ctrlProp1042.xml"/><Relationship Id="rId970" Type="http://schemas.openxmlformats.org/officeDocument/2006/relationships/ctrlProp" Target="../ctrlProps/ctrlProp1596.xml"/><Relationship Id="rId623" Type="http://schemas.openxmlformats.org/officeDocument/2006/relationships/ctrlProp" Target="../ctrlProps/ctrlProp1249.xml"/><Relationship Id="rId830" Type="http://schemas.openxmlformats.org/officeDocument/2006/relationships/ctrlProp" Target="../ctrlProps/ctrlProp1456.xml"/><Relationship Id="rId928" Type="http://schemas.openxmlformats.org/officeDocument/2006/relationships/ctrlProp" Target="../ctrlProps/ctrlProp1554.xml"/><Relationship Id="rId57" Type="http://schemas.openxmlformats.org/officeDocument/2006/relationships/ctrlProp" Target="../ctrlProps/ctrlProp683.xml"/><Relationship Id="rId262" Type="http://schemas.openxmlformats.org/officeDocument/2006/relationships/ctrlProp" Target="../ctrlProps/ctrlProp888.xml"/><Relationship Id="rId567" Type="http://schemas.openxmlformats.org/officeDocument/2006/relationships/ctrlProp" Target="../ctrlProps/ctrlProp1193.xml"/><Relationship Id="rId122" Type="http://schemas.openxmlformats.org/officeDocument/2006/relationships/ctrlProp" Target="../ctrlProps/ctrlProp748.xml"/><Relationship Id="rId774" Type="http://schemas.openxmlformats.org/officeDocument/2006/relationships/ctrlProp" Target="../ctrlProps/ctrlProp1400.xml"/><Relationship Id="rId981" Type="http://schemas.openxmlformats.org/officeDocument/2006/relationships/ctrlProp" Target="../ctrlProps/ctrlProp1607.xml"/><Relationship Id="rId427" Type="http://schemas.openxmlformats.org/officeDocument/2006/relationships/ctrlProp" Target="../ctrlProps/ctrlProp1053.xml"/><Relationship Id="rId634" Type="http://schemas.openxmlformats.org/officeDocument/2006/relationships/ctrlProp" Target="../ctrlProps/ctrlProp1260.xml"/><Relationship Id="rId841" Type="http://schemas.openxmlformats.org/officeDocument/2006/relationships/ctrlProp" Target="../ctrlProps/ctrlProp1467.xml"/><Relationship Id="rId273" Type="http://schemas.openxmlformats.org/officeDocument/2006/relationships/ctrlProp" Target="../ctrlProps/ctrlProp899.xml"/><Relationship Id="rId480" Type="http://schemas.openxmlformats.org/officeDocument/2006/relationships/ctrlProp" Target="../ctrlProps/ctrlProp1106.xml"/><Relationship Id="rId701" Type="http://schemas.openxmlformats.org/officeDocument/2006/relationships/ctrlProp" Target="../ctrlProps/ctrlProp1327.xml"/><Relationship Id="rId939" Type="http://schemas.openxmlformats.org/officeDocument/2006/relationships/ctrlProp" Target="../ctrlProps/ctrlProp1565.xml"/><Relationship Id="rId68" Type="http://schemas.openxmlformats.org/officeDocument/2006/relationships/ctrlProp" Target="../ctrlProps/ctrlProp694.xml"/><Relationship Id="rId133" Type="http://schemas.openxmlformats.org/officeDocument/2006/relationships/ctrlProp" Target="../ctrlProps/ctrlProp759.xml"/><Relationship Id="rId340" Type="http://schemas.openxmlformats.org/officeDocument/2006/relationships/ctrlProp" Target="../ctrlProps/ctrlProp966.xml"/><Relationship Id="rId578" Type="http://schemas.openxmlformats.org/officeDocument/2006/relationships/ctrlProp" Target="../ctrlProps/ctrlProp1204.xml"/><Relationship Id="rId785" Type="http://schemas.openxmlformats.org/officeDocument/2006/relationships/ctrlProp" Target="../ctrlProps/ctrlProp1411.xml"/><Relationship Id="rId992" Type="http://schemas.openxmlformats.org/officeDocument/2006/relationships/ctrlProp" Target="../ctrlProps/ctrlProp1618.xml"/><Relationship Id="rId200" Type="http://schemas.openxmlformats.org/officeDocument/2006/relationships/ctrlProp" Target="../ctrlProps/ctrlProp826.xml"/><Relationship Id="rId438" Type="http://schemas.openxmlformats.org/officeDocument/2006/relationships/ctrlProp" Target="../ctrlProps/ctrlProp1064.xml"/><Relationship Id="rId645" Type="http://schemas.openxmlformats.org/officeDocument/2006/relationships/ctrlProp" Target="../ctrlProps/ctrlProp1271.xml"/><Relationship Id="rId852" Type="http://schemas.openxmlformats.org/officeDocument/2006/relationships/ctrlProp" Target="../ctrlProps/ctrlProp1478.xml"/><Relationship Id="rId284" Type="http://schemas.openxmlformats.org/officeDocument/2006/relationships/ctrlProp" Target="../ctrlProps/ctrlProp910.xml"/><Relationship Id="rId491" Type="http://schemas.openxmlformats.org/officeDocument/2006/relationships/ctrlProp" Target="../ctrlProps/ctrlProp1117.xml"/><Relationship Id="rId505" Type="http://schemas.openxmlformats.org/officeDocument/2006/relationships/ctrlProp" Target="../ctrlProps/ctrlProp1131.xml"/><Relationship Id="rId712" Type="http://schemas.openxmlformats.org/officeDocument/2006/relationships/ctrlProp" Target="../ctrlProps/ctrlProp1338.xml"/><Relationship Id="rId79" Type="http://schemas.openxmlformats.org/officeDocument/2006/relationships/ctrlProp" Target="../ctrlProps/ctrlProp705.xml"/><Relationship Id="rId144" Type="http://schemas.openxmlformats.org/officeDocument/2006/relationships/ctrlProp" Target="../ctrlProps/ctrlProp770.xml"/><Relationship Id="rId589" Type="http://schemas.openxmlformats.org/officeDocument/2006/relationships/ctrlProp" Target="../ctrlProps/ctrlProp1215.xml"/><Relationship Id="rId796" Type="http://schemas.openxmlformats.org/officeDocument/2006/relationships/ctrlProp" Target="../ctrlProps/ctrlProp1422.xml"/><Relationship Id="rId351" Type="http://schemas.openxmlformats.org/officeDocument/2006/relationships/ctrlProp" Target="../ctrlProps/ctrlProp977.xml"/><Relationship Id="rId449" Type="http://schemas.openxmlformats.org/officeDocument/2006/relationships/ctrlProp" Target="../ctrlProps/ctrlProp1075.xml"/><Relationship Id="rId656" Type="http://schemas.openxmlformats.org/officeDocument/2006/relationships/ctrlProp" Target="../ctrlProps/ctrlProp1282.xml"/><Relationship Id="rId863" Type="http://schemas.openxmlformats.org/officeDocument/2006/relationships/ctrlProp" Target="../ctrlProps/ctrlProp1489.xml"/><Relationship Id="rId211" Type="http://schemas.openxmlformats.org/officeDocument/2006/relationships/ctrlProp" Target="../ctrlProps/ctrlProp837.xml"/><Relationship Id="rId295" Type="http://schemas.openxmlformats.org/officeDocument/2006/relationships/ctrlProp" Target="../ctrlProps/ctrlProp921.xml"/><Relationship Id="rId309" Type="http://schemas.openxmlformats.org/officeDocument/2006/relationships/ctrlProp" Target="../ctrlProps/ctrlProp935.xml"/><Relationship Id="rId516" Type="http://schemas.openxmlformats.org/officeDocument/2006/relationships/ctrlProp" Target="../ctrlProps/ctrlProp1142.xml"/><Relationship Id="rId723" Type="http://schemas.openxmlformats.org/officeDocument/2006/relationships/ctrlProp" Target="../ctrlProps/ctrlProp1349.xml"/><Relationship Id="rId930" Type="http://schemas.openxmlformats.org/officeDocument/2006/relationships/ctrlProp" Target="../ctrlProps/ctrlProp1556.xml"/><Relationship Id="rId155" Type="http://schemas.openxmlformats.org/officeDocument/2006/relationships/ctrlProp" Target="../ctrlProps/ctrlProp781.xml"/><Relationship Id="rId362" Type="http://schemas.openxmlformats.org/officeDocument/2006/relationships/ctrlProp" Target="../ctrlProps/ctrlProp988.xml"/><Relationship Id="rId222" Type="http://schemas.openxmlformats.org/officeDocument/2006/relationships/ctrlProp" Target="../ctrlProps/ctrlProp848.xml"/><Relationship Id="rId667" Type="http://schemas.openxmlformats.org/officeDocument/2006/relationships/ctrlProp" Target="../ctrlProps/ctrlProp1293.xml"/><Relationship Id="rId874" Type="http://schemas.openxmlformats.org/officeDocument/2006/relationships/ctrlProp" Target="../ctrlProps/ctrlProp1500.xml"/><Relationship Id="rId17" Type="http://schemas.openxmlformats.org/officeDocument/2006/relationships/ctrlProp" Target="../ctrlProps/ctrlProp643.xml"/><Relationship Id="rId527" Type="http://schemas.openxmlformats.org/officeDocument/2006/relationships/ctrlProp" Target="../ctrlProps/ctrlProp1153.xml"/><Relationship Id="rId734" Type="http://schemas.openxmlformats.org/officeDocument/2006/relationships/ctrlProp" Target="../ctrlProps/ctrlProp1360.xml"/><Relationship Id="rId941" Type="http://schemas.openxmlformats.org/officeDocument/2006/relationships/ctrlProp" Target="../ctrlProps/ctrlProp1567.xml"/><Relationship Id="rId70" Type="http://schemas.openxmlformats.org/officeDocument/2006/relationships/ctrlProp" Target="../ctrlProps/ctrlProp696.xml"/><Relationship Id="rId166" Type="http://schemas.openxmlformats.org/officeDocument/2006/relationships/ctrlProp" Target="../ctrlProps/ctrlProp792.xml"/><Relationship Id="rId373" Type="http://schemas.openxmlformats.org/officeDocument/2006/relationships/ctrlProp" Target="../ctrlProps/ctrlProp999.xml"/><Relationship Id="rId580" Type="http://schemas.openxmlformats.org/officeDocument/2006/relationships/ctrlProp" Target="../ctrlProps/ctrlProp1206.xml"/><Relationship Id="rId801" Type="http://schemas.openxmlformats.org/officeDocument/2006/relationships/ctrlProp" Target="../ctrlProps/ctrlProp1427.xml"/><Relationship Id="rId1" Type="http://schemas.openxmlformats.org/officeDocument/2006/relationships/printerSettings" Target="../printerSettings/printerSettings5.bin"/><Relationship Id="rId233" Type="http://schemas.openxmlformats.org/officeDocument/2006/relationships/ctrlProp" Target="../ctrlProps/ctrlProp859.xml"/><Relationship Id="rId440" Type="http://schemas.openxmlformats.org/officeDocument/2006/relationships/ctrlProp" Target="../ctrlProps/ctrlProp1066.xml"/><Relationship Id="rId678" Type="http://schemas.openxmlformats.org/officeDocument/2006/relationships/ctrlProp" Target="../ctrlProps/ctrlProp1304.xml"/><Relationship Id="rId885" Type="http://schemas.openxmlformats.org/officeDocument/2006/relationships/ctrlProp" Target="../ctrlProps/ctrlProp1511.xml"/><Relationship Id="rId28" Type="http://schemas.openxmlformats.org/officeDocument/2006/relationships/ctrlProp" Target="../ctrlProps/ctrlProp654.xml"/><Relationship Id="rId300" Type="http://schemas.openxmlformats.org/officeDocument/2006/relationships/ctrlProp" Target="../ctrlProps/ctrlProp926.xml"/><Relationship Id="rId538" Type="http://schemas.openxmlformats.org/officeDocument/2006/relationships/ctrlProp" Target="../ctrlProps/ctrlProp1164.xml"/><Relationship Id="rId745" Type="http://schemas.openxmlformats.org/officeDocument/2006/relationships/ctrlProp" Target="../ctrlProps/ctrlProp1371.xml"/><Relationship Id="rId952" Type="http://schemas.openxmlformats.org/officeDocument/2006/relationships/ctrlProp" Target="../ctrlProps/ctrlProp1578.xml"/><Relationship Id="rId81" Type="http://schemas.openxmlformats.org/officeDocument/2006/relationships/ctrlProp" Target="../ctrlProps/ctrlProp707.xml"/><Relationship Id="rId177" Type="http://schemas.openxmlformats.org/officeDocument/2006/relationships/ctrlProp" Target="../ctrlProps/ctrlProp803.xml"/><Relationship Id="rId384" Type="http://schemas.openxmlformats.org/officeDocument/2006/relationships/ctrlProp" Target="../ctrlProps/ctrlProp1010.xml"/><Relationship Id="rId591" Type="http://schemas.openxmlformats.org/officeDocument/2006/relationships/ctrlProp" Target="../ctrlProps/ctrlProp1217.xml"/><Relationship Id="rId605" Type="http://schemas.openxmlformats.org/officeDocument/2006/relationships/ctrlProp" Target="../ctrlProps/ctrlProp1231.xml"/><Relationship Id="rId812" Type="http://schemas.openxmlformats.org/officeDocument/2006/relationships/ctrlProp" Target="../ctrlProps/ctrlProp1438.xml"/><Relationship Id="rId244" Type="http://schemas.openxmlformats.org/officeDocument/2006/relationships/ctrlProp" Target="../ctrlProps/ctrlProp870.xml"/><Relationship Id="rId689" Type="http://schemas.openxmlformats.org/officeDocument/2006/relationships/ctrlProp" Target="../ctrlProps/ctrlProp1315.xml"/><Relationship Id="rId896" Type="http://schemas.openxmlformats.org/officeDocument/2006/relationships/ctrlProp" Target="../ctrlProps/ctrlProp1522.xml"/><Relationship Id="rId39" Type="http://schemas.openxmlformats.org/officeDocument/2006/relationships/ctrlProp" Target="../ctrlProps/ctrlProp665.xml"/><Relationship Id="rId451" Type="http://schemas.openxmlformats.org/officeDocument/2006/relationships/ctrlProp" Target="../ctrlProps/ctrlProp1077.xml"/><Relationship Id="rId549" Type="http://schemas.openxmlformats.org/officeDocument/2006/relationships/ctrlProp" Target="../ctrlProps/ctrlProp1175.xml"/><Relationship Id="rId756" Type="http://schemas.openxmlformats.org/officeDocument/2006/relationships/ctrlProp" Target="../ctrlProps/ctrlProp1382.xml"/><Relationship Id="rId104" Type="http://schemas.openxmlformats.org/officeDocument/2006/relationships/ctrlProp" Target="../ctrlProps/ctrlProp730.xml"/><Relationship Id="rId188" Type="http://schemas.openxmlformats.org/officeDocument/2006/relationships/ctrlProp" Target="../ctrlProps/ctrlProp814.xml"/><Relationship Id="rId311" Type="http://schemas.openxmlformats.org/officeDocument/2006/relationships/ctrlProp" Target="../ctrlProps/ctrlProp937.xml"/><Relationship Id="rId395" Type="http://schemas.openxmlformats.org/officeDocument/2006/relationships/ctrlProp" Target="../ctrlProps/ctrlProp1021.xml"/><Relationship Id="rId409" Type="http://schemas.openxmlformats.org/officeDocument/2006/relationships/ctrlProp" Target="../ctrlProps/ctrlProp1035.xml"/><Relationship Id="rId963" Type="http://schemas.openxmlformats.org/officeDocument/2006/relationships/ctrlProp" Target="../ctrlProps/ctrlProp1589.xml"/><Relationship Id="rId92" Type="http://schemas.openxmlformats.org/officeDocument/2006/relationships/ctrlProp" Target="../ctrlProps/ctrlProp718.xml"/><Relationship Id="rId616" Type="http://schemas.openxmlformats.org/officeDocument/2006/relationships/ctrlProp" Target="../ctrlProps/ctrlProp1242.xml"/><Relationship Id="rId823" Type="http://schemas.openxmlformats.org/officeDocument/2006/relationships/ctrlProp" Target="../ctrlProps/ctrlProp1449.xml"/><Relationship Id="rId255" Type="http://schemas.openxmlformats.org/officeDocument/2006/relationships/ctrlProp" Target="../ctrlProps/ctrlProp881.xml"/><Relationship Id="rId462" Type="http://schemas.openxmlformats.org/officeDocument/2006/relationships/ctrlProp" Target="../ctrlProps/ctrlProp1088.xml"/><Relationship Id="rId115" Type="http://schemas.openxmlformats.org/officeDocument/2006/relationships/ctrlProp" Target="../ctrlProps/ctrlProp741.xml"/><Relationship Id="rId322" Type="http://schemas.openxmlformats.org/officeDocument/2006/relationships/ctrlProp" Target="../ctrlProps/ctrlProp948.xml"/><Relationship Id="rId767" Type="http://schemas.openxmlformats.org/officeDocument/2006/relationships/ctrlProp" Target="../ctrlProps/ctrlProp1393.xml"/><Relationship Id="rId974" Type="http://schemas.openxmlformats.org/officeDocument/2006/relationships/ctrlProp" Target="../ctrlProps/ctrlProp1600.xml"/><Relationship Id="rId199" Type="http://schemas.openxmlformats.org/officeDocument/2006/relationships/ctrlProp" Target="../ctrlProps/ctrlProp825.xml"/><Relationship Id="rId627" Type="http://schemas.openxmlformats.org/officeDocument/2006/relationships/ctrlProp" Target="../ctrlProps/ctrlProp1253.xml"/><Relationship Id="rId834" Type="http://schemas.openxmlformats.org/officeDocument/2006/relationships/ctrlProp" Target="../ctrlProps/ctrlProp1460.xml"/><Relationship Id="rId266" Type="http://schemas.openxmlformats.org/officeDocument/2006/relationships/ctrlProp" Target="../ctrlProps/ctrlProp892.xml"/><Relationship Id="rId473" Type="http://schemas.openxmlformats.org/officeDocument/2006/relationships/ctrlProp" Target="../ctrlProps/ctrlProp1099.xml"/><Relationship Id="rId680" Type="http://schemas.openxmlformats.org/officeDocument/2006/relationships/ctrlProp" Target="../ctrlProps/ctrlProp1306.xml"/><Relationship Id="rId901" Type="http://schemas.openxmlformats.org/officeDocument/2006/relationships/ctrlProp" Target="../ctrlProps/ctrlProp1527.xml"/><Relationship Id="rId30" Type="http://schemas.openxmlformats.org/officeDocument/2006/relationships/ctrlProp" Target="../ctrlProps/ctrlProp656.xml"/><Relationship Id="rId126" Type="http://schemas.openxmlformats.org/officeDocument/2006/relationships/ctrlProp" Target="../ctrlProps/ctrlProp752.xml"/><Relationship Id="rId333" Type="http://schemas.openxmlformats.org/officeDocument/2006/relationships/ctrlProp" Target="../ctrlProps/ctrlProp959.xml"/><Relationship Id="rId540" Type="http://schemas.openxmlformats.org/officeDocument/2006/relationships/ctrlProp" Target="../ctrlProps/ctrlProp1166.xml"/><Relationship Id="rId778" Type="http://schemas.openxmlformats.org/officeDocument/2006/relationships/ctrlProp" Target="../ctrlProps/ctrlProp1404.xml"/><Relationship Id="rId985" Type="http://schemas.openxmlformats.org/officeDocument/2006/relationships/ctrlProp" Target="../ctrlProps/ctrlProp1611.xml"/><Relationship Id="rId638" Type="http://schemas.openxmlformats.org/officeDocument/2006/relationships/ctrlProp" Target="../ctrlProps/ctrlProp1264.xml"/><Relationship Id="rId845" Type="http://schemas.openxmlformats.org/officeDocument/2006/relationships/ctrlProp" Target="../ctrlProps/ctrlProp1471.xml"/><Relationship Id="rId3" Type="http://schemas.openxmlformats.org/officeDocument/2006/relationships/vmlDrawing" Target="../drawings/vmlDrawing3.vml"/><Relationship Id="rId235" Type="http://schemas.openxmlformats.org/officeDocument/2006/relationships/ctrlProp" Target="../ctrlProps/ctrlProp861.xml"/><Relationship Id="rId277" Type="http://schemas.openxmlformats.org/officeDocument/2006/relationships/ctrlProp" Target="../ctrlProps/ctrlProp903.xml"/><Relationship Id="rId400" Type="http://schemas.openxmlformats.org/officeDocument/2006/relationships/ctrlProp" Target="../ctrlProps/ctrlProp1026.xml"/><Relationship Id="rId442" Type="http://schemas.openxmlformats.org/officeDocument/2006/relationships/ctrlProp" Target="../ctrlProps/ctrlProp1068.xml"/><Relationship Id="rId484" Type="http://schemas.openxmlformats.org/officeDocument/2006/relationships/ctrlProp" Target="../ctrlProps/ctrlProp1110.xml"/><Relationship Id="rId705" Type="http://schemas.openxmlformats.org/officeDocument/2006/relationships/ctrlProp" Target="../ctrlProps/ctrlProp1331.xml"/><Relationship Id="rId887" Type="http://schemas.openxmlformats.org/officeDocument/2006/relationships/ctrlProp" Target="../ctrlProps/ctrlProp1513.xml"/><Relationship Id="rId137" Type="http://schemas.openxmlformats.org/officeDocument/2006/relationships/ctrlProp" Target="../ctrlProps/ctrlProp763.xml"/><Relationship Id="rId302" Type="http://schemas.openxmlformats.org/officeDocument/2006/relationships/ctrlProp" Target="../ctrlProps/ctrlProp928.xml"/><Relationship Id="rId344" Type="http://schemas.openxmlformats.org/officeDocument/2006/relationships/ctrlProp" Target="../ctrlProps/ctrlProp970.xml"/><Relationship Id="rId691" Type="http://schemas.openxmlformats.org/officeDocument/2006/relationships/ctrlProp" Target="../ctrlProps/ctrlProp1317.xml"/><Relationship Id="rId747" Type="http://schemas.openxmlformats.org/officeDocument/2006/relationships/ctrlProp" Target="../ctrlProps/ctrlProp1373.xml"/><Relationship Id="rId789" Type="http://schemas.openxmlformats.org/officeDocument/2006/relationships/ctrlProp" Target="../ctrlProps/ctrlProp1415.xml"/><Relationship Id="rId912" Type="http://schemas.openxmlformats.org/officeDocument/2006/relationships/ctrlProp" Target="../ctrlProps/ctrlProp1538.xml"/><Relationship Id="rId954" Type="http://schemas.openxmlformats.org/officeDocument/2006/relationships/ctrlProp" Target="../ctrlProps/ctrlProp1580.xml"/><Relationship Id="rId41" Type="http://schemas.openxmlformats.org/officeDocument/2006/relationships/ctrlProp" Target="../ctrlProps/ctrlProp667.xml"/><Relationship Id="rId83" Type="http://schemas.openxmlformats.org/officeDocument/2006/relationships/ctrlProp" Target="../ctrlProps/ctrlProp709.xml"/><Relationship Id="rId179" Type="http://schemas.openxmlformats.org/officeDocument/2006/relationships/ctrlProp" Target="../ctrlProps/ctrlProp805.xml"/><Relationship Id="rId386" Type="http://schemas.openxmlformats.org/officeDocument/2006/relationships/ctrlProp" Target="../ctrlProps/ctrlProp1012.xml"/><Relationship Id="rId551" Type="http://schemas.openxmlformats.org/officeDocument/2006/relationships/ctrlProp" Target="../ctrlProps/ctrlProp1177.xml"/><Relationship Id="rId593" Type="http://schemas.openxmlformats.org/officeDocument/2006/relationships/ctrlProp" Target="../ctrlProps/ctrlProp1219.xml"/><Relationship Id="rId607" Type="http://schemas.openxmlformats.org/officeDocument/2006/relationships/ctrlProp" Target="../ctrlProps/ctrlProp1233.xml"/><Relationship Id="rId649" Type="http://schemas.openxmlformats.org/officeDocument/2006/relationships/ctrlProp" Target="../ctrlProps/ctrlProp1275.xml"/><Relationship Id="rId814" Type="http://schemas.openxmlformats.org/officeDocument/2006/relationships/ctrlProp" Target="../ctrlProps/ctrlProp1440.xml"/><Relationship Id="rId856" Type="http://schemas.openxmlformats.org/officeDocument/2006/relationships/ctrlProp" Target="../ctrlProps/ctrlProp1482.xml"/><Relationship Id="rId190" Type="http://schemas.openxmlformats.org/officeDocument/2006/relationships/ctrlProp" Target="../ctrlProps/ctrlProp816.xml"/><Relationship Id="rId204" Type="http://schemas.openxmlformats.org/officeDocument/2006/relationships/ctrlProp" Target="../ctrlProps/ctrlProp830.xml"/><Relationship Id="rId246" Type="http://schemas.openxmlformats.org/officeDocument/2006/relationships/ctrlProp" Target="../ctrlProps/ctrlProp872.xml"/><Relationship Id="rId288" Type="http://schemas.openxmlformats.org/officeDocument/2006/relationships/ctrlProp" Target="../ctrlProps/ctrlProp914.xml"/><Relationship Id="rId411" Type="http://schemas.openxmlformats.org/officeDocument/2006/relationships/ctrlProp" Target="../ctrlProps/ctrlProp1037.xml"/><Relationship Id="rId453" Type="http://schemas.openxmlformats.org/officeDocument/2006/relationships/ctrlProp" Target="../ctrlProps/ctrlProp1079.xml"/><Relationship Id="rId509" Type="http://schemas.openxmlformats.org/officeDocument/2006/relationships/ctrlProp" Target="../ctrlProps/ctrlProp1135.xml"/><Relationship Id="rId660" Type="http://schemas.openxmlformats.org/officeDocument/2006/relationships/ctrlProp" Target="../ctrlProps/ctrlProp1286.xml"/><Relationship Id="rId898" Type="http://schemas.openxmlformats.org/officeDocument/2006/relationships/ctrlProp" Target="../ctrlProps/ctrlProp1524.xml"/><Relationship Id="rId106" Type="http://schemas.openxmlformats.org/officeDocument/2006/relationships/ctrlProp" Target="../ctrlProps/ctrlProp732.xml"/><Relationship Id="rId313" Type="http://schemas.openxmlformats.org/officeDocument/2006/relationships/ctrlProp" Target="../ctrlProps/ctrlProp939.xml"/><Relationship Id="rId495" Type="http://schemas.openxmlformats.org/officeDocument/2006/relationships/ctrlProp" Target="../ctrlProps/ctrlProp1121.xml"/><Relationship Id="rId716" Type="http://schemas.openxmlformats.org/officeDocument/2006/relationships/ctrlProp" Target="../ctrlProps/ctrlProp1342.xml"/><Relationship Id="rId758" Type="http://schemas.openxmlformats.org/officeDocument/2006/relationships/ctrlProp" Target="../ctrlProps/ctrlProp1384.xml"/><Relationship Id="rId923" Type="http://schemas.openxmlformats.org/officeDocument/2006/relationships/ctrlProp" Target="../ctrlProps/ctrlProp1549.xml"/><Relationship Id="rId965" Type="http://schemas.openxmlformats.org/officeDocument/2006/relationships/ctrlProp" Target="../ctrlProps/ctrlProp1591.xml"/><Relationship Id="rId10" Type="http://schemas.openxmlformats.org/officeDocument/2006/relationships/ctrlProp" Target="../ctrlProps/ctrlProp636.xml"/><Relationship Id="rId52" Type="http://schemas.openxmlformats.org/officeDocument/2006/relationships/ctrlProp" Target="../ctrlProps/ctrlProp678.xml"/><Relationship Id="rId94" Type="http://schemas.openxmlformats.org/officeDocument/2006/relationships/ctrlProp" Target="../ctrlProps/ctrlProp720.xml"/><Relationship Id="rId148" Type="http://schemas.openxmlformats.org/officeDocument/2006/relationships/ctrlProp" Target="../ctrlProps/ctrlProp774.xml"/><Relationship Id="rId355" Type="http://schemas.openxmlformats.org/officeDocument/2006/relationships/ctrlProp" Target="../ctrlProps/ctrlProp981.xml"/><Relationship Id="rId397" Type="http://schemas.openxmlformats.org/officeDocument/2006/relationships/ctrlProp" Target="../ctrlProps/ctrlProp1023.xml"/><Relationship Id="rId520" Type="http://schemas.openxmlformats.org/officeDocument/2006/relationships/ctrlProp" Target="../ctrlProps/ctrlProp1146.xml"/><Relationship Id="rId562" Type="http://schemas.openxmlformats.org/officeDocument/2006/relationships/ctrlProp" Target="../ctrlProps/ctrlProp1188.xml"/><Relationship Id="rId618" Type="http://schemas.openxmlformats.org/officeDocument/2006/relationships/ctrlProp" Target="../ctrlProps/ctrlProp1244.xml"/><Relationship Id="rId825" Type="http://schemas.openxmlformats.org/officeDocument/2006/relationships/ctrlProp" Target="../ctrlProps/ctrlProp1451.xml"/><Relationship Id="rId215" Type="http://schemas.openxmlformats.org/officeDocument/2006/relationships/ctrlProp" Target="../ctrlProps/ctrlProp841.xml"/><Relationship Id="rId257" Type="http://schemas.openxmlformats.org/officeDocument/2006/relationships/ctrlProp" Target="../ctrlProps/ctrlProp883.xml"/><Relationship Id="rId422" Type="http://schemas.openxmlformats.org/officeDocument/2006/relationships/ctrlProp" Target="../ctrlProps/ctrlProp1048.xml"/><Relationship Id="rId464" Type="http://schemas.openxmlformats.org/officeDocument/2006/relationships/ctrlProp" Target="../ctrlProps/ctrlProp1090.xml"/><Relationship Id="rId867" Type="http://schemas.openxmlformats.org/officeDocument/2006/relationships/ctrlProp" Target="../ctrlProps/ctrlProp1493.xml"/><Relationship Id="rId299" Type="http://schemas.openxmlformats.org/officeDocument/2006/relationships/ctrlProp" Target="../ctrlProps/ctrlProp925.xml"/><Relationship Id="rId727" Type="http://schemas.openxmlformats.org/officeDocument/2006/relationships/ctrlProp" Target="../ctrlProps/ctrlProp1353.xml"/><Relationship Id="rId934" Type="http://schemas.openxmlformats.org/officeDocument/2006/relationships/ctrlProp" Target="../ctrlProps/ctrlProp1560.xml"/><Relationship Id="rId63" Type="http://schemas.openxmlformats.org/officeDocument/2006/relationships/ctrlProp" Target="../ctrlProps/ctrlProp689.xml"/><Relationship Id="rId159" Type="http://schemas.openxmlformats.org/officeDocument/2006/relationships/ctrlProp" Target="../ctrlProps/ctrlProp785.xml"/><Relationship Id="rId366" Type="http://schemas.openxmlformats.org/officeDocument/2006/relationships/ctrlProp" Target="../ctrlProps/ctrlProp992.xml"/><Relationship Id="rId573" Type="http://schemas.openxmlformats.org/officeDocument/2006/relationships/ctrlProp" Target="../ctrlProps/ctrlProp1199.xml"/><Relationship Id="rId780" Type="http://schemas.openxmlformats.org/officeDocument/2006/relationships/ctrlProp" Target="../ctrlProps/ctrlProp1406.xml"/><Relationship Id="rId226" Type="http://schemas.openxmlformats.org/officeDocument/2006/relationships/ctrlProp" Target="../ctrlProps/ctrlProp852.xml"/><Relationship Id="rId433" Type="http://schemas.openxmlformats.org/officeDocument/2006/relationships/ctrlProp" Target="../ctrlProps/ctrlProp1059.xml"/><Relationship Id="rId878" Type="http://schemas.openxmlformats.org/officeDocument/2006/relationships/ctrlProp" Target="../ctrlProps/ctrlProp1504.xml"/><Relationship Id="rId640" Type="http://schemas.openxmlformats.org/officeDocument/2006/relationships/ctrlProp" Target="../ctrlProps/ctrlProp1266.xml"/><Relationship Id="rId738" Type="http://schemas.openxmlformats.org/officeDocument/2006/relationships/ctrlProp" Target="../ctrlProps/ctrlProp1364.xml"/><Relationship Id="rId945" Type="http://schemas.openxmlformats.org/officeDocument/2006/relationships/ctrlProp" Target="../ctrlProps/ctrlProp1571.xml"/><Relationship Id="rId74" Type="http://schemas.openxmlformats.org/officeDocument/2006/relationships/ctrlProp" Target="../ctrlProps/ctrlProp700.xml"/><Relationship Id="rId377" Type="http://schemas.openxmlformats.org/officeDocument/2006/relationships/ctrlProp" Target="../ctrlProps/ctrlProp1003.xml"/><Relationship Id="rId500" Type="http://schemas.openxmlformats.org/officeDocument/2006/relationships/ctrlProp" Target="../ctrlProps/ctrlProp1126.xml"/><Relationship Id="rId584" Type="http://schemas.openxmlformats.org/officeDocument/2006/relationships/ctrlProp" Target="../ctrlProps/ctrlProp1210.xml"/><Relationship Id="rId805" Type="http://schemas.openxmlformats.org/officeDocument/2006/relationships/ctrlProp" Target="../ctrlProps/ctrlProp1431.xml"/><Relationship Id="rId5" Type="http://schemas.openxmlformats.org/officeDocument/2006/relationships/ctrlProp" Target="../ctrlProps/ctrlProp631.xml"/><Relationship Id="rId237" Type="http://schemas.openxmlformats.org/officeDocument/2006/relationships/ctrlProp" Target="../ctrlProps/ctrlProp863.xml"/><Relationship Id="rId791" Type="http://schemas.openxmlformats.org/officeDocument/2006/relationships/ctrlProp" Target="../ctrlProps/ctrlProp1417.xml"/><Relationship Id="rId889" Type="http://schemas.openxmlformats.org/officeDocument/2006/relationships/ctrlProp" Target="../ctrlProps/ctrlProp1515.xml"/><Relationship Id="rId444" Type="http://schemas.openxmlformats.org/officeDocument/2006/relationships/ctrlProp" Target="../ctrlProps/ctrlProp1070.xml"/><Relationship Id="rId651" Type="http://schemas.openxmlformats.org/officeDocument/2006/relationships/ctrlProp" Target="../ctrlProps/ctrlProp1277.xml"/><Relationship Id="rId749" Type="http://schemas.openxmlformats.org/officeDocument/2006/relationships/ctrlProp" Target="../ctrlProps/ctrlProp1375.xml"/><Relationship Id="rId290" Type="http://schemas.openxmlformats.org/officeDocument/2006/relationships/ctrlProp" Target="../ctrlProps/ctrlProp916.xml"/><Relationship Id="rId304" Type="http://schemas.openxmlformats.org/officeDocument/2006/relationships/ctrlProp" Target="../ctrlProps/ctrlProp930.xml"/><Relationship Id="rId388" Type="http://schemas.openxmlformats.org/officeDocument/2006/relationships/ctrlProp" Target="../ctrlProps/ctrlProp1014.xml"/><Relationship Id="rId511" Type="http://schemas.openxmlformats.org/officeDocument/2006/relationships/ctrlProp" Target="../ctrlProps/ctrlProp1137.xml"/><Relationship Id="rId609" Type="http://schemas.openxmlformats.org/officeDocument/2006/relationships/ctrlProp" Target="../ctrlProps/ctrlProp1235.xml"/><Relationship Id="rId956" Type="http://schemas.openxmlformats.org/officeDocument/2006/relationships/ctrlProp" Target="../ctrlProps/ctrlProp1582.xml"/><Relationship Id="rId85" Type="http://schemas.openxmlformats.org/officeDocument/2006/relationships/ctrlProp" Target="../ctrlProps/ctrlProp711.xml"/><Relationship Id="rId150" Type="http://schemas.openxmlformats.org/officeDocument/2006/relationships/ctrlProp" Target="../ctrlProps/ctrlProp776.xml"/><Relationship Id="rId595" Type="http://schemas.openxmlformats.org/officeDocument/2006/relationships/ctrlProp" Target="../ctrlProps/ctrlProp1221.xml"/><Relationship Id="rId816" Type="http://schemas.openxmlformats.org/officeDocument/2006/relationships/ctrlProp" Target="../ctrlProps/ctrlProp1442.xml"/><Relationship Id="rId248" Type="http://schemas.openxmlformats.org/officeDocument/2006/relationships/ctrlProp" Target="../ctrlProps/ctrlProp874.xml"/><Relationship Id="rId455" Type="http://schemas.openxmlformats.org/officeDocument/2006/relationships/ctrlProp" Target="../ctrlProps/ctrlProp1081.xml"/><Relationship Id="rId662" Type="http://schemas.openxmlformats.org/officeDocument/2006/relationships/ctrlProp" Target="../ctrlProps/ctrlProp1288.xml"/><Relationship Id="rId12" Type="http://schemas.openxmlformats.org/officeDocument/2006/relationships/ctrlProp" Target="../ctrlProps/ctrlProp638.xml"/><Relationship Id="rId108" Type="http://schemas.openxmlformats.org/officeDocument/2006/relationships/ctrlProp" Target="../ctrlProps/ctrlProp734.xml"/><Relationship Id="rId315" Type="http://schemas.openxmlformats.org/officeDocument/2006/relationships/ctrlProp" Target="../ctrlProps/ctrlProp941.xml"/><Relationship Id="rId522" Type="http://schemas.openxmlformats.org/officeDocument/2006/relationships/ctrlProp" Target="../ctrlProps/ctrlProp1148.xml"/><Relationship Id="rId967" Type="http://schemas.openxmlformats.org/officeDocument/2006/relationships/ctrlProp" Target="../ctrlProps/ctrlProp1593.xml"/><Relationship Id="rId96" Type="http://schemas.openxmlformats.org/officeDocument/2006/relationships/ctrlProp" Target="../ctrlProps/ctrlProp722.xml"/><Relationship Id="rId161" Type="http://schemas.openxmlformats.org/officeDocument/2006/relationships/ctrlProp" Target="../ctrlProps/ctrlProp787.xml"/><Relationship Id="rId399" Type="http://schemas.openxmlformats.org/officeDocument/2006/relationships/ctrlProp" Target="../ctrlProps/ctrlProp1025.xml"/><Relationship Id="rId827" Type="http://schemas.openxmlformats.org/officeDocument/2006/relationships/ctrlProp" Target="../ctrlProps/ctrlProp1453.xml"/><Relationship Id="rId259" Type="http://schemas.openxmlformats.org/officeDocument/2006/relationships/ctrlProp" Target="../ctrlProps/ctrlProp885.xml"/><Relationship Id="rId466" Type="http://schemas.openxmlformats.org/officeDocument/2006/relationships/ctrlProp" Target="../ctrlProps/ctrlProp1092.xml"/><Relationship Id="rId673" Type="http://schemas.openxmlformats.org/officeDocument/2006/relationships/ctrlProp" Target="../ctrlProps/ctrlProp1299.xml"/><Relationship Id="rId880" Type="http://schemas.openxmlformats.org/officeDocument/2006/relationships/ctrlProp" Target="../ctrlProps/ctrlProp1506.xml"/><Relationship Id="rId23" Type="http://schemas.openxmlformats.org/officeDocument/2006/relationships/ctrlProp" Target="../ctrlProps/ctrlProp649.xml"/><Relationship Id="rId119" Type="http://schemas.openxmlformats.org/officeDocument/2006/relationships/ctrlProp" Target="../ctrlProps/ctrlProp745.xml"/><Relationship Id="rId326" Type="http://schemas.openxmlformats.org/officeDocument/2006/relationships/ctrlProp" Target="../ctrlProps/ctrlProp952.xml"/><Relationship Id="rId533" Type="http://schemas.openxmlformats.org/officeDocument/2006/relationships/ctrlProp" Target="../ctrlProps/ctrlProp1159.xml"/><Relationship Id="rId978" Type="http://schemas.openxmlformats.org/officeDocument/2006/relationships/ctrlProp" Target="../ctrlProps/ctrlProp1604.xml"/><Relationship Id="rId740" Type="http://schemas.openxmlformats.org/officeDocument/2006/relationships/ctrlProp" Target="../ctrlProps/ctrlProp1366.xml"/><Relationship Id="rId838" Type="http://schemas.openxmlformats.org/officeDocument/2006/relationships/ctrlProp" Target="../ctrlProps/ctrlProp1464.xml"/><Relationship Id="rId172" Type="http://schemas.openxmlformats.org/officeDocument/2006/relationships/ctrlProp" Target="../ctrlProps/ctrlProp798.xml"/><Relationship Id="rId477" Type="http://schemas.openxmlformats.org/officeDocument/2006/relationships/ctrlProp" Target="../ctrlProps/ctrlProp1103.xml"/><Relationship Id="rId600" Type="http://schemas.openxmlformats.org/officeDocument/2006/relationships/ctrlProp" Target="../ctrlProps/ctrlProp1226.xml"/><Relationship Id="rId684" Type="http://schemas.openxmlformats.org/officeDocument/2006/relationships/ctrlProp" Target="../ctrlProps/ctrlProp1310.xml"/><Relationship Id="rId337" Type="http://schemas.openxmlformats.org/officeDocument/2006/relationships/ctrlProp" Target="../ctrlProps/ctrlProp963.xml"/><Relationship Id="rId891" Type="http://schemas.openxmlformats.org/officeDocument/2006/relationships/ctrlProp" Target="../ctrlProps/ctrlProp1517.xml"/><Relationship Id="rId905" Type="http://schemas.openxmlformats.org/officeDocument/2006/relationships/ctrlProp" Target="../ctrlProps/ctrlProp1531.xml"/><Relationship Id="rId989" Type="http://schemas.openxmlformats.org/officeDocument/2006/relationships/ctrlProp" Target="../ctrlProps/ctrlProp1615.xml"/><Relationship Id="rId34" Type="http://schemas.openxmlformats.org/officeDocument/2006/relationships/ctrlProp" Target="../ctrlProps/ctrlProp660.xml"/><Relationship Id="rId544" Type="http://schemas.openxmlformats.org/officeDocument/2006/relationships/ctrlProp" Target="../ctrlProps/ctrlProp1170.xml"/><Relationship Id="rId751" Type="http://schemas.openxmlformats.org/officeDocument/2006/relationships/ctrlProp" Target="../ctrlProps/ctrlProp1377.xml"/><Relationship Id="rId849" Type="http://schemas.openxmlformats.org/officeDocument/2006/relationships/ctrlProp" Target="../ctrlProps/ctrlProp1475.xml"/><Relationship Id="rId183" Type="http://schemas.openxmlformats.org/officeDocument/2006/relationships/ctrlProp" Target="../ctrlProps/ctrlProp809.xml"/><Relationship Id="rId390" Type="http://schemas.openxmlformats.org/officeDocument/2006/relationships/ctrlProp" Target="../ctrlProps/ctrlProp1016.xml"/><Relationship Id="rId404" Type="http://schemas.openxmlformats.org/officeDocument/2006/relationships/ctrlProp" Target="../ctrlProps/ctrlProp1030.xml"/><Relationship Id="rId611" Type="http://schemas.openxmlformats.org/officeDocument/2006/relationships/ctrlProp" Target="../ctrlProps/ctrlProp1237.xml"/><Relationship Id="rId250" Type="http://schemas.openxmlformats.org/officeDocument/2006/relationships/ctrlProp" Target="../ctrlProps/ctrlProp876.xml"/><Relationship Id="rId488" Type="http://schemas.openxmlformats.org/officeDocument/2006/relationships/ctrlProp" Target="../ctrlProps/ctrlProp1114.xml"/><Relationship Id="rId695" Type="http://schemas.openxmlformats.org/officeDocument/2006/relationships/ctrlProp" Target="../ctrlProps/ctrlProp1321.xml"/><Relationship Id="rId709" Type="http://schemas.openxmlformats.org/officeDocument/2006/relationships/ctrlProp" Target="../ctrlProps/ctrlProp1335.xml"/><Relationship Id="rId916" Type="http://schemas.openxmlformats.org/officeDocument/2006/relationships/ctrlProp" Target="../ctrlProps/ctrlProp1542.xml"/><Relationship Id="rId45" Type="http://schemas.openxmlformats.org/officeDocument/2006/relationships/ctrlProp" Target="../ctrlProps/ctrlProp671.xml"/><Relationship Id="rId110" Type="http://schemas.openxmlformats.org/officeDocument/2006/relationships/ctrlProp" Target="../ctrlProps/ctrlProp736.xml"/><Relationship Id="rId348" Type="http://schemas.openxmlformats.org/officeDocument/2006/relationships/ctrlProp" Target="../ctrlProps/ctrlProp974.xml"/><Relationship Id="rId555" Type="http://schemas.openxmlformats.org/officeDocument/2006/relationships/ctrlProp" Target="../ctrlProps/ctrlProp1181.xml"/><Relationship Id="rId762" Type="http://schemas.openxmlformats.org/officeDocument/2006/relationships/ctrlProp" Target="../ctrlProps/ctrlProp1388.xml"/><Relationship Id="rId194" Type="http://schemas.openxmlformats.org/officeDocument/2006/relationships/ctrlProp" Target="../ctrlProps/ctrlProp820.xml"/><Relationship Id="rId208" Type="http://schemas.openxmlformats.org/officeDocument/2006/relationships/ctrlProp" Target="../ctrlProps/ctrlProp834.xml"/><Relationship Id="rId415" Type="http://schemas.openxmlformats.org/officeDocument/2006/relationships/ctrlProp" Target="../ctrlProps/ctrlProp1041.xml"/><Relationship Id="rId622" Type="http://schemas.openxmlformats.org/officeDocument/2006/relationships/ctrlProp" Target="../ctrlProps/ctrlProp1248.xml"/><Relationship Id="rId261" Type="http://schemas.openxmlformats.org/officeDocument/2006/relationships/ctrlProp" Target="../ctrlProps/ctrlProp887.xml"/><Relationship Id="rId499" Type="http://schemas.openxmlformats.org/officeDocument/2006/relationships/ctrlProp" Target="../ctrlProps/ctrlProp1125.xml"/><Relationship Id="rId927" Type="http://schemas.openxmlformats.org/officeDocument/2006/relationships/ctrlProp" Target="../ctrlProps/ctrlProp1553.xml"/><Relationship Id="rId56" Type="http://schemas.openxmlformats.org/officeDocument/2006/relationships/ctrlProp" Target="../ctrlProps/ctrlProp682.xml"/><Relationship Id="rId359" Type="http://schemas.openxmlformats.org/officeDocument/2006/relationships/ctrlProp" Target="../ctrlProps/ctrlProp985.xml"/><Relationship Id="rId566" Type="http://schemas.openxmlformats.org/officeDocument/2006/relationships/ctrlProp" Target="../ctrlProps/ctrlProp1192.xml"/><Relationship Id="rId773" Type="http://schemas.openxmlformats.org/officeDocument/2006/relationships/ctrlProp" Target="../ctrlProps/ctrlProp1399.xml"/><Relationship Id="rId121" Type="http://schemas.openxmlformats.org/officeDocument/2006/relationships/ctrlProp" Target="../ctrlProps/ctrlProp747.xml"/><Relationship Id="rId219" Type="http://schemas.openxmlformats.org/officeDocument/2006/relationships/ctrlProp" Target="../ctrlProps/ctrlProp845.xml"/><Relationship Id="rId426" Type="http://schemas.openxmlformats.org/officeDocument/2006/relationships/ctrlProp" Target="../ctrlProps/ctrlProp1052.xml"/><Relationship Id="rId633" Type="http://schemas.openxmlformats.org/officeDocument/2006/relationships/ctrlProp" Target="../ctrlProps/ctrlProp1259.xml"/><Relationship Id="rId980" Type="http://schemas.openxmlformats.org/officeDocument/2006/relationships/ctrlProp" Target="../ctrlProps/ctrlProp1606.xml"/><Relationship Id="rId840" Type="http://schemas.openxmlformats.org/officeDocument/2006/relationships/ctrlProp" Target="../ctrlProps/ctrlProp1466.xml"/><Relationship Id="rId938" Type="http://schemas.openxmlformats.org/officeDocument/2006/relationships/ctrlProp" Target="../ctrlProps/ctrlProp1564.xml"/><Relationship Id="rId67" Type="http://schemas.openxmlformats.org/officeDocument/2006/relationships/ctrlProp" Target="../ctrlProps/ctrlProp693.xml"/><Relationship Id="rId272" Type="http://schemas.openxmlformats.org/officeDocument/2006/relationships/ctrlProp" Target="../ctrlProps/ctrlProp898.xml"/><Relationship Id="rId577" Type="http://schemas.openxmlformats.org/officeDocument/2006/relationships/ctrlProp" Target="../ctrlProps/ctrlProp1203.xml"/><Relationship Id="rId700" Type="http://schemas.openxmlformats.org/officeDocument/2006/relationships/ctrlProp" Target="../ctrlProps/ctrlProp1326.xml"/><Relationship Id="rId132" Type="http://schemas.openxmlformats.org/officeDocument/2006/relationships/ctrlProp" Target="../ctrlProps/ctrlProp758.xml"/><Relationship Id="rId784" Type="http://schemas.openxmlformats.org/officeDocument/2006/relationships/ctrlProp" Target="../ctrlProps/ctrlProp1410.xml"/><Relationship Id="rId991" Type="http://schemas.openxmlformats.org/officeDocument/2006/relationships/ctrlProp" Target="../ctrlProps/ctrlProp1617.xml"/><Relationship Id="rId437" Type="http://schemas.openxmlformats.org/officeDocument/2006/relationships/ctrlProp" Target="../ctrlProps/ctrlProp1063.xml"/><Relationship Id="rId644" Type="http://schemas.openxmlformats.org/officeDocument/2006/relationships/ctrlProp" Target="../ctrlProps/ctrlProp1270.xml"/><Relationship Id="rId851" Type="http://schemas.openxmlformats.org/officeDocument/2006/relationships/ctrlProp" Target="../ctrlProps/ctrlProp1477.xml"/><Relationship Id="rId283" Type="http://schemas.openxmlformats.org/officeDocument/2006/relationships/ctrlProp" Target="../ctrlProps/ctrlProp909.xml"/><Relationship Id="rId490" Type="http://schemas.openxmlformats.org/officeDocument/2006/relationships/ctrlProp" Target="../ctrlProps/ctrlProp1116.xml"/><Relationship Id="rId504" Type="http://schemas.openxmlformats.org/officeDocument/2006/relationships/ctrlProp" Target="../ctrlProps/ctrlProp1130.xml"/><Relationship Id="rId711" Type="http://schemas.openxmlformats.org/officeDocument/2006/relationships/ctrlProp" Target="../ctrlProps/ctrlProp1337.xml"/><Relationship Id="rId949" Type="http://schemas.openxmlformats.org/officeDocument/2006/relationships/ctrlProp" Target="../ctrlProps/ctrlProp1575.xml"/><Relationship Id="rId78" Type="http://schemas.openxmlformats.org/officeDocument/2006/relationships/ctrlProp" Target="../ctrlProps/ctrlProp704.xml"/><Relationship Id="rId143" Type="http://schemas.openxmlformats.org/officeDocument/2006/relationships/ctrlProp" Target="../ctrlProps/ctrlProp769.xml"/><Relationship Id="rId350" Type="http://schemas.openxmlformats.org/officeDocument/2006/relationships/ctrlProp" Target="../ctrlProps/ctrlProp976.xml"/><Relationship Id="rId588" Type="http://schemas.openxmlformats.org/officeDocument/2006/relationships/ctrlProp" Target="../ctrlProps/ctrlProp1214.xml"/><Relationship Id="rId795" Type="http://schemas.openxmlformats.org/officeDocument/2006/relationships/ctrlProp" Target="../ctrlProps/ctrlProp1421.xml"/><Relationship Id="rId809" Type="http://schemas.openxmlformats.org/officeDocument/2006/relationships/ctrlProp" Target="../ctrlProps/ctrlProp1435.xml"/><Relationship Id="rId9" Type="http://schemas.openxmlformats.org/officeDocument/2006/relationships/ctrlProp" Target="../ctrlProps/ctrlProp635.xml"/><Relationship Id="rId210" Type="http://schemas.openxmlformats.org/officeDocument/2006/relationships/ctrlProp" Target="../ctrlProps/ctrlProp836.xml"/><Relationship Id="rId448" Type="http://schemas.openxmlformats.org/officeDocument/2006/relationships/ctrlProp" Target="../ctrlProps/ctrlProp1074.xml"/><Relationship Id="rId655" Type="http://schemas.openxmlformats.org/officeDocument/2006/relationships/ctrlProp" Target="../ctrlProps/ctrlProp1281.xml"/><Relationship Id="rId862" Type="http://schemas.openxmlformats.org/officeDocument/2006/relationships/ctrlProp" Target="../ctrlProps/ctrlProp1488.xml"/><Relationship Id="rId294" Type="http://schemas.openxmlformats.org/officeDocument/2006/relationships/ctrlProp" Target="../ctrlProps/ctrlProp920.xml"/><Relationship Id="rId308" Type="http://schemas.openxmlformats.org/officeDocument/2006/relationships/ctrlProp" Target="../ctrlProps/ctrlProp934.xml"/><Relationship Id="rId515" Type="http://schemas.openxmlformats.org/officeDocument/2006/relationships/ctrlProp" Target="../ctrlProps/ctrlProp1141.xml"/><Relationship Id="rId722" Type="http://schemas.openxmlformats.org/officeDocument/2006/relationships/ctrlProp" Target="../ctrlProps/ctrlProp1348.xml"/><Relationship Id="rId89" Type="http://schemas.openxmlformats.org/officeDocument/2006/relationships/ctrlProp" Target="../ctrlProps/ctrlProp715.xml"/><Relationship Id="rId154" Type="http://schemas.openxmlformats.org/officeDocument/2006/relationships/ctrlProp" Target="../ctrlProps/ctrlProp780.xml"/><Relationship Id="rId361" Type="http://schemas.openxmlformats.org/officeDocument/2006/relationships/ctrlProp" Target="../ctrlProps/ctrlProp987.xml"/><Relationship Id="rId599" Type="http://schemas.openxmlformats.org/officeDocument/2006/relationships/ctrlProp" Target="../ctrlProps/ctrlProp1225.xml"/><Relationship Id="rId459" Type="http://schemas.openxmlformats.org/officeDocument/2006/relationships/ctrlProp" Target="../ctrlProps/ctrlProp1085.xml"/><Relationship Id="rId666" Type="http://schemas.openxmlformats.org/officeDocument/2006/relationships/ctrlProp" Target="../ctrlProps/ctrlProp1292.xml"/><Relationship Id="rId873" Type="http://schemas.openxmlformats.org/officeDocument/2006/relationships/ctrlProp" Target="../ctrlProps/ctrlProp1499.xml"/><Relationship Id="rId16" Type="http://schemas.openxmlformats.org/officeDocument/2006/relationships/ctrlProp" Target="../ctrlProps/ctrlProp642.xml"/><Relationship Id="rId221" Type="http://schemas.openxmlformats.org/officeDocument/2006/relationships/ctrlProp" Target="../ctrlProps/ctrlProp847.xml"/><Relationship Id="rId319" Type="http://schemas.openxmlformats.org/officeDocument/2006/relationships/ctrlProp" Target="../ctrlProps/ctrlProp945.xml"/><Relationship Id="rId526" Type="http://schemas.openxmlformats.org/officeDocument/2006/relationships/ctrlProp" Target="../ctrlProps/ctrlProp1152.xml"/><Relationship Id="rId733" Type="http://schemas.openxmlformats.org/officeDocument/2006/relationships/ctrlProp" Target="../ctrlProps/ctrlProp1359.xml"/><Relationship Id="rId940" Type="http://schemas.openxmlformats.org/officeDocument/2006/relationships/ctrlProp" Target="../ctrlProps/ctrlProp1566.xml"/><Relationship Id="rId165" Type="http://schemas.openxmlformats.org/officeDocument/2006/relationships/ctrlProp" Target="../ctrlProps/ctrlProp791.xml"/><Relationship Id="rId372" Type="http://schemas.openxmlformats.org/officeDocument/2006/relationships/ctrlProp" Target="../ctrlProps/ctrlProp998.xml"/><Relationship Id="rId677" Type="http://schemas.openxmlformats.org/officeDocument/2006/relationships/ctrlProp" Target="../ctrlProps/ctrlProp1303.xml"/><Relationship Id="rId800" Type="http://schemas.openxmlformats.org/officeDocument/2006/relationships/ctrlProp" Target="../ctrlProps/ctrlProp1426.xml"/><Relationship Id="rId232" Type="http://schemas.openxmlformats.org/officeDocument/2006/relationships/ctrlProp" Target="../ctrlProps/ctrlProp858.xml"/><Relationship Id="rId884" Type="http://schemas.openxmlformats.org/officeDocument/2006/relationships/ctrlProp" Target="../ctrlProps/ctrlProp1510.xml"/><Relationship Id="rId27" Type="http://schemas.openxmlformats.org/officeDocument/2006/relationships/ctrlProp" Target="../ctrlProps/ctrlProp653.xml"/><Relationship Id="rId537" Type="http://schemas.openxmlformats.org/officeDocument/2006/relationships/ctrlProp" Target="../ctrlProps/ctrlProp1163.xml"/><Relationship Id="rId744" Type="http://schemas.openxmlformats.org/officeDocument/2006/relationships/ctrlProp" Target="../ctrlProps/ctrlProp1370.xml"/><Relationship Id="rId951" Type="http://schemas.openxmlformats.org/officeDocument/2006/relationships/ctrlProp" Target="../ctrlProps/ctrlProp1577.xml"/><Relationship Id="rId80" Type="http://schemas.openxmlformats.org/officeDocument/2006/relationships/ctrlProp" Target="../ctrlProps/ctrlProp706.xml"/><Relationship Id="rId176" Type="http://schemas.openxmlformats.org/officeDocument/2006/relationships/ctrlProp" Target="../ctrlProps/ctrlProp802.xml"/><Relationship Id="rId383" Type="http://schemas.openxmlformats.org/officeDocument/2006/relationships/ctrlProp" Target="../ctrlProps/ctrlProp1009.xml"/><Relationship Id="rId590" Type="http://schemas.openxmlformats.org/officeDocument/2006/relationships/ctrlProp" Target="../ctrlProps/ctrlProp1216.xml"/><Relationship Id="rId604" Type="http://schemas.openxmlformats.org/officeDocument/2006/relationships/ctrlProp" Target="../ctrlProps/ctrlProp1230.xml"/><Relationship Id="rId811" Type="http://schemas.openxmlformats.org/officeDocument/2006/relationships/ctrlProp" Target="../ctrlProps/ctrlProp1437.xml"/><Relationship Id="rId243" Type="http://schemas.openxmlformats.org/officeDocument/2006/relationships/ctrlProp" Target="../ctrlProps/ctrlProp869.xml"/><Relationship Id="rId450" Type="http://schemas.openxmlformats.org/officeDocument/2006/relationships/ctrlProp" Target="../ctrlProps/ctrlProp1076.xml"/><Relationship Id="rId688" Type="http://schemas.openxmlformats.org/officeDocument/2006/relationships/ctrlProp" Target="../ctrlProps/ctrlProp1314.xml"/><Relationship Id="rId895" Type="http://schemas.openxmlformats.org/officeDocument/2006/relationships/ctrlProp" Target="../ctrlProps/ctrlProp1521.xml"/><Relationship Id="rId909" Type="http://schemas.openxmlformats.org/officeDocument/2006/relationships/ctrlProp" Target="../ctrlProps/ctrlProp1535.xml"/><Relationship Id="rId38" Type="http://schemas.openxmlformats.org/officeDocument/2006/relationships/ctrlProp" Target="../ctrlProps/ctrlProp664.xml"/><Relationship Id="rId103" Type="http://schemas.openxmlformats.org/officeDocument/2006/relationships/ctrlProp" Target="../ctrlProps/ctrlProp729.xml"/><Relationship Id="rId310" Type="http://schemas.openxmlformats.org/officeDocument/2006/relationships/ctrlProp" Target="../ctrlProps/ctrlProp936.xml"/><Relationship Id="rId548" Type="http://schemas.openxmlformats.org/officeDocument/2006/relationships/ctrlProp" Target="../ctrlProps/ctrlProp1174.xml"/><Relationship Id="rId755" Type="http://schemas.openxmlformats.org/officeDocument/2006/relationships/ctrlProp" Target="../ctrlProps/ctrlProp1381.xml"/><Relationship Id="rId962" Type="http://schemas.openxmlformats.org/officeDocument/2006/relationships/ctrlProp" Target="../ctrlProps/ctrlProp1588.xml"/><Relationship Id="rId91" Type="http://schemas.openxmlformats.org/officeDocument/2006/relationships/ctrlProp" Target="../ctrlProps/ctrlProp717.xml"/><Relationship Id="rId187" Type="http://schemas.openxmlformats.org/officeDocument/2006/relationships/ctrlProp" Target="../ctrlProps/ctrlProp813.xml"/><Relationship Id="rId394" Type="http://schemas.openxmlformats.org/officeDocument/2006/relationships/ctrlProp" Target="../ctrlProps/ctrlProp1020.xml"/><Relationship Id="rId408" Type="http://schemas.openxmlformats.org/officeDocument/2006/relationships/ctrlProp" Target="../ctrlProps/ctrlProp1034.xml"/><Relationship Id="rId615" Type="http://schemas.openxmlformats.org/officeDocument/2006/relationships/ctrlProp" Target="../ctrlProps/ctrlProp1241.xml"/><Relationship Id="rId822" Type="http://schemas.openxmlformats.org/officeDocument/2006/relationships/ctrlProp" Target="../ctrlProps/ctrlProp1448.xml"/><Relationship Id="rId254" Type="http://schemas.openxmlformats.org/officeDocument/2006/relationships/ctrlProp" Target="../ctrlProps/ctrlProp880.xml"/><Relationship Id="rId699" Type="http://schemas.openxmlformats.org/officeDocument/2006/relationships/ctrlProp" Target="../ctrlProps/ctrlProp1325.xml"/><Relationship Id="rId49" Type="http://schemas.openxmlformats.org/officeDocument/2006/relationships/ctrlProp" Target="../ctrlProps/ctrlProp675.xml"/><Relationship Id="rId114" Type="http://schemas.openxmlformats.org/officeDocument/2006/relationships/ctrlProp" Target="../ctrlProps/ctrlProp740.xml"/><Relationship Id="rId461" Type="http://schemas.openxmlformats.org/officeDocument/2006/relationships/ctrlProp" Target="../ctrlProps/ctrlProp1087.xml"/><Relationship Id="rId559" Type="http://schemas.openxmlformats.org/officeDocument/2006/relationships/ctrlProp" Target="../ctrlProps/ctrlProp1185.xml"/><Relationship Id="rId766" Type="http://schemas.openxmlformats.org/officeDocument/2006/relationships/ctrlProp" Target="../ctrlProps/ctrlProp1392.xml"/><Relationship Id="rId198" Type="http://schemas.openxmlformats.org/officeDocument/2006/relationships/ctrlProp" Target="../ctrlProps/ctrlProp824.xml"/><Relationship Id="rId321" Type="http://schemas.openxmlformats.org/officeDocument/2006/relationships/ctrlProp" Target="../ctrlProps/ctrlProp947.xml"/><Relationship Id="rId419" Type="http://schemas.openxmlformats.org/officeDocument/2006/relationships/ctrlProp" Target="../ctrlProps/ctrlProp1045.xml"/><Relationship Id="rId626" Type="http://schemas.openxmlformats.org/officeDocument/2006/relationships/ctrlProp" Target="../ctrlProps/ctrlProp1252.xml"/><Relationship Id="rId973" Type="http://schemas.openxmlformats.org/officeDocument/2006/relationships/ctrlProp" Target="../ctrlProps/ctrlProp1599.xml"/><Relationship Id="rId833" Type="http://schemas.openxmlformats.org/officeDocument/2006/relationships/ctrlProp" Target="../ctrlProps/ctrlProp1459.xml"/><Relationship Id="rId265" Type="http://schemas.openxmlformats.org/officeDocument/2006/relationships/ctrlProp" Target="../ctrlProps/ctrlProp891.xml"/><Relationship Id="rId472" Type="http://schemas.openxmlformats.org/officeDocument/2006/relationships/ctrlProp" Target="../ctrlProps/ctrlProp1098.xml"/><Relationship Id="rId900" Type="http://schemas.openxmlformats.org/officeDocument/2006/relationships/ctrlProp" Target="../ctrlProps/ctrlProp1526.xml"/><Relationship Id="rId125" Type="http://schemas.openxmlformats.org/officeDocument/2006/relationships/ctrlProp" Target="../ctrlProps/ctrlProp751.xml"/><Relationship Id="rId332" Type="http://schemas.openxmlformats.org/officeDocument/2006/relationships/ctrlProp" Target="../ctrlProps/ctrlProp958.xml"/><Relationship Id="rId777" Type="http://schemas.openxmlformats.org/officeDocument/2006/relationships/ctrlProp" Target="../ctrlProps/ctrlProp1403.xml"/><Relationship Id="rId984" Type="http://schemas.openxmlformats.org/officeDocument/2006/relationships/ctrlProp" Target="../ctrlProps/ctrlProp1610.xml"/><Relationship Id="rId637" Type="http://schemas.openxmlformats.org/officeDocument/2006/relationships/ctrlProp" Target="../ctrlProps/ctrlProp1263.xml"/><Relationship Id="rId844" Type="http://schemas.openxmlformats.org/officeDocument/2006/relationships/ctrlProp" Target="../ctrlProps/ctrlProp1470.xml"/><Relationship Id="rId276" Type="http://schemas.openxmlformats.org/officeDocument/2006/relationships/ctrlProp" Target="../ctrlProps/ctrlProp902.xml"/><Relationship Id="rId483" Type="http://schemas.openxmlformats.org/officeDocument/2006/relationships/ctrlProp" Target="../ctrlProps/ctrlProp1109.xml"/><Relationship Id="rId690" Type="http://schemas.openxmlformats.org/officeDocument/2006/relationships/ctrlProp" Target="../ctrlProps/ctrlProp1316.xml"/><Relationship Id="rId704" Type="http://schemas.openxmlformats.org/officeDocument/2006/relationships/ctrlProp" Target="../ctrlProps/ctrlProp1330.xml"/><Relationship Id="rId911" Type="http://schemas.openxmlformats.org/officeDocument/2006/relationships/ctrlProp" Target="../ctrlProps/ctrlProp1537.xml"/><Relationship Id="rId40" Type="http://schemas.openxmlformats.org/officeDocument/2006/relationships/ctrlProp" Target="../ctrlProps/ctrlProp666.xml"/><Relationship Id="rId136" Type="http://schemas.openxmlformats.org/officeDocument/2006/relationships/ctrlProp" Target="../ctrlProps/ctrlProp762.xml"/><Relationship Id="rId343" Type="http://schemas.openxmlformats.org/officeDocument/2006/relationships/ctrlProp" Target="../ctrlProps/ctrlProp969.xml"/><Relationship Id="rId550" Type="http://schemas.openxmlformats.org/officeDocument/2006/relationships/ctrlProp" Target="../ctrlProps/ctrlProp1176.xml"/><Relationship Id="rId788" Type="http://schemas.openxmlformats.org/officeDocument/2006/relationships/ctrlProp" Target="../ctrlProps/ctrlProp1414.xml"/><Relationship Id="rId203" Type="http://schemas.openxmlformats.org/officeDocument/2006/relationships/ctrlProp" Target="../ctrlProps/ctrlProp829.xml"/><Relationship Id="rId648" Type="http://schemas.openxmlformats.org/officeDocument/2006/relationships/ctrlProp" Target="../ctrlProps/ctrlProp1274.xml"/><Relationship Id="rId855" Type="http://schemas.openxmlformats.org/officeDocument/2006/relationships/ctrlProp" Target="../ctrlProps/ctrlProp1481.xml"/><Relationship Id="rId287" Type="http://schemas.openxmlformats.org/officeDocument/2006/relationships/ctrlProp" Target="../ctrlProps/ctrlProp913.xml"/><Relationship Id="rId410" Type="http://schemas.openxmlformats.org/officeDocument/2006/relationships/ctrlProp" Target="../ctrlProps/ctrlProp1036.xml"/><Relationship Id="rId494" Type="http://schemas.openxmlformats.org/officeDocument/2006/relationships/ctrlProp" Target="../ctrlProps/ctrlProp1120.xml"/><Relationship Id="rId508" Type="http://schemas.openxmlformats.org/officeDocument/2006/relationships/ctrlProp" Target="../ctrlProps/ctrlProp1134.xml"/><Relationship Id="rId715" Type="http://schemas.openxmlformats.org/officeDocument/2006/relationships/ctrlProp" Target="../ctrlProps/ctrlProp1341.xml"/><Relationship Id="rId922" Type="http://schemas.openxmlformats.org/officeDocument/2006/relationships/ctrlProp" Target="../ctrlProps/ctrlProp1548.xml"/><Relationship Id="rId147" Type="http://schemas.openxmlformats.org/officeDocument/2006/relationships/ctrlProp" Target="../ctrlProps/ctrlProp773.xml"/><Relationship Id="rId354" Type="http://schemas.openxmlformats.org/officeDocument/2006/relationships/ctrlProp" Target="../ctrlProps/ctrlProp980.xml"/><Relationship Id="rId799" Type="http://schemas.openxmlformats.org/officeDocument/2006/relationships/ctrlProp" Target="../ctrlProps/ctrlProp1425.xml"/><Relationship Id="rId51" Type="http://schemas.openxmlformats.org/officeDocument/2006/relationships/ctrlProp" Target="../ctrlProps/ctrlProp677.xml"/><Relationship Id="rId561" Type="http://schemas.openxmlformats.org/officeDocument/2006/relationships/ctrlProp" Target="../ctrlProps/ctrlProp1187.xml"/><Relationship Id="rId659" Type="http://schemas.openxmlformats.org/officeDocument/2006/relationships/ctrlProp" Target="../ctrlProps/ctrlProp1285.xml"/><Relationship Id="rId866" Type="http://schemas.openxmlformats.org/officeDocument/2006/relationships/ctrlProp" Target="../ctrlProps/ctrlProp1492.xml"/><Relationship Id="rId214" Type="http://schemas.openxmlformats.org/officeDocument/2006/relationships/ctrlProp" Target="../ctrlProps/ctrlProp840.xml"/><Relationship Id="rId298" Type="http://schemas.openxmlformats.org/officeDocument/2006/relationships/ctrlProp" Target="../ctrlProps/ctrlProp924.xml"/><Relationship Id="rId421" Type="http://schemas.openxmlformats.org/officeDocument/2006/relationships/ctrlProp" Target="../ctrlProps/ctrlProp1047.xml"/><Relationship Id="rId519" Type="http://schemas.openxmlformats.org/officeDocument/2006/relationships/ctrlProp" Target="../ctrlProps/ctrlProp1145.xml"/><Relationship Id="rId158" Type="http://schemas.openxmlformats.org/officeDocument/2006/relationships/ctrlProp" Target="../ctrlProps/ctrlProp784.xml"/><Relationship Id="rId726" Type="http://schemas.openxmlformats.org/officeDocument/2006/relationships/ctrlProp" Target="../ctrlProps/ctrlProp1352.xml"/><Relationship Id="rId933" Type="http://schemas.openxmlformats.org/officeDocument/2006/relationships/ctrlProp" Target="../ctrlProps/ctrlProp1559.xml"/><Relationship Id="rId62" Type="http://schemas.openxmlformats.org/officeDocument/2006/relationships/ctrlProp" Target="../ctrlProps/ctrlProp688.xml"/><Relationship Id="rId365" Type="http://schemas.openxmlformats.org/officeDocument/2006/relationships/ctrlProp" Target="../ctrlProps/ctrlProp991.xml"/><Relationship Id="rId572" Type="http://schemas.openxmlformats.org/officeDocument/2006/relationships/ctrlProp" Target="../ctrlProps/ctrlProp1198.xml"/><Relationship Id="rId225" Type="http://schemas.openxmlformats.org/officeDocument/2006/relationships/ctrlProp" Target="../ctrlProps/ctrlProp851.xml"/><Relationship Id="rId432" Type="http://schemas.openxmlformats.org/officeDocument/2006/relationships/ctrlProp" Target="../ctrlProps/ctrlProp1058.xml"/><Relationship Id="rId877" Type="http://schemas.openxmlformats.org/officeDocument/2006/relationships/ctrlProp" Target="../ctrlProps/ctrlProp1503.xml"/><Relationship Id="rId737" Type="http://schemas.openxmlformats.org/officeDocument/2006/relationships/ctrlProp" Target="../ctrlProps/ctrlProp1363.xml"/><Relationship Id="rId944" Type="http://schemas.openxmlformats.org/officeDocument/2006/relationships/ctrlProp" Target="../ctrlProps/ctrlProp1570.xml"/><Relationship Id="rId73" Type="http://schemas.openxmlformats.org/officeDocument/2006/relationships/ctrlProp" Target="../ctrlProps/ctrlProp699.xml"/><Relationship Id="rId169" Type="http://schemas.openxmlformats.org/officeDocument/2006/relationships/ctrlProp" Target="../ctrlProps/ctrlProp795.xml"/><Relationship Id="rId376" Type="http://schemas.openxmlformats.org/officeDocument/2006/relationships/ctrlProp" Target="../ctrlProps/ctrlProp1002.xml"/><Relationship Id="rId583" Type="http://schemas.openxmlformats.org/officeDocument/2006/relationships/ctrlProp" Target="../ctrlProps/ctrlProp1209.xml"/><Relationship Id="rId790" Type="http://schemas.openxmlformats.org/officeDocument/2006/relationships/ctrlProp" Target="../ctrlProps/ctrlProp1416.xml"/><Relationship Id="rId804" Type="http://schemas.openxmlformats.org/officeDocument/2006/relationships/ctrlProp" Target="../ctrlProps/ctrlProp1430.xml"/><Relationship Id="rId4" Type="http://schemas.openxmlformats.org/officeDocument/2006/relationships/ctrlProp" Target="../ctrlProps/ctrlProp630.xml"/><Relationship Id="rId236" Type="http://schemas.openxmlformats.org/officeDocument/2006/relationships/ctrlProp" Target="../ctrlProps/ctrlProp862.xml"/><Relationship Id="rId443" Type="http://schemas.openxmlformats.org/officeDocument/2006/relationships/ctrlProp" Target="../ctrlProps/ctrlProp1069.xml"/><Relationship Id="rId650" Type="http://schemas.openxmlformats.org/officeDocument/2006/relationships/ctrlProp" Target="../ctrlProps/ctrlProp1276.xml"/><Relationship Id="rId888" Type="http://schemas.openxmlformats.org/officeDocument/2006/relationships/ctrlProp" Target="../ctrlProps/ctrlProp1514.xml"/><Relationship Id="rId303" Type="http://schemas.openxmlformats.org/officeDocument/2006/relationships/ctrlProp" Target="../ctrlProps/ctrlProp929.xml"/><Relationship Id="rId748" Type="http://schemas.openxmlformats.org/officeDocument/2006/relationships/ctrlProp" Target="../ctrlProps/ctrlProp1374.xml"/><Relationship Id="rId955" Type="http://schemas.openxmlformats.org/officeDocument/2006/relationships/ctrlProp" Target="../ctrlProps/ctrlProp1581.xml"/><Relationship Id="rId84" Type="http://schemas.openxmlformats.org/officeDocument/2006/relationships/ctrlProp" Target="../ctrlProps/ctrlProp710.xml"/><Relationship Id="rId387" Type="http://schemas.openxmlformats.org/officeDocument/2006/relationships/ctrlProp" Target="../ctrlProps/ctrlProp1013.xml"/><Relationship Id="rId510" Type="http://schemas.openxmlformats.org/officeDocument/2006/relationships/ctrlProp" Target="../ctrlProps/ctrlProp1136.xml"/><Relationship Id="rId594" Type="http://schemas.openxmlformats.org/officeDocument/2006/relationships/ctrlProp" Target="../ctrlProps/ctrlProp1220.xml"/><Relationship Id="rId608" Type="http://schemas.openxmlformats.org/officeDocument/2006/relationships/ctrlProp" Target="../ctrlProps/ctrlProp1234.xml"/><Relationship Id="rId815" Type="http://schemas.openxmlformats.org/officeDocument/2006/relationships/ctrlProp" Target="../ctrlProps/ctrlProp1441.xml"/><Relationship Id="rId247" Type="http://schemas.openxmlformats.org/officeDocument/2006/relationships/ctrlProp" Target="../ctrlProps/ctrlProp873.xml"/><Relationship Id="rId899" Type="http://schemas.openxmlformats.org/officeDocument/2006/relationships/ctrlProp" Target="../ctrlProps/ctrlProp1525.xml"/><Relationship Id="rId107" Type="http://schemas.openxmlformats.org/officeDocument/2006/relationships/ctrlProp" Target="../ctrlProps/ctrlProp733.xml"/><Relationship Id="rId454" Type="http://schemas.openxmlformats.org/officeDocument/2006/relationships/ctrlProp" Target="../ctrlProps/ctrlProp1080.xml"/><Relationship Id="rId661" Type="http://schemas.openxmlformats.org/officeDocument/2006/relationships/ctrlProp" Target="../ctrlProps/ctrlProp1287.xml"/><Relationship Id="rId759" Type="http://schemas.openxmlformats.org/officeDocument/2006/relationships/ctrlProp" Target="../ctrlProps/ctrlProp1385.xml"/><Relationship Id="rId966" Type="http://schemas.openxmlformats.org/officeDocument/2006/relationships/ctrlProp" Target="../ctrlProps/ctrlProp1592.xml"/><Relationship Id="rId11" Type="http://schemas.openxmlformats.org/officeDocument/2006/relationships/ctrlProp" Target="../ctrlProps/ctrlProp637.xml"/><Relationship Id="rId314" Type="http://schemas.openxmlformats.org/officeDocument/2006/relationships/ctrlProp" Target="../ctrlProps/ctrlProp940.xml"/><Relationship Id="rId398" Type="http://schemas.openxmlformats.org/officeDocument/2006/relationships/ctrlProp" Target="../ctrlProps/ctrlProp1024.xml"/><Relationship Id="rId521" Type="http://schemas.openxmlformats.org/officeDocument/2006/relationships/ctrlProp" Target="../ctrlProps/ctrlProp1147.xml"/><Relationship Id="rId619" Type="http://schemas.openxmlformats.org/officeDocument/2006/relationships/ctrlProp" Target="../ctrlProps/ctrlProp1245.xml"/><Relationship Id="rId95" Type="http://schemas.openxmlformats.org/officeDocument/2006/relationships/ctrlProp" Target="../ctrlProps/ctrlProp721.xml"/><Relationship Id="rId160" Type="http://schemas.openxmlformats.org/officeDocument/2006/relationships/ctrlProp" Target="../ctrlProps/ctrlProp786.xml"/><Relationship Id="rId826" Type="http://schemas.openxmlformats.org/officeDocument/2006/relationships/ctrlProp" Target="../ctrlProps/ctrlProp1452.xml"/><Relationship Id="rId258" Type="http://schemas.openxmlformats.org/officeDocument/2006/relationships/ctrlProp" Target="../ctrlProps/ctrlProp884.xml"/><Relationship Id="rId465" Type="http://schemas.openxmlformats.org/officeDocument/2006/relationships/ctrlProp" Target="../ctrlProps/ctrlProp1091.xml"/><Relationship Id="rId672" Type="http://schemas.openxmlformats.org/officeDocument/2006/relationships/ctrlProp" Target="../ctrlProps/ctrlProp1298.xml"/><Relationship Id="rId22" Type="http://schemas.openxmlformats.org/officeDocument/2006/relationships/ctrlProp" Target="../ctrlProps/ctrlProp648.xml"/><Relationship Id="rId118" Type="http://schemas.openxmlformats.org/officeDocument/2006/relationships/ctrlProp" Target="../ctrlProps/ctrlProp744.xml"/><Relationship Id="rId325" Type="http://schemas.openxmlformats.org/officeDocument/2006/relationships/ctrlProp" Target="../ctrlProps/ctrlProp951.xml"/><Relationship Id="rId532" Type="http://schemas.openxmlformats.org/officeDocument/2006/relationships/ctrlProp" Target="../ctrlProps/ctrlProp1158.xml"/><Relationship Id="rId977" Type="http://schemas.openxmlformats.org/officeDocument/2006/relationships/ctrlProp" Target="../ctrlProps/ctrlProp1603.xml"/><Relationship Id="rId171" Type="http://schemas.openxmlformats.org/officeDocument/2006/relationships/ctrlProp" Target="../ctrlProps/ctrlProp797.xml"/><Relationship Id="rId837" Type="http://schemas.openxmlformats.org/officeDocument/2006/relationships/ctrlProp" Target="../ctrlProps/ctrlProp1463.xml"/><Relationship Id="rId269" Type="http://schemas.openxmlformats.org/officeDocument/2006/relationships/ctrlProp" Target="../ctrlProps/ctrlProp895.xml"/><Relationship Id="rId476" Type="http://schemas.openxmlformats.org/officeDocument/2006/relationships/ctrlProp" Target="../ctrlProps/ctrlProp1102.xml"/><Relationship Id="rId683" Type="http://schemas.openxmlformats.org/officeDocument/2006/relationships/ctrlProp" Target="../ctrlProps/ctrlProp1309.xml"/><Relationship Id="rId890" Type="http://schemas.openxmlformats.org/officeDocument/2006/relationships/ctrlProp" Target="../ctrlProps/ctrlProp1516.xml"/><Relationship Id="rId904" Type="http://schemas.openxmlformats.org/officeDocument/2006/relationships/ctrlProp" Target="../ctrlProps/ctrlProp1530.xml"/><Relationship Id="rId33" Type="http://schemas.openxmlformats.org/officeDocument/2006/relationships/ctrlProp" Target="../ctrlProps/ctrlProp659.xml"/><Relationship Id="rId129" Type="http://schemas.openxmlformats.org/officeDocument/2006/relationships/ctrlProp" Target="../ctrlProps/ctrlProp755.xml"/><Relationship Id="rId336" Type="http://schemas.openxmlformats.org/officeDocument/2006/relationships/ctrlProp" Target="../ctrlProps/ctrlProp962.xml"/><Relationship Id="rId543" Type="http://schemas.openxmlformats.org/officeDocument/2006/relationships/ctrlProp" Target="../ctrlProps/ctrlProp1169.xml"/><Relationship Id="rId988" Type="http://schemas.openxmlformats.org/officeDocument/2006/relationships/ctrlProp" Target="../ctrlProps/ctrlProp1614.xml"/><Relationship Id="rId182" Type="http://schemas.openxmlformats.org/officeDocument/2006/relationships/ctrlProp" Target="../ctrlProps/ctrlProp808.xml"/><Relationship Id="rId403" Type="http://schemas.openxmlformats.org/officeDocument/2006/relationships/ctrlProp" Target="../ctrlProps/ctrlProp1029.xml"/><Relationship Id="rId750" Type="http://schemas.openxmlformats.org/officeDocument/2006/relationships/ctrlProp" Target="../ctrlProps/ctrlProp1376.xml"/><Relationship Id="rId848" Type="http://schemas.openxmlformats.org/officeDocument/2006/relationships/ctrlProp" Target="../ctrlProps/ctrlProp1474.xml"/><Relationship Id="rId487" Type="http://schemas.openxmlformats.org/officeDocument/2006/relationships/ctrlProp" Target="../ctrlProps/ctrlProp1113.xml"/><Relationship Id="rId610" Type="http://schemas.openxmlformats.org/officeDocument/2006/relationships/ctrlProp" Target="../ctrlProps/ctrlProp1236.xml"/><Relationship Id="rId694" Type="http://schemas.openxmlformats.org/officeDocument/2006/relationships/ctrlProp" Target="../ctrlProps/ctrlProp1320.xml"/><Relationship Id="rId708" Type="http://schemas.openxmlformats.org/officeDocument/2006/relationships/ctrlProp" Target="../ctrlProps/ctrlProp1334.xml"/><Relationship Id="rId915" Type="http://schemas.openxmlformats.org/officeDocument/2006/relationships/ctrlProp" Target="../ctrlProps/ctrlProp1541.xml"/><Relationship Id="rId347" Type="http://schemas.openxmlformats.org/officeDocument/2006/relationships/ctrlProp" Target="../ctrlProps/ctrlProp973.xml"/><Relationship Id="rId44" Type="http://schemas.openxmlformats.org/officeDocument/2006/relationships/ctrlProp" Target="../ctrlProps/ctrlProp670.xml"/><Relationship Id="rId554" Type="http://schemas.openxmlformats.org/officeDocument/2006/relationships/ctrlProp" Target="../ctrlProps/ctrlProp1180.xml"/><Relationship Id="rId761" Type="http://schemas.openxmlformats.org/officeDocument/2006/relationships/ctrlProp" Target="../ctrlProps/ctrlProp1387.xml"/><Relationship Id="rId859" Type="http://schemas.openxmlformats.org/officeDocument/2006/relationships/ctrlProp" Target="../ctrlProps/ctrlProp1485.xml"/><Relationship Id="rId193" Type="http://schemas.openxmlformats.org/officeDocument/2006/relationships/ctrlProp" Target="../ctrlProps/ctrlProp819.xml"/><Relationship Id="rId207" Type="http://schemas.openxmlformats.org/officeDocument/2006/relationships/ctrlProp" Target="../ctrlProps/ctrlProp833.xml"/><Relationship Id="rId414" Type="http://schemas.openxmlformats.org/officeDocument/2006/relationships/ctrlProp" Target="../ctrlProps/ctrlProp1040.xml"/><Relationship Id="rId498" Type="http://schemas.openxmlformats.org/officeDocument/2006/relationships/ctrlProp" Target="../ctrlProps/ctrlProp1124.xml"/><Relationship Id="rId621" Type="http://schemas.openxmlformats.org/officeDocument/2006/relationships/ctrlProp" Target="../ctrlProps/ctrlProp1247.xml"/><Relationship Id="rId260" Type="http://schemas.openxmlformats.org/officeDocument/2006/relationships/ctrlProp" Target="../ctrlProps/ctrlProp886.xml"/><Relationship Id="rId719" Type="http://schemas.openxmlformats.org/officeDocument/2006/relationships/ctrlProp" Target="../ctrlProps/ctrlProp1345.xml"/><Relationship Id="rId926" Type="http://schemas.openxmlformats.org/officeDocument/2006/relationships/ctrlProp" Target="../ctrlProps/ctrlProp1552.xml"/><Relationship Id="rId55" Type="http://schemas.openxmlformats.org/officeDocument/2006/relationships/ctrlProp" Target="../ctrlProps/ctrlProp681.xml"/><Relationship Id="rId120" Type="http://schemas.openxmlformats.org/officeDocument/2006/relationships/ctrlProp" Target="../ctrlProps/ctrlProp746.xml"/><Relationship Id="rId358" Type="http://schemas.openxmlformats.org/officeDocument/2006/relationships/ctrlProp" Target="../ctrlProps/ctrlProp984.xml"/><Relationship Id="rId565" Type="http://schemas.openxmlformats.org/officeDocument/2006/relationships/ctrlProp" Target="../ctrlProps/ctrlProp1191.xml"/><Relationship Id="rId772" Type="http://schemas.openxmlformats.org/officeDocument/2006/relationships/ctrlProp" Target="../ctrlProps/ctrlProp1398.xml"/><Relationship Id="rId218" Type="http://schemas.openxmlformats.org/officeDocument/2006/relationships/ctrlProp" Target="../ctrlProps/ctrlProp844.xml"/><Relationship Id="rId425" Type="http://schemas.openxmlformats.org/officeDocument/2006/relationships/ctrlProp" Target="../ctrlProps/ctrlProp1051.xml"/><Relationship Id="rId632" Type="http://schemas.openxmlformats.org/officeDocument/2006/relationships/ctrlProp" Target="../ctrlProps/ctrlProp1258.xml"/><Relationship Id="rId271" Type="http://schemas.openxmlformats.org/officeDocument/2006/relationships/ctrlProp" Target="../ctrlProps/ctrlProp897.xml"/><Relationship Id="rId937" Type="http://schemas.openxmlformats.org/officeDocument/2006/relationships/ctrlProp" Target="../ctrlProps/ctrlProp1563.xml"/><Relationship Id="rId66" Type="http://schemas.openxmlformats.org/officeDocument/2006/relationships/ctrlProp" Target="../ctrlProps/ctrlProp692.xml"/><Relationship Id="rId131" Type="http://schemas.openxmlformats.org/officeDocument/2006/relationships/ctrlProp" Target="../ctrlProps/ctrlProp757.xml"/><Relationship Id="rId369" Type="http://schemas.openxmlformats.org/officeDocument/2006/relationships/ctrlProp" Target="../ctrlProps/ctrlProp995.xml"/><Relationship Id="rId576" Type="http://schemas.openxmlformats.org/officeDocument/2006/relationships/ctrlProp" Target="../ctrlProps/ctrlProp1202.xml"/><Relationship Id="rId783" Type="http://schemas.openxmlformats.org/officeDocument/2006/relationships/ctrlProp" Target="../ctrlProps/ctrlProp1409.xml"/><Relationship Id="rId990" Type="http://schemas.openxmlformats.org/officeDocument/2006/relationships/ctrlProp" Target="../ctrlProps/ctrlProp1616.xml"/><Relationship Id="rId229" Type="http://schemas.openxmlformats.org/officeDocument/2006/relationships/ctrlProp" Target="../ctrlProps/ctrlProp855.xml"/><Relationship Id="rId436" Type="http://schemas.openxmlformats.org/officeDocument/2006/relationships/ctrlProp" Target="../ctrlProps/ctrlProp1062.xml"/><Relationship Id="rId643" Type="http://schemas.openxmlformats.org/officeDocument/2006/relationships/ctrlProp" Target="../ctrlProps/ctrlProp1269.xml"/><Relationship Id="rId850" Type="http://schemas.openxmlformats.org/officeDocument/2006/relationships/ctrlProp" Target="../ctrlProps/ctrlProp1476.xml"/><Relationship Id="rId948" Type="http://schemas.openxmlformats.org/officeDocument/2006/relationships/ctrlProp" Target="../ctrlProps/ctrlProp1574.xml"/><Relationship Id="rId77" Type="http://schemas.openxmlformats.org/officeDocument/2006/relationships/ctrlProp" Target="../ctrlProps/ctrlProp703.xml"/><Relationship Id="rId282" Type="http://schemas.openxmlformats.org/officeDocument/2006/relationships/ctrlProp" Target="../ctrlProps/ctrlProp908.xml"/><Relationship Id="rId503" Type="http://schemas.openxmlformats.org/officeDocument/2006/relationships/ctrlProp" Target="../ctrlProps/ctrlProp1129.xml"/><Relationship Id="rId587" Type="http://schemas.openxmlformats.org/officeDocument/2006/relationships/ctrlProp" Target="../ctrlProps/ctrlProp1213.xml"/><Relationship Id="rId710" Type="http://schemas.openxmlformats.org/officeDocument/2006/relationships/ctrlProp" Target="../ctrlProps/ctrlProp1336.xml"/><Relationship Id="rId808" Type="http://schemas.openxmlformats.org/officeDocument/2006/relationships/ctrlProp" Target="../ctrlProps/ctrlProp1434.xml"/><Relationship Id="rId8" Type="http://schemas.openxmlformats.org/officeDocument/2006/relationships/ctrlProp" Target="../ctrlProps/ctrlProp634.xml"/><Relationship Id="rId142" Type="http://schemas.openxmlformats.org/officeDocument/2006/relationships/ctrlProp" Target="../ctrlProps/ctrlProp768.xml"/><Relationship Id="rId447" Type="http://schemas.openxmlformats.org/officeDocument/2006/relationships/ctrlProp" Target="../ctrlProps/ctrlProp1073.xml"/><Relationship Id="rId794" Type="http://schemas.openxmlformats.org/officeDocument/2006/relationships/ctrlProp" Target="../ctrlProps/ctrlProp1420.xml"/><Relationship Id="rId654" Type="http://schemas.openxmlformats.org/officeDocument/2006/relationships/ctrlProp" Target="../ctrlProps/ctrlProp1280.xml"/><Relationship Id="rId861" Type="http://schemas.openxmlformats.org/officeDocument/2006/relationships/ctrlProp" Target="../ctrlProps/ctrlProp1487.xml"/><Relationship Id="rId959" Type="http://schemas.openxmlformats.org/officeDocument/2006/relationships/ctrlProp" Target="../ctrlProps/ctrlProp1585.xml"/><Relationship Id="rId293" Type="http://schemas.openxmlformats.org/officeDocument/2006/relationships/ctrlProp" Target="../ctrlProps/ctrlProp919.xml"/><Relationship Id="rId307" Type="http://schemas.openxmlformats.org/officeDocument/2006/relationships/ctrlProp" Target="../ctrlProps/ctrlProp933.xml"/><Relationship Id="rId514" Type="http://schemas.openxmlformats.org/officeDocument/2006/relationships/ctrlProp" Target="../ctrlProps/ctrlProp1140.xml"/><Relationship Id="rId721" Type="http://schemas.openxmlformats.org/officeDocument/2006/relationships/ctrlProp" Target="../ctrlProps/ctrlProp1347.xml"/><Relationship Id="rId88" Type="http://schemas.openxmlformats.org/officeDocument/2006/relationships/ctrlProp" Target="../ctrlProps/ctrlProp714.xml"/><Relationship Id="rId153" Type="http://schemas.openxmlformats.org/officeDocument/2006/relationships/ctrlProp" Target="../ctrlProps/ctrlProp779.xml"/><Relationship Id="rId360" Type="http://schemas.openxmlformats.org/officeDocument/2006/relationships/ctrlProp" Target="../ctrlProps/ctrlProp986.xml"/><Relationship Id="rId598" Type="http://schemas.openxmlformats.org/officeDocument/2006/relationships/ctrlProp" Target="../ctrlProps/ctrlProp1224.xml"/><Relationship Id="rId819" Type="http://schemas.openxmlformats.org/officeDocument/2006/relationships/ctrlProp" Target="../ctrlProps/ctrlProp1445.xml"/><Relationship Id="rId220" Type="http://schemas.openxmlformats.org/officeDocument/2006/relationships/ctrlProp" Target="../ctrlProps/ctrlProp846.xml"/><Relationship Id="rId458" Type="http://schemas.openxmlformats.org/officeDocument/2006/relationships/ctrlProp" Target="../ctrlProps/ctrlProp1084.xml"/><Relationship Id="rId665" Type="http://schemas.openxmlformats.org/officeDocument/2006/relationships/ctrlProp" Target="../ctrlProps/ctrlProp1291.xml"/><Relationship Id="rId872" Type="http://schemas.openxmlformats.org/officeDocument/2006/relationships/ctrlProp" Target="../ctrlProps/ctrlProp1498.xml"/><Relationship Id="rId15" Type="http://schemas.openxmlformats.org/officeDocument/2006/relationships/ctrlProp" Target="../ctrlProps/ctrlProp641.xml"/><Relationship Id="rId318" Type="http://schemas.openxmlformats.org/officeDocument/2006/relationships/ctrlProp" Target="../ctrlProps/ctrlProp944.xml"/><Relationship Id="rId525" Type="http://schemas.openxmlformats.org/officeDocument/2006/relationships/ctrlProp" Target="../ctrlProps/ctrlProp1151.xml"/><Relationship Id="rId732" Type="http://schemas.openxmlformats.org/officeDocument/2006/relationships/ctrlProp" Target="../ctrlProps/ctrlProp1358.xml"/><Relationship Id="rId99" Type="http://schemas.openxmlformats.org/officeDocument/2006/relationships/ctrlProp" Target="../ctrlProps/ctrlProp725.xml"/><Relationship Id="rId164" Type="http://schemas.openxmlformats.org/officeDocument/2006/relationships/ctrlProp" Target="../ctrlProps/ctrlProp790.xml"/><Relationship Id="rId371" Type="http://schemas.openxmlformats.org/officeDocument/2006/relationships/ctrlProp" Target="../ctrlProps/ctrlProp997.xml"/><Relationship Id="rId469" Type="http://schemas.openxmlformats.org/officeDocument/2006/relationships/ctrlProp" Target="../ctrlProps/ctrlProp1095.xml"/><Relationship Id="rId676" Type="http://schemas.openxmlformats.org/officeDocument/2006/relationships/ctrlProp" Target="../ctrlProps/ctrlProp1302.xml"/><Relationship Id="rId883" Type="http://schemas.openxmlformats.org/officeDocument/2006/relationships/ctrlProp" Target="../ctrlProps/ctrlProp1509.xml"/><Relationship Id="rId26" Type="http://schemas.openxmlformats.org/officeDocument/2006/relationships/ctrlProp" Target="../ctrlProps/ctrlProp652.xml"/><Relationship Id="rId231" Type="http://schemas.openxmlformats.org/officeDocument/2006/relationships/ctrlProp" Target="../ctrlProps/ctrlProp857.xml"/><Relationship Id="rId329" Type="http://schemas.openxmlformats.org/officeDocument/2006/relationships/ctrlProp" Target="../ctrlProps/ctrlProp955.xml"/><Relationship Id="rId536" Type="http://schemas.openxmlformats.org/officeDocument/2006/relationships/ctrlProp" Target="../ctrlProps/ctrlProp1162.xml"/><Relationship Id="rId175" Type="http://schemas.openxmlformats.org/officeDocument/2006/relationships/ctrlProp" Target="../ctrlProps/ctrlProp801.xml"/><Relationship Id="rId743" Type="http://schemas.openxmlformats.org/officeDocument/2006/relationships/ctrlProp" Target="../ctrlProps/ctrlProp1369.xml"/><Relationship Id="rId950" Type="http://schemas.openxmlformats.org/officeDocument/2006/relationships/ctrlProp" Target="../ctrlProps/ctrlProp1576.xml"/><Relationship Id="rId382" Type="http://schemas.openxmlformats.org/officeDocument/2006/relationships/ctrlProp" Target="../ctrlProps/ctrlProp1008.xml"/><Relationship Id="rId603" Type="http://schemas.openxmlformats.org/officeDocument/2006/relationships/ctrlProp" Target="../ctrlProps/ctrlProp1229.xml"/><Relationship Id="rId687" Type="http://schemas.openxmlformats.org/officeDocument/2006/relationships/ctrlProp" Target="../ctrlProps/ctrlProp1313.xml"/><Relationship Id="rId810" Type="http://schemas.openxmlformats.org/officeDocument/2006/relationships/ctrlProp" Target="../ctrlProps/ctrlProp1436.xml"/><Relationship Id="rId908" Type="http://schemas.openxmlformats.org/officeDocument/2006/relationships/ctrlProp" Target="../ctrlProps/ctrlProp1534.xml"/><Relationship Id="rId242" Type="http://schemas.openxmlformats.org/officeDocument/2006/relationships/ctrlProp" Target="../ctrlProps/ctrlProp868.xml"/><Relationship Id="rId894" Type="http://schemas.openxmlformats.org/officeDocument/2006/relationships/ctrlProp" Target="../ctrlProps/ctrlProp1520.xml"/><Relationship Id="rId37" Type="http://schemas.openxmlformats.org/officeDocument/2006/relationships/ctrlProp" Target="../ctrlProps/ctrlProp663.xml"/><Relationship Id="rId102" Type="http://schemas.openxmlformats.org/officeDocument/2006/relationships/ctrlProp" Target="../ctrlProps/ctrlProp728.xml"/><Relationship Id="rId547" Type="http://schemas.openxmlformats.org/officeDocument/2006/relationships/ctrlProp" Target="../ctrlProps/ctrlProp1173.xml"/><Relationship Id="rId754" Type="http://schemas.openxmlformats.org/officeDocument/2006/relationships/ctrlProp" Target="../ctrlProps/ctrlProp1380.xml"/><Relationship Id="rId961" Type="http://schemas.openxmlformats.org/officeDocument/2006/relationships/ctrlProp" Target="../ctrlProps/ctrlProp1587.xml"/><Relationship Id="rId90" Type="http://schemas.openxmlformats.org/officeDocument/2006/relationships/ctrlProp" Target="../ctrlProps/ctrlProp716.xml"/><Relationship Id="rId186" Type="http://schemas.openxmlformats.org/officeDocument/2006/relationships/ctrlProp" Target="../ctrlProps/ctrlProp812.xml"/><Relationship Id="rId393" Type="http://schemas.openxmlformats.org/officeDocument/2006/relationships/ctrlProp" Target="../ctrlProps/ctrlProp1019.xml"/><Relationship Id="rId407" Type="http://schemas.openxmlformats.org/officeDocument/2006/relationships/ctrlProp" Target="../ctrlProps/ctrlProp1033.xml"/><Relationship Id="rId614" Type="http://schemas.openxmlformats.org/officeDocument/2006/relationships/ctrlProp" Target="../ctrlProps/ctrlProp1240.xml"/><Relationship Id="rId821" Type="http://schemas.openxmlformats.org/officeDocument/2006/relationships/ctrlProp" Target="../ctrlProps/ctrlProp1447.xml"/><Relationship Id="rId253" Type="http://schemas.openxmlformats.org/officeDocument/2006/relationships/ctrlProp" Target="../ctrlProps/ctrlProp879.xml"/><Relationship Id="rId460" Type="http://schemas.openxmlformats.org/officeDocument/2006/relationships/ctrlProp" Target="../ctrlProps/ctrlProp1086.xml"/><Relationship Id="rId698" Type="http://schemas.openxmlformats.org/officeDocument/2006/relationships/ctrlProp" Target="../ctrlProps/ctrlProp1324.xml"/><Relationship Id="rId919" Type="http://schemas.openxmlformats.org/officeDocument/2006/relationships/ctrlProp" Target="../ctrlProps/ctrlProp1545.xml"/><Relationship Id="rId48" Type="http://schemas.openxmlformats.org/officeDocument/2006/relationships/ctrlProp" Target="../ctrlProps/ctrlProp674.xml"/><Relationship Id="rId113" Type="http://schemas.openxmlformats.org/officeDocument/2006/relationships/ctrlProp" Target="../ctrlProps/ctrlProp739.xml"/><Relationship Id="rId320" Type="http://schemas.openxmlformats.org/officeDocument/2006/relationships/ctrlProp" Target="../ctrlProps/ctrlProp946.xml"/><Relationship Id="rId558" Type="http://schemas.openxmlformats.org/officeDocument/2006/relationships/ctrlProp" Target="../ctrlProps/ctrlProp1184.xml"/><Relationship Id="rId765" Type="http://schemas.openxmlformats.org/officeDocument/2006/relationships/ctrlProp" Target="../ctrlProps/ctrlProp1391.xml"/><Relationship Id="rId972" Type="http://schemas.openxmlformats.org/officeDocument/2006/relationships/ctrlProp" Target="../ctrlProps/ctrlProp1598.xml"/><Relationship Id="rId197" Type="http://schemas.openxmlformats.org/officeDocument/2006/relationships/ctrlProp" Target="../ctrlProps/ctrlProp823.xml"/><Relationship Id="rId418" Type="http://schemas.openxmlformats.org/officeDocument/2006/relationships/ctrlProp" Target="../ctrlProps/ctrlProp1044.xml"/><Relationship Id="rId625" Type="http://schemas.openxmlformats.org/officeDocument/2006/relationships/ctrlProp" Target="../ctrlProps/ctrlProp1251.xml"/><Relationship Id="rId832" Type="http://schemas.openxmlformats.org/officeDocument/2006/relationships/ctrlProp" Target="../ctrlProps/ctrlProp1458.xml"/><Relationship Id="rId264" Type="http://schemas.openxmlformats.org/officeDocument/2006/relationships/ctrlProp" Target="../ctrlProps/ctrlProp890.xml"/><Relationship Id="rId471" Type="http://schemas.openxmlformats.org/officeDocument/2006/relationships/ctrlProp" Target="../ctrlProps/ctrlProp1097.xml"/><Relationship Id="rId59" Type="http://schemas.openxmlformats.org/officeDocument/2006/relationships/ctrlProp" Target="../ctrlProps/ctrlProp685.xml"/><Relationship Id="rId124" Type="http://schemas.openxmlformats.org/officeDocument/2006/relationships/ctrlProp" Target="../ctrlProps/ctrlProp750.xml"/><Relationship Id="rId569" Type="http://schemas.openxmlformats.org/officeDocument/2006/relationships/ctrlProp" Target="../ctrlProps/ctrlProp1195.xml"/><Relationship Id="rId776" Type="http://schemas.openxmlformats.org/officeDocument/2006/relationships/ctrlProp" Target="../ctrlProps/ctrlProp1402.xml"/><Relationship Id="rId983" Type="http://schemas.openxmlformats.org/officeDocument/2006/relationships/ctrlProp" Target="../ctrlProps/ctrlProp1609.xml"/><Relationship Id="rId331" Type="http://schemas.openxmlformats.org/officeDocument/2006/relationships/ctrlProp" Target="../ctrlProps/ctrlProp957.xml"/><Relationship Id="rId429" Type="http://schemas.openxmlformats.org/officeDocument/2006/relationships/ctrlProp" Target="../ctrlProps/ctrlProp1055.xml"/><Relationship Id="rId636" Type="http://schemas.openxmlformats.org/officeDocument/2006/relationships/ctrlProp" Target="../ctrlProps/ctrlProp1262.xml"/><Relationship Id="rId843" Type="http://schemas.openxmlformats.org/officeDocument/2006/relationships/ctrlProp" Target="../ctrlProps/ctrlProp1469.xml"/><Relationship Id="rId275" Type="http://schemas.openxmlformats.org/officeDocument/2006/relationships/ctrlProp" Target="../ctrlProps/ctrlProp901.xml"/><Relationship Id="rId482" Type="http://schemas.openxmlformats.org/officeDocument/2006/relationships/ctrlProp" Target="../ctrlProps/ctrlProp1108.xml"/><Relationship Id="rId703" Type="http://schemas.openxmlformats.org/officeDocument/2006/relationships/ctrlProp" Target="../ctrlProps/ctrlProp1329.xml"/><Relationship Id="rId910" Type="http://schemas.openxmlformats.org/officeDocument/2006/relationships/ctrlProp" Target="../ctrlProps/ctrlProp1536.xml"/><Relationship Id="rId135" Type="http://schemas.openxmlformats.org/officeDocument/2006/relationships/ctrlProp" Target="../ctrlProps/ctrlProp761.xml"/><Relationship Id="rId342" Type="http://schemas.openxmlformats.org/officeDocument/2006/relationships/ctrlProp" Target="../ctrlProps/ctrlProp968.xml"/><Relationship Id="rId787" Type="http://schemas.openxmlformats.org/officeDocument/2006/relationships/ctrlProp" Target="../ctrlProps/ctrlProp1413.xml"/><Relationship Id="rId202" Type="http://schemas.openxmlformats.org/officeDocument/2006/relationships/ctrlProp" Target="../ctrlProps/ctrlProp828.xml"/><Relationship Id="rId647" Type="http://schemas.openxmlformats.org/officeDocument/2006/relationships/ctrlProp" Target="../ctrlProps/ctrlProp1273.xml"/><Relationship Id="rId854" Type="http://schemas.openxmlformats.org/officeDocument/2006/relationships/ctrlProp" Target="../ctrlProps/ctrlProp1480.xml"/><Relationship Id="rId286" Type="http://schemas.openxmlformats.org/officeDocument/2006/relationships/ctrlProp" Target="../ctrlProps/ctrlProp912.xml"/><Relationship Id="rId493" Type="http://schemas.openxmlformats.org/officeDocument/2006/relationships/ctrlProp" Target="../ctrlProps/ctrlProp1119.xml"/><Relationship Id="rId507" Type="http://schemas.openxmlformats.org/officeDocument/2006/relationships/ctrlProp" Target="../ctrlProps/ctrlProp1133.xml"/><Relationship Id="rId714" Type="http://schemas.openxmlformats.org/officeDocument/2006/relationships/ctrlProp" Target="../ctrlProps/ctrlProp1340.xml"/><Relationship Id="rId921" Type="http://schemas.openxmlformats.org/officeDocument/2006/relationships/ctrlProp" Target="../ctrlProps/ctrlProp1547.xml"/><Relationship Id="rId50" Type="http://schemas.openxmlformats.org/officeDocument/2006/relationships/ctrlProp" Target="../ctrlProps/ctrlProp676.xml"/><Relationship Id="rId146" Type="http://schemas.openxmlformats.org/officeDocument/2006/relationships/ctrlProp" Target="../ctrlProps/ctrlProp772.xml"/><Relationship Id="rId353" Type="http://schemas.openxmlformats.org/officeDocument/2006/relationships/ctrlProp" Target="../ctrlProps/ctrlProp979.xml"/><Relationship Id="rId560" Type="http://schemas.openxmlformats.org/officeDocument/2006/relationships/ctrlProp" Target="../ctrlProps/ctrlProp1186.xml"/><Relationship Id="rId798" Type="http://schemas.openxmlformats.org/officeDocument/2006/relationships/ctrlProp" Target="../ctrlProps/ctrlProp1424.xml"/><Relationship Id="rId213" Type="http://schemas.openxmlformats.org/officeDocument/2006/relationships/ctrlProp" Target="../ctrlProps/ctrlProp839.xml"/><Relationship Id="rId420" Type="http://schemas.openxmlformats.org/officeDocument/2006/relationships/ctrlProp" Target="../ctrlProps/ctrlProp1046.xml"/><Relationship Id="rId658" Type="http://schemas.openxmlformats.org/officeDocument/2006/relationships/ctrlProp" Target="../ctrlProps/ctrlProp1284.xml"/><Relationship Id="rId865" Type="http://schemas.openxmlformats.org/officeDocument/2006/relationships/ctrlProp" Target="../ctrlProps/ctrlProp1491.xml"/><Relationship Id="rId297" Type="http://schemas.openxmlformats.org/officeDocument/2006/relationships/ctrlProp" Target="../ctrlProps/ctrlProp923.xml"/><Relationship Id="rId518" Type="http://schemas.openxmlformats.org/officeDocument/2006/relationships/ctrlProp" Target="../ctrlProps/ctrlProp1144.xml"/><Relationship Id="rId725" Type="http://schemas.openxmlformats.org/officeDocument/2006/relationships/ctrlProp" Target="../ctrlProps/ctrlProp1351.xml"/><Relationship Id="rId932" Type="http://schemas.openxmlformats.org/officeDocument/2006/relationships/ctrlProp" Target="../ctrlProps/ctrlProp1558.xml"/><Relationship Id="rId157" Type="http://schemas.openxmlformats.org/officeDocument/2006/relationships/ctrlProp" Target="../ctrlProps/ctrlProp783.xml"/><Relationship Id="rId364" Type="http://schemas.openxmlformats.org/officeDocument/2006/relationships/ctrlProp" Target="../ctrlProps/ctrlProp990.xml"/><Relationship Id="rId61" Type="http://schemas.openxmlformats.org/officeDocument/2006/relationships/ctrlProp" Target="../ctrlProps/ctrlProp687.xml"/><Relationship Id="rId571" Type="http://schemas.openxmlformats.org/officeDocument/2006/relationships/ctrlProp" Target="../ctrlProps/ctrlProp1197.xml"/><Relationship Id="rId669" Type="http://schemas.openxmlformats.org/officeDocument/2006/relationships/ctrlProp" Target="../ctrlProps/ctrlProp1295.xml"/><Relationship Id="rId876" Type="http://schemas.openxmlformats.org/officeDocument/2006/relationships/ctrlProp" Target="../ctrlProps/ctrlProp1502.xml"/><Relationship Id="rId19" Type="http://schemas.openxmlformats.org/officeDocument/2006/relationships/ctrlProp" Target="../ctrlProps/ctrlProp645.xml"/><Relationship Id="rId224" Type="http://schemas.openxmlformats.org/officeDocument/2006/relationships/ctrlProp" Target="../ctrlProps/ctrlProp850.xml"/><Relationship Id="rId431" Type="http://schemas.openxmlformats.org/officeDocument/2006/relationships/ctrlProp" Target="../ctrlProps/ctrlProp1057.xml"/><Relationship Id="rId529" Type="http://schemas.openxmlformats.org/officeDocument/2006/relationships/ctrlProp" Target="../ctrlProps/ctrlProp1155.xml"/><Relationship Id="rId736" Type="http://schemas.openxmlformats.org/officeDocument/2006/relationships/ctrlProp" Target="../ctrlProps/ctrlProp1362.xml"/><Relationship Id="rId168" Type="http://schemas.openxmlformats.org/officeDocument/2006/relationships/ctrlProp" Target="../ctrlProps/ctrlProp794.xml"/><Relationship Id="rId943" Type="http://schemas.openxmlformats.org/officeDocument/2006/relationships/ctrlProp" Target="../ctrlProps/ctrlProp1569.xml"/><Relationship Id="rId72" Type="http://schemas.openxmlformats.org/officeDocument/2006/relationships/ctrlProp" Target="../ctrlProps/ctrlProp698.xml"/><Relationship Id="rId375" Type="http://schemas.openxmlformats.org/officeDocument/2006/relationships/ctrlProp" Target="../ctrlProps/ctrlProp1001.xml"/><Relationship Id="rId582" Type="http://schemas.openxmlformats.org/officeDocument/2006/relationships/ctrlProp" Target="../ctrlProps/ctrlProp1208.xml"/><Relationship Id="rId803" Type="http://schemas.openxmlformats.org/officeDocument/2006/relationships/ctrlProp" Target="../ctrlProps/ctrlProp142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5F564-05E7-42B2-B591-F105C6426256}">
  <sheetPr codeName="Blad2">
    <pageSetUpPr fitToPage="1"/>
  </sheetPr>
  <dimension ref="A1:N91"/>
  <sheetViews>
    <sheetView showGridLines="0" zoomScaleNormal="100" workbookViewId="0"/>
  </sheetViews>
  <sheetFormatPr baseColWidth="10" defaultColWidth="8.83203125" defaultRowHeight="15" x14ac:dyDescent="0.2"/>
  <cols>
    <col min="1" max="2" width="2.5" customWidth="1"/>
    <col min="3" max="6" width="18.83203125" customWidth="1"/>
    <col min="7" max="8" width="2.5" customWidth="1"/>
    <col min="9" max="11" width="20.5" customWidth="1"/>
    <col min="12" max="13" width="2.5" customWidth="1"/>
    <col min="14" max="14" width="8.83203125" hidden="1" customWidth="1"/>
  </cols>
  <sheetData>
    <row r="1" spans="1:14" ht="15" customHeight="1" x14ac:dyDescent="0.25">
      <c r="A1" s="1"/>
      <c r="C1" s="3"/>
      <c r="D1" s="4"/>
      <c r="E1" s="5"/>
    </row>
    <row r="2" spans="1:14" s="6" customFormat="1" ht="36.75" customHeight="1" x14ac:dyDescent="0.25">
      <c r="C2" s="7"/>
      <c r="D2" s="4"/>
      <c r="E2" s="8"/>
    </row>
    <row r="3" spans="1:14" ht="15" customHeight="1" x14ac:dyDescent="0.25">
      <c r="C3" s="3"/>
      <c r="D3" s="4"/>
    </row>
    <row r="4" spans="1:14" s="6" customFormat="1" ht="27" customHeight="1" x14ac:dyDescent="0.25">
      <c r="A4" s="9"/>
      <c r="B4" s="9"/>
      <c r="C4" s="197" t="s">
        <v>0</v>
      </c>
      <c r="D4" s="197"/>
      <c r="E4" s="197"/>
      <c r="F4" s="197"/>
      <c r="G4" s="197"/>
      <c r="H4" s="197"/>
      <c r="I4" s="197"/>
      <c r="J4" s="197"/>
      <c r="K4" s="197"/>
      <c r="L4" s="9"/>
      <c r="M4" s="9"/>
    </row>
    <row r="5" spans="1:14" s="6" customFormat="1" ht="21" customHeight="1" x14ac:dyDescent="0.2">
      <c r="A5" s="9"/>
      <c r="B5" s="9"/>
      <c r="C5" s="199" t="str" cm="1">
        <f t="array" ref="C5">"Beleidsperiode "&amp;Datum_beleidsperiode&amp;", werkingsjaar "&amp;Datum_werkingsjaar</f>
        <v>Beleidsperiode 2020–2026, werkingsjaar 2025</v>
      </c>
      <c r="D5" s="199"/>
      <c r="E5" s="199"/>
      <c r="F5" s="199"/>
      <c r="G5" s="199"/>
      <c r="H5" s="199"/>
      <c r="I5" s="199"/>
      <c r="J5" s="199"/>
      <c r="K5" s="199"/>
      <c r="L5" s="9"/>
      <c r="M5" s="9"/>
    </row>
    <row r="6" spans="1:14" ht="14.5" customHeight="1" x14ac:dyDescent="0.2">
      <c r="C6" s="196" t="str" cm="1">
        <f t="array" aca="1" ref="C6" ca="1">IF(Sjabloon_status="Test", Watermark_test, IF((Datum_vervaldatum-TODAY())&lt;=0, Watermark_vervallen, IF((Datum_deadline-TODAY())&lt;0, Watermark_aanmaning, "")))</f>
        <v>De deadline voor de indiening van dit sjabloon van 31 maart 2026 is gepasseerd. Indien je een uitstel hebt gevraagd, volg dan individuele afspraken met DCJM.</v>
      </c>
      <c r="D6" s="196"/>
      <c r="E6" s="196"/>
      <c r="F6" s="196"/>
      <c r="G6" s="196"/>
      <c r="H6" s="196"/>
      <c r="I6" s="196"/>
      <c r="J6" s="196"/>
      <c r="K6" s="196"/>
    </row>
    <row r="7" spans="1:14" ht="14.5" customHeight="1" x14ac:dyDescent="0.2">
      <c r="A7" s="1"/>
      <c r="B7" s="10" t="s">
        <v>1</v>
      </c>
      <c r="D7" s="11"/>
      <c r="E7" s="12"/>
      <c r="G7" s="103"/>
      <c r="H7" s="10" t="s">
        <v>2</v>
      </c>
      <c r="K7" s="13"/>
      <c r="L7" s="13"/>
      <c r="M7" s="13"/>
      <c r="N7" s="13"/>
    </row>
    <row r="8" spans="1:14" ht="7.25" customHeight="1" x14ac:dyDescent="0.2">
      <c r="E8" s="13"/>
      <c r="G8" s="36"/>
      <c r="I8" s="13"/>
      <c r="J8" s="13"/>
      <c r="L8" s="13"/>
      <c r="M8" s="13"/>
      <c r="N8" s="13"/>
    </row>
    <row r="9" spans="1:14" ht="14.5" customHeight="1" x14ac:dyDescent="0.2">
      <c r="E9" s="13"/>
      <c r="G9" s="37"/>
      <c r="I9" s="14"/>
      <c r="J9" s="14"/>
      <c r="K9" s="13"/>
      <c r="L9" s="13"/>
      <c r="M9" s="13"/>
      <c r="N9" s="13"/>
    </row>
    <row r="10" spans="1:14" ht="14.5" customHeight="1" x14ac:dyDescent="0.2">
      <c r="E10" s="13"/>
      <c r="G10" s="36"/>
      <c r="I10" s="13"/>
      <c r="J10" s="13"/>
      <c r="L10" s="13"/>
      <c r="M10" s="13"/>
      <c r="N10" s="13"/>
    </row>
    <row r="11" spans="1:14" ht="14.5" customHeight="1" x14ac:dyDescent="0.2">
      <c r="E11" s="13"/>
      <c r="G11" s="37"/>
      <c r="I11" s="14"/>
      <c r="J11" s="14"/>
      <c r="K11" s="13"/>
      <c r="L11" s="13"/>
      <c r="M11" s="13"/>
      <c r="N11" s="13"/>
    </row>
    <row r="12" spans="1:14" ht="14.5" customHeight="1" x14ac:dyDescent="0.2">
      <c r="E12" s="13"/>
      <c r="G12" s="37"/>
      <c r="I12" s="35"/>
      <c r="J12" s="35"/>
      <c r="K12" s="13"/>
      <c r="L12" s="13"/>
      <c r="M12" s="13"/>
      <c r="N12" s="13"/>
    </row>
    <row r="13" spans="1:14" ht="14.5" customHeight="1" x14ac:dyDescent="0.2">
      <c r="E13" s="13"/>
      <c r="G13" s="37"/>
      <c r="I13" s="14"/>
      <c r="J13" s="14"/>
      <c r="K13" s="13"/>
      <c r="L13" s="13"/>
      <c r="M13" s="13"/>
      <c r="N13" s="13"/>
    </row>
    <row r="14" spans="1:14" ht="14.5" customHeight="1" x14ac:dyDescent="0.2">
      <c r="E14" s="13"/>
      <c r="G14" s="37"/>
      <c r="I14" s="14"/>
      <c r="J14" s="14"/>
      <c r="K14" s="13"/>
      <c r="L14" s="13"/>
      <c r="M14" s="13"/>
      <c r="N14" s="13"/>
    </row>
    <row r="15" spans="1:14" ht="14.5" customHeight="1" x14ac:dyDescent="0.2">
      <c r="E15" s="13"/>
      <c r="G15" s="37"/>
      <c r="K15" s="13"/>
      <c r="L15" s="13"/>
      <c r="M15" s="13"/>
      <c r="N15" s="13"/>
    </row>
    <row r="16" spans="1:14" ht="14.5" customHeight="1" x14ac:dyDescent="0.2">
      <c r="E16" s="13"/>
      <c r="G16" s="37"/>
      <c r="I16" s="14"/>
      <c r="J16" s="14"/>
      <c r="K16" s="13"/>
      <c r="L16" s="13"/>
      <c r="M16" s="13"/>
      <c r="N16" s="13"/>
    </row>
    <row r="17" spans="1:14" ht="14.5" customHeight="1" x14ac:dyDescent="0.2">
      <c r="E17" s="13"/>
      <c r="G17" s="37"/>
      <c r="I17" s="14"/>
      <c r="J17" s="14"/>
      <c r="K17" s="15"/>
      <c r="L17" s="13"/>
      <c r="M17" s="13"/>
      <c r="N17" s="13"/>
    </row>
    <row r="18" spans="1:14" ht="14.5" customHeight="1" x14ac:dyDescent="0.2">
      <c r="E18" s="13"/>
      <c r="G18" s="37"/>
      <c r="I18" s="14"/>
      <c r="J18" s="14"/>
      <c r="K18" s="15"/>
      <c r="L18" s="13"/>
      <c r="M18" s="13"/>
      <c r="N18" s="13"/>
    </row>
    <row r="19" spans="1:14" ht="14.5" customHeight="1" x14ac:dyDescent="0.2">
      <c r="E19" s="13"/>
      <c r="G19" s="37"/>
      <c r="I19" s="14"/>
      <c r="J19" s="14"/>
      <c r="K19" s="15"/>
      <c r="L19" s="13"/>
      <c r="M19" s="13"/>
      <c r="N19" s="13"/>
    </row>
    <row r="20" spans="1:14" ht="14.5" customHeight="1" x14ac:dyDescent="0.2">
      <c r="E20" s="13"/>
      <c r="G20" s="37"/>
      <c r="I20" s="14"/>
      <c r="J20" s="14"/>
      <c r="K20" s="15"/>
      <c r="L20" s="13"/>
      <c r="M20" s="13"/>
      <c r="N20" s="13"/>
    </row>
    <row r="21" spans="1:14" ht="14.5" customHeight="1" x14ac:dyDescent="0.2">
      <c r="E21" s="13"/>
      <c r="G21" s="37"/>
      <c r="I21" s="14"/>
      <c r="J21" s="14"/>
      <c r="K21" s="15"/>
      <c r="L21" s="13"/>
      <c r="M21" s="13"/>
      <c r="N21" s="13"/>
    </row>
    <row r="22" spans="1:14" ht="14.5" customHeight="1" x14ac:dyDescent="0.2">
      <c r="E22" s="13"/>
      <c r="G22" s="37"/>
      <c r="I22" s="14"/>
      <c r="J22" s="14"/>
      <c r="K22" s="15"/>
      <c r="L22" s="13"/>
      <c r="M22" s="13"/>
      <c r="N22" s="13"/>
    </row>
    <row r="23" spans="1:14" ht="14.5" customHeight="1" x14ac:dyDescent="0.2">
      <c r="E23" s="13"/>
      <c r="G23" s="37"/>
      <c r="I23" s="14"/>
      <c r="J23" s="14"/>
      <c r="K23" s="15"/>
      <c r="L23" s="13"/>
      <c r="M23" s="13"/>
      <c r="N23" s="13"/>
    </row>
    <row r="24" spans="1:14" ht="14.5" customHeight="1" x14ac:dyDescent="0.2">
      <c r="E24" s="13"/>
      <c r="G24" s="37"/>
      <c r="I24" s="14"/>
      <c r="J24" s="14"/>
      <c r="K24" s="15"/>
      <c r="L24" s="13"/>
      <c r="M24" s="13"/>
      <c r="N24" s="13"/>
    </row>
    <row r="25" spans="1:14" ht="14.5" customHeight="1" x14ac:dyDescent="0.2">
      <c r="E25" s="13"/>
      <c r="G25" s="36"/>
      <c r="I25" s="41"/>
      <c r="J25" s="41"/>
      <c r="K25" s="41"/>
      <c r="L25" s="13"/>
      <c r="M25" s="13"/>
      <c r="N25" s="13"/>
    </row>
    <row r="26" spans="1:14" ht="14.5" customHeight="1" x14ac:dyDescent="0.2">
      <c r="E26" s="13"/>
      <c r="G26" s="36"/>
      <c r="I26" s="41"/>
      <c r="J26" s="41"/>
      <c r="K26" s="41"/>
      <c r="L26" s="13"/>
      <c r="M26" s="13"/>
      <c r="N26" s="13"/>
    </row>
    <row r="27" spans="1:14" x14ac:dyDescent="0.2">
      <c r="G27" s="92"/>
      <c r="H27" s="93"/>
      <c r="I27" s="93"/>
      <c r="J27" s="93"/>
      <c r="K27" s="93"/>
      <c r="L27" s="93"/>
    </row>
    <row r="28" spans="1:14" ht="7.25" customHeight="1" x14ac:dyDescent="0.2">
      <c r="B28" s="38"/>
      <c r="C28" s="38"/>
      <c r="D28" s="38"/>
      <c r="E28" s="38"/>
      <c r="F28" s="39"/>
    </row>
    <row r="29" spans="1:14" x14ac:dyDescent="0.2">
      <c r="A29" s="1"/>
      <c r="B29" s="10" t="s">
        <v>3</v>
      </c>
      <c r="F29" s="40"/>
      <c r="G29" s="104"/>
      <c r="H29" s="10" t="s">
        <v>4</v>
      </c>
      <c r="I29" s="13"/>
      <c r="J29" s="13"/>
    </row>
    <row r="30" spans="1:14" ht="7.25" customHeight="1" x14ac:dyDescent="0.2">
      <c r="B30" s="10"/>
      <c r="F30" s="40"/>
      <c r="G30" s="10"/>
      <c r="H30" s="13"/>
      <c r="I30" s="13"/>
      <c r="J30" s="13"/>
    </row>
    <row r="31" spans="1:14" ht="14.5" customHeight="1" x14ac:dyDescent="0.2">
      <c r="C31" s="46" t="s">
        <v>5</v>
      </c>
      <c r="F31" s="40"/>
    </row>
    <row r="32" spans="1:14" x14ac:dyDescent="0.2">
      <c r="C32" s="102" t="s">
        <v>6</v>
      </c>
      <c r="D32" s="102"/>
      <c r="E32" s="102"/>
      <c r="F32" s="40"/>
      <c r="G32" s="102"/>
    </row>
    <row r="33" spans="1:12" x14ac:dyDescent="0.2">
      <c r="C33" s="102" t="s">
        <v>7</v>
      </c>
      <c r="D33" s="102"/>
      <c r="E33" s="102"/>
      <c r="F33" s="40"/>
      <c r="G33" s="102"/>
    </row>
    <row r="34" spans="1:12" x14ac:dyDescent="0.2">
      <c r="C34" s="102" t="s">
        <v>8</v>
      </c>
      <c r="D34" s="102"/>
      <c r="E34" s="102"/>
      <c r="F34" s="40"/>
      <c r="G34" s="102"/>
    </row>
    <row r="35" spans="1:12" x14ac:dyDescent="0.2">
      <c r="C35" s="102" t="s">
        <v>9</v>
      </c>
      <c r="D35" s="102"/>
      <c r="E35" s="102"/>
      <c r="F35" s="40"/>
      <c r="G35" s="102"/>
    </row>
    <row r="36" spans="1:12" x14ac:dyDescent="0.2">
      <c r="C36" s="102" t="s">
        <v>10</v>
      </c>
      <c r="D36" s="102"/>
      <c r="E36" s="102"/>
      <c r="F36" s="40"/>
      <c r="G36" s="102"/>
    </row>
    <row r="37" spans="1:12" x14ac:dyDescent="0.2">
      <c r="C37" s="198" t="s">
        <v>11</v>
      </c>
      <c r="D37" s="198"/>
      <c r="E37" s="102"/>
      <c r="F37" s="40"/>
      <c r="G37" s="102"/>
    </row>
    <row r="38" spans="1:12" x14ac:dyDescent="0.2">
      <c r="C38" s="198" t="s">
        <v>12</v>
      </c>
      <c r="D38" s="198"/>
      <c r="E38" s="102"/>
      <c r="F38" s="40"/>
      <c r="G38" s="102"/>
    </row>
    <row r="39" spans="1:12" x14ac:dyDescent="0.2">
      <c r="C39" s="198" t="str">
        <f>"3. Realisatie acties "&amp;Datum_werkingsjaar</f>
        <v>3. Realisatie acties 2025</v>
      </c>
      <c r="D39" s="198"/>
      <c r="E39" s="102"/>
      <c r="F39" s="40"/>
      <c r="G39" s="102"/>
    </row>
    <row r="40" spans="1:12" x14ac:dyDescent="0.2">
      <c r="C40" s="198" t="str">
        <f>"4. Jaaractieplan "&amp;Datum_werkingsjaar+1</f>
        <v>4. Jaaractieplan 2026</v>
      </c>
      <c r="D40" s="198"/>
      <c r="E40" s="102"/>
      <c r="F40" s="40"/>
      <c r="G40" s="102"/>
    </row>
    <row r="41" spans="1:12" x14ac:dyDescent="0.2">
      <c r="C41" s="198" t="s">
        <v>13</v>
      </c>
      <c r="D41" s="198"/>
      <c r="E41" s="102"/>
      <c r="F41" s="40"/>
      <c r="G41" s="102"/>
    </row>
    <row r="42" spans="1:12" x14ac:dyDescent="0.2">
      <c r="G42" s="92"/>
      <c r="H42" s="93"/>
      <c r="I42" s="93"/>
      <c r="J42" s="93"/>
      <c r="K42" s="93"/>
      <c r="L42" s="93"/>
    </row>
    <row r="43" spans="1:12" ht="7.25" customHeight="1" x14ac:dyDescent="0.2">
      <c r="B43" s="38"/>
      <c r="C43" s="38"/>
      <c r="D43" s="38"/>
      <c r="E43" s="38"/>
      <c r="F43" s="38"/>
    </row>
    <row r="44" spans="1:12" x14ac:dyDescent="0.2">
      <c r="A44" s="1"/>
      <c r="B44" s="10" t="s">
        <v>14</v>
      </c>
      <c r="G44" s="10"/>
    </row>
    <row r="45" spans="1:12" ht="7.25" customHeight="1" x14ac:dyDescent="0.2">
      <c r="B45" s="10"/>
      <c r="G45" s="10"/>
      <c r="H45" s="10"/>
    </row>
    <row r="90" spans="1:14" x14ac:dyDescent="0.2">
      <c r="M90" s="1"/>
    </row>
    <row r="91" spans="1:14" x14ac:dyDescent="0.2">
      <c r="A91" s="16"/>
      <c r="B91" s="16"/>
      <c r="C91" s="16"/>
      <c r="D91" s="16"/>
      <c r="E91" s="16"/>
      <c r="F91" s="16"/>
      <c r="G91" s="16"/>
      <c r="H91" s="16"/>
      <c r="I91" s="16"/>
      <c r="J91" s="16"/>
      <c r="K91" s="16"/>
      <c r="L91" s="16"/>
      <c r="M91" s="16"/>
      <c r="N91" t="s">
        <v>15</v>
      </c>
    </row>
  </sheetData>
  <sheetProtection algorithmName="SHA-512" hashValue="Nb/XaYBOIaEoBUUxTk7P/tZESeT5/pI8jnZY0cWhEzls8wEbZIZVfxfJHxOOPwe3KDkciNf6BWPDvSiGiqynHQ==" saltValue="RWff0yPDRIO8Yr34hwD3aA==" spinCount="100000" sheet="1" objects="1" scenarios="1" selectLockedCells="1"/>
  <mergeCells count="8">
    <mergeCell ref="C6:K6"/>
    <mergeCell ref="C4:K4"/>
    <mergeCell ref="C40:D40"/>
    <mergeCell ref="C41:D41"/>
    <mergeCell ref="C37:D37"/>
    <mergeCell ref="C38:D38"/>
    <mergeCell ref="C39:D39"/>
    <mergeCell ref="C5:K5"/>
  </mergeCells>
  <hyperlinks>
    <hyperlink ref="C37:D37" location="'Samenstelling van IGS'!A1" display="1. Samenstelling van IGS" xr:uid="{FC1874D7-9591-40EC-A3A0-C34B19E3D41C}"/>
    <hyperlink ref="C38:D38" location="Personeelsgegevens!A1" display="2. Personeelsgegevens" xr:uid="{6F2F5C29-EBAA-4D0A-B29F-171877848B3F}"/>
    <hyperlink ref="C39:D39" location="'Realisatie acties 2025'!A1" display="'Realisatie acties 2025'!A1" xr:uid="{5247F8B5-5F10-4526-987E-19BB78E025FF}"/>
    <hyperlink ref="C40:D40" location="'Jaaractieplan 2026'!A1" display="'Jaaractieplan 2026'!A1" xr:uid="{71268A6F-846B-4E32-8F3C-0574FF5E96D2}"/>
    <hyperlink ref="C41:D41" location="Samenvatting!A1" display="5. Samenvatting" xr:uid="{141FFE03-69BD-441E-AF38-DF27B647A24C}"/>
  </hyperlinks>
  <pageMargins left="0.70866141732283472" right="0.70866141732283472" top="0.74803149606299213" bottom="0.74803149606299213" header="0.31496062992125984" footer="0.31496062992125984"/>
  <pageSetup paperSize="9" scale="58" fitToHeight="0" orientation="portrait" r:id="rId1"/>
  <headerFooter>
    <oddFooter>Pagina &amp;P van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F5FC4-85E2-4BE7-91FC-0ED974D5CB34}">
  <sheetPr codeName="Blad4">
    <pageSetUpPr fitToPage="1"/>
  </sheetPr>
  <dimension ref="A1:X115"/>
  <sheetViews>
    <sheetView showGridLines="0" zoomScaleNormal="100" workbookViewId="0">
      <pane ySplit="2" topLeftCell="A3" activePane="bottomLeft" state="frozen"/>
      <selection pane="bottomLeft"/>
    </sheetView>
  </sheetViews>
  <sheetFormatPr baseColWidth="10" defaultColWidth="8.83203125" defaultRowHeight="15" x14ac:dyDescent="0.2"/>
  <cols>
    <col min="1" max="2" width="2.5" customWidth="1"/>
    <col min="3" max="4" width="3.5" customWidth="1"/>
    <col min="5" max="5" width="31.5" customWidth="1"/>
    <col min="6" max="6" width="3.5" customWidth="1"/>
    <col min="7" max="7" width="31.5" customWidth="1"/>
    <col min="8" max="8" width="3.5" customWidth="1"/>
    <col min="9" max="10" width="2.5" customWidth="1"/>
    <col min="11" max="11" width="27" customWidth="1"/>
    <col min="12" max="12" width="3.5" customWidth="1"/>
    <col min="13" max="13" width="28.5" customWidth="1"/>
    <col min="14" max="16" width="2.5" customWidth="1"/>
    <col min="17" max="20" width="10" hidden="1" customWidth="1"/>
    <col min="21" max="24" width="8.83203125" hidden="1" customWidth="1"/>
    <col min="25" max="32" width="8.83203125" customWidth="1"/>
  </cols>
  <sheetData>
    <row r="1" spans="1:18" ht="24" customHeight="1" x14ac:dyDescent="0.2">
      <c r="A1" s="1"/>
      <c r="F1" s="47"/>
    </row>
    <row r="2" spans="1:18" s="6" customFormat="1" ht="24" customHeight="1" x14ac:dyDescent="0.2">
      <c r="A2" s="45"/>
      <c r="B2" s="84" t="s">
        <v>16</v>
      </c>
      <c r="C2" s="82"/>
      <c r="D2" s="82"/>
      <c r="E2" s="83"/>
      <c r="F2" s="82"/>
      <c r="G2" s="82"/>
      <c r="H2" s="82"/>
      <c r="I2" s="82"/>
      <c r="J2" s="82"/>
      <c r="K2" s="82"/>
      <c r="L2" s="82"/>
      <c r="M2" s="45"/>
      <c r="N2" s="45"/>
      <c r="O2" s="45"/>
      <c r="P2" s="45"/>
      <c r="Q2" s="6">
        <f>IF(Q7=1, 0, IF(Q7=2, IF(Q13=TRUE, 0, 1), 1))</f>
        <v>0</v>
      </c>
    </row>
    <row r="3" spans="1:18" ht="14.25" customHeight="1" x14ac:dyDescent="0.2">
      <c r="A3" s="16"/>
      <c r="B3" s="16"/>
      <c r="C3" s="16"/>
      <c r="D3" s="16"/>
      <c r="E3" s="43"/>
      <c r="F3" s="43"/>
      <c r="G3" s="43"/>
      <c r="H3" s="43"/>
      <c r="I3" s="43"/>
      <c r="J3" s="43"/>
      <c r="K3" s="43"/>
      <c r="L3" s="43"/>
      <c r="M3" s="43"/>
      <c r="N3" s="43"/>
      <c r="O3" s="16"/>
      <c r="P3" s="16"/>
    </row>
    <row r="5" spans="1:18" x14ac:dyDescent="0.2">
      <c r="A5" s="5" t="str">
        <f>IF(D5&lt;&gt;"", "✘", "")</f>
        <v/>
      </c>
      <c r="B5" s="10" t="s">
        <v>17</v>
      </c>
      <c r="D5" s="136" t="str">
        <f>IF($Q$7=0, "| Selecteer het antwoord dat van toepassing is voor jouw IGS:", "")</f>
        <v/>
      </c>
      <c r="J5" s="70" t="s">
        <v>18</v>
      </c>
      <c r="K5" s="68"/>
      <c r="L5" s="67"/>
      <c r="M5" s="68"/>
      <c r="N5" s="80"/>
      <c r="O5" s="79"/>
    </row>
    <row r="6" spans="1:18" ht="3.5" customHeight="1" x14ac:dyDescent="0.2">
      <c r="B6" s="10"/>
      <c r="J6" s="74"/>
      <c r="K6" s="77"/>
      <c r="L6" s="75"/>
      <c r="M6" s="76"/>
      <c r="N6" s="81"/>
      <c r="O6" s="79"/>
    </row>
    <row r="7" spans="1:18" ht="14.5" customHeight="1" x14ac:dyDescent="0.2">
      <c r="D7" s="161" t="str">
        <f>"De samenstelling van mijn IGS is niet gewijzigd in de loop van het werkingsjaar "&amp;Datum_werkingsjaar&amp;"."</f>
        <v>De samenstelling van mijn IGS is niet gewijzigd in de loop van het werkingsjaar 2025.</v>
      </c>
      <c r="J7" s="66"/>
      <c r="K7" s="200" t="str">
        <f>IF(Q2=0, "De IGS bestaat uit "&amp;Q14&amp;" gemeenten"&amp;IFERROR(": "&amp;R14, "")&amp;".", "[Maak de juiste keuze(s) op dit werkblad om de samenvatting weer te geven.]")</f>
        <v>De IGS bestaat uit 13 gemeenten: Anzegem, Avelgem, Deerlijk, Harelbeke, Kortrijk, Kuurne, Lendelede, Menen, Spiere-Helkijn, Waregem, Wervik, Wevelgem, Zwevegem.</v>
      </c>
      <c r="L7" s="200"/>
      <c r="M7" s="200"/>
      <c r="N7" s="71"/>
      <c r="O7" s="42"/>
      <c r="Q7" s="1">
        <v>1</v>
      </c>
    </row>
    <row r="8" spans="1:18" ht="12.5" customHeight="1" x14ac:dyDescent="0.2">
      <c r="J8" s="66"/>
      <c r="K8" s="200"/>
      <c r="L8" s="200"/>
      <c r="M8" s="200"/>
      <c r="N8" s="71"/>
      <c r="O8" s="42"/>
    </row>
    <row r="9" spans="1:18" ht="14.5" customHeight="1" x14ac:dyDescent="0.2">
      <c r="D9" s="161" t="str">
        <f>"De samenstelling van mijn IGS is gewijzigd in de loop van het werkingsjaar "&amp;Datum_werkingsjaar&amp;"."</f>
        <v>De samenstelling van mijn IGS is gewijzigd in de loop van het werkingsjaar 2025.</v>
      </c>
      <c r="J9" s="66"/>
      <c r="K9" s="200"/>
      <c r="L9" s="200"/>
      <c r="M9" s="200"/>
      <c r="N9" s="71"/>
      <c r="O9" s="42"/>
    </row>
    <row r="10" spans="1:18" ht="3.5" customHeight="1" x14ac:dyDescent="0.2">
      <c r="J10" s="69"/>
      <c r="K10" s="78"/>
      <c r="L10" s="72"/>
      <c r="M10" s="72"/>
      <c r="N10" s="73"/>
      <c r="O10" s="42"/>
    </row>
    <row r="11" spans="1:18" x14ac:dyDescent="0.2">
      <c r="A11" s="35" t="str">
        <f>IF(D11&lt;&gt;"", "✘", "")</f>
        <v/>
      </c>
      <c r="D11" s="35" t="str">
        <f>IF(AND($Q$7=2, Q13=FALSE), "Pas de onderstaande selectie aan om de huidige samenstelling van jouw IGS aan te geven. Bevestig je selectie door het onderstaande vak aan te vinken:", "")</f>
        <v/>
      </c>
    </row>
    <row r="12" spans="1:18" ht="3.5" customHeight="1" x14ac:dyDescent="0.2"/>
    <row r="13" spans="1:18" x14ac:dyDescent="0.2">
      <c r="E13" t="str">
        <f>"Hierbij bevestig ik dat de onderstaande gemeenten aan mijn intergemeentelijk samenwerkingsverband deelnemen in het werkingsjaar "&amp;Datum_werkingsjaar&amp;":"</f>
        <v>Hierbij bevestig ik dat de onderstaande gemeenten aan mijn intergemeentelijk samenwerkingsverband deelnemen in het werkingsjaar 2025:</v>
      </c>
      <c r="Q13" s="1" t="b">
        <v>0</v>
      </c>
    </row>
    <row r="14" spans="1:18" x14ac:dyDescent="0.2">
      <c r="A14" s="35" t="str">
        <f>IF(E14&lt;&gt;"", "✘", "")</f>
        <v/>
      </c>
      <c r="E14" s="35" t="str">
        <f>IF(Q13=TRUE, IF(Q14&lt;4, "Je hebt minder dan vier gemeenten geselecteerd.", ""), "")</f>
        <v/>
      </c>
      <c r="Q14" cm="1">
        <f t="array" ref="Q14">SUMPRODUCT((Q17:T113)*(Q17:T113))</f>
        <v>13</v>
      </c>
      <c r="R14" t="str">
        <f>_xlfn.TEXTJOIN(", ", TRUE, U17:U21,V17:V21,W17:W21,X17:X20,U25:U42,V25:V42,W25:W42,X25:X39,U46:U56,V46:V56,W46:W56,X46:X54,U60:U74,V60:V74,W60:W74,X60:X74,U78:U94,V78:V94,W78:W94,X78:X91,U98:U113,V98:V113,W98:W113,X98:X113)</f>
        <v>Anzegem, Avelgem, Deerlijk, Harelbeke, Kortrijk, Kuurne, Lendelede, Menen, Spiere-Helkijn, Waregem, Wervik, Wevelgem, Zwevegem</v>
      </c>
    </row>
    <row r="15" spans="1:18" x14ac:dyDescent="0.2">
      <c r="C15" s="1"/>
      <c r="D15" s="46" t="s">
        <v>19</v>
      </c>
    </row>
    <row r="16" spans="1:18" ht="6.5" customHeight="1" x14ac:dyDescent="0.2"/>
    <row r="17" spans="3:24" x14ac:dyDescent="0.2">
      <c r="E17" t="s">
        <v>20</v>
      </c>
      <c r="G17" t="s">
        <v>21</v>
      </c>
      <c r="I17" t="s">
        <v>22</v>
      </c>
      <c r="M17" t="s">
        <v>23</v>
      </c>
      <c r="Q17" s="1" t="b">
        <f>'Samenstelling van IGS (oud)'!Q17</f>
        <v>0</v>
      </c>
      <c r="R17" s="1" t="b">
        <f>'Samenstelling van IGS (oud)'!R17</f>
        <v>0</v>
      </c>
      <c r="S17" s="1" t="b">
        <f>'Samenstelling van IGS (oud)'!S17</f>
        <v>0</v>
      </c>
      <c r="T17" s="1" t="b">
        <f>'Samenstelling van IGS (oud)'!T17</f>
        <v>0</v>
      </c>
      <c r="U17" t="str">
        <f>IF(Q17=TRUE, E17, "")</f>
        <v/>
      </c>
      <c r="V17" t="str">
        <f>IF(R17=TRUE, G17, "")</f>
        <v/>
      </c>
      <c r="W17" t="str">
        <f>IF(S17=TRUE, I17, "")</f>
        <v/>
      </c>
      <c r="X17" t="str">
        <f>IF(T17=TRUE, M17, "")</f>
        <v/>
      </c>
    </row>
    <row r="18" spans="3:24" x14ac:dyDescent="0.2">
      <c r="E18" t="s">
        <v>24</v>
      </c>
      <c r="G18" t="s">
        <v>25</v>
      </c>
      <c r="I18" t="s">
        <v>26</v>
      </c>
      <c r="M18" t="s">
        <v>27</v>
      </c>
      <c r="Q18" s="1" t="b">
        <f>'Samenstelling van IGS (oud)'!Q18</f>
        <v>0</v>
      </c>
      <c r="R18" s="1" t="b">
        <f>'Samenstelling van IGS (oud)'!R18</f>
        <v>0</v>
      </c>
      <c r="S18" s="1" t="b">
        <f>'Samenstelling van IGS (oud)'!S18</f>
        <v>0</v>
      </c>
      <c r="T18" s="1" t="b">
        <f>'Samenstelling van IGS (oud)'!T18</f>
        <v>0</v>
      </c>
      <c r="U18" t="str">
        <f t="shared" ref="U18:U81" si="0">IF(Q18=TRUE, E18, "")</f>
        <v/>
      </c>
      <c r="V18" t="str">
        <f t="shared" ref="V18:V81" si="1">IF(R18=TRUE, G18, "")</f>
        <v/>
      </c>
      <c r="W18" t="str">
        <f t="shared" ref="W18:W81" si="2">IF(S18=TRUE, I18, "")</f>
        <v/>
      </c>
      <c r="X18" t="str">
        <f t="shared" ref="X18:X81" si="3">IF(T18=TRUE, M18, "")</f>
        <v/>
      </c>
    </row>
    <row r="19" spans="3:24" x14ac:dyDescent="0.2">
      <c r="E19" t="s">
        <v>28</v>
      </c>
      <c r="G19" t="s">
        <v>29</v>
      </c>
      <c r="I19" t="s">
        <v>30</v>
      </c>
      <c r="M19" t="s">
        <v>31</v>
      </c>
      <c r="Q19" s="1" t="b">
        <f>'Samenstelling van IGS (oud)'!Q19</f>
        <v>0</v>
      </c>
      <c r="R19" s="1" t="b">
        <f>'Samenstelling van IGS (oud)'!R19</f>
        <v>0</v>
      </c>
      <c r="S19" s="1" t="b">
        <f>'Samenstelling van IGS (oud)'!S19</f>
        <v>0</v>
      </c>
      <c r="T19" s="1" t="b">
        <f>'Samenstelling van IGS (oud)'!T19</f>
        <v>0</v>
      </c>
      <c r="U19" t="str">
        <f t="shared" si="0"/>
        <v/>
      </c>
      <c r="V19" t="str">
        <f t="shared" si="1"/>
        <v/>
      </c>
      <c r="W19" t="str">
        <f t="shared" si="2"/>
        <v/>
      </c>
      <c r="X19" t="str">
        <f t="shared" si="3"/>
        <v/>
      </c>
    </row>
    <row r="20" spans="3:24" x14ac:dyDescent="0.2">
      <c r="E20" t="s">
        <v>32</v>
      </c>
      <c r="G20" t="s">
        <v>33</v>
      </c>
      <c r="I20" t="s">
        <v>34</v>
      </c>
      <c r="M20" t="s">
        <v>35</v>
      </c>
      <c r="Q20" s="1" t="b">
        <f>'Samenstelling van IGS (oud)'!Q20</f>
        <v>0</v>
      </c>
      <c r="R20" s="1" t="b">
        <f>'Samenstelling van IGS (oud)'!R20</f>
        <v>0</v>
      </c>
      <c r="S20" s="1" t="b">
        <f>'Samenstelling van IGS (oud)'!S20</f>
        <v>0</v>
      </c>
      <c r="T20" s="1" t="b">
        <f>'Samenstelling van IGS (oud)'!T20</f>
        <v>0</v>
      </c>
      <c r="U20" t="str">
        <f t="shared" si="0"/>
        <v/>
      </c>
      <c r="V20" t="str">
        <f t="shared" si="1"/>
        <v/>
      </c>
      <c r="W20" t="str">
        <f t="shared" si="2"/>
        <v/>
      </c>
      <c r="X20" t="str">
        <f t="shared" si="3"/>
        <v/>
      </c>
    </row>
    <row r="21" spans="3:24" x14ac:dyDescent="0.2">
      <c r="E21" t="s">
        <v>36</v>
      </c>
      <c r="G21" t="s">
        <v>37</v>
      </c>
      <c r="I21" t="s">
        <v>38</v>
      </c>
      <c r="Q21" s="1" t="b">
        <f>'Samenstelling van IGS (oud)'!Q21</f>
        <v>0</v>
      </c>
      <c r="R21" s="1" t="b">
        <f>'Samenstelling van IGS (oud)'!R21</f>
        <v>0</v>
      </c>
      <c r="S21" s="1" t="b">
        <f>'Samenstelling van IGS (oud)'!S21</f>
        <v>0</v>
      </c>
      <c r="T21" s="1"/>
      <c r="U21" t="str">
        <f t="shared" si="0"/>
        <v/>
      </c>
      <c r="V21" t="str">
        <f t="shared" si="1"/>
        <v/>
      </c>
      <c r="W21" t="str">
        <f t="shared" si="2"/>
        <v/>
      </c>
    </row>
    <row r="22" spans="3:24" x14ac:dyDescent="0.2">
      <c r="Q22" s="1"/>
      <c r="R22" s="1"/>
      <c r="S22" s="1"/>
      <c r="T22" s="1"/>
    </row>
    <row r="23" spans="3:24" x14ac:dyDescent="0.2">
      <c r="C23" s="1"/>
      <c r="D23" s="46" t="s">
        <v>39</v>
      </c>
      <c r="Q23" s="1"/>
      <c r="R23" s="1"/>
      <c r="S23" s="1"/>
      <c r="T23" s="1"/>
    </row>
    <row r="24" spans="3:24" ht="6" customHeight="1" x14ac:dyDescent="0.2">
      <c r="Q24" s="1"/>
      <c r="R24" s="1"/>
      <c r="S24" s="1"/>
      <c r="T24" s="1"/>
    </row>
    <row r="25" spans="3:24" x14ac:dyDescent="0.2">
      <c r="E25" t="s">
        <v>40</v>
      </c>
      <c r="G25" t="s">
        <v>41</v>
      </c>
      <c r="I25" t="s">
        <v>42</v>
      </c>
      <c r="M25" t="s">
        <v>43</v>
      </c>
      <c r="Q25" s="1" t="b">
        <f>'Samenstelling van IGS (oud)'!Q25</f>
        <v>0</v>
      </c>
      <c r="R25" s="1" t="b">
        <f>'Samenstelling van IGS (oud)'!R26</f>
        <v>0</v>
      </c>
      <c r="S25" s="1" t="b">
        <f>'Samenstelling van IGS (oud)'!S26</f>
        <v>0</v>
      </c>
      <c r="T25" s="1" t="b">
        <f>'Samenstelling van IGS (oud)'!T26</f>
        <v>0</v>
      </c>
      <c r="U25" t="str">
        <f t="shared" si="0"/>
        <v/>
      </c>
      <c r="V25" t="str">
        <f t="shared" si="1"/>
        <v/>
      </c>
      <c r="W25" t="str">
        <f t="shared" si="2"/>
        <v/>
      </c>
      <c r="X25" t="str">
        <f t="shared" si="3"/>
        <v/>
      </c>
    </row>
    <row r="26" spans="3:24" x14ac:dyDescent="0.2">
      <c r="E26" t="s">
        <v>44</v>
      </c>
      <c r="G26" t="s">
        <v>45</v>
      </c>
      <c r="I26" t="s">
        <v>46</v>
      </c>
      <c r="M26" t="s">
        <v>47</v>
      </c>
      <c r="Q26" s="1" t="b">
        <f>OR('Samenstelling van IGS (oud)'!Q26, 'Samenstelling van IGS (oud)'!Q36)</f>
        <v>0</v>
      </c>
      <c r="R26" s="1" t="b">
        <f>'Samenstelling van IGS (oud)'!R27</f>
        <v>0</v>
      </c>
      <c r="S26" s="1" t="b">
        <f>'Samenstelling van IGS (oud)'!S27</f>
        <v>0</v>
      </c>
      <c r="T26" s="1" t="b">
        <f>'Samenstelling van IGS (oud)'!T27</f>
        <v>0</v>
      </c>
      <c r="U26" t="str">
        <f t="shared" si="0"/>
        <v/>
      </c>
      <c r="V26" t="str">
        <f t="shared" si="1"/>
        <v/>
      </c>
      <c r="W26" t="str">
        <f t="shared" si="2"/>
        <v/>
      </c>
      <c r="X26" t="str">
        <f t="shared" si="3"/>
        <v/>
      </c>
    </row>
    <row r="27" spans="3:24" x14ac:dyDescent="0.2">
      <c r="E27" t="s">
        <v>48</v>
      </c>
      <c r="G27" t="s">
        <v>49</v>
      </c>
      <c r="I27" t="s">
        <v>50</v>
      </c>
      <c r="M27" t="s">
        <v>51</v>
      </c>
      <c r="Q27" s="1" t="b">
        <f>'Samenstelling van IGS (oud)'!Q27</f>
        <v>0</v>
      </c>
      <c r="R27" s="1" t="b">
        <f>'Samenstelling van IGS (oud)'!R28</f>
        <v>0</v>
      </c>
      <c r="S27" s="1" t="b">
        <f>'Samenstelling van IGS (oud)'!S28</f>
        <v>0</v>
      </c>
      <c r="T27" s="1" t="b">
        <f>'Samenstelling van IGS (oud)'!T28</f>
        <v>0</v>
      </c>
      <c r="U27" t="str">
        <f t="shared" si="0"/>
        <v/>
      </c>
      <c r="V27" t="str">
        <f t="shared" si="1"/>
        <v/>
      </c>
      <c r="W27" t="str">
        <f t="shared" si="2"/>
        <v/>
      </c>
      <c r="X27" t="str">
        <f t="shared" si="3"/>
        <v/>
      </c>
    </row>
    <row r="28" spans="3:24" x14ac:dyDescent="0.2">
      <c r="E28" t="s">
        <v>52</v>
      </c>
      <c r="G28" t="s">
        <v>53</v>
      </c>
      <c r="I28" t="s">
        <v>54</v>
      </c>
      <c r="M28" t="s">
        <v>55</v>
      </c>
      <c r="Q28" s="1" t="b">
        <f>'Samenstelling van IGS (oud)'!Q28</f>
        <v>0</v>
      </c>
      <c r="R28" s="1" t="b">
        <f>'Samenstelling van IGS (oud)'!R29</f>
        <v>0</v>
      </c>
      <c r="S28" s="1" t="b">
        <f>'Samenstelling van IGS (oud)'!S29</f>
        <v>0</v>
      </c>
      <c r="T28" s="1" t="b">
        <f>'Samenstelling van IGS (oud)'!T29</f>
        <v>0</v>
      </c>
      <c r="U28" t="str">
        <f t="shared" si="0"/>
        <v/>
      </c>
      <c r="V28" t="str">
        <f t="shared" si="1"/>
        <v/>
      </c>
      <c r="W28" t="str">
        <f t="shared" si="2"/>
        <v/>
      </c>
      <c r="X28" t="str">
        <f t="shared" si="3"/>
        <v/>
      </c>
    </row>
    <row r="29" spans="3:24" x14ac:dyDescent="0.2">
      <c r="E29" t="s">
        <v>56</v>
      </c>
      <c r="G29" t="s">
        <v>57</v>
      </c>
      <c r="I29" t="s">
        <v>58</v>
      </c>
      <c r="M29" t="s">
        <v>59</v>
      </c>
      <c r="Q29" s="1" t="b">
        <f>'Samenstelling van IGS (oud)'!Q29</f>
        <v>0</v>
      </c>
      <c r="R29" s="1" t="b">
        <f>'Samenstelling van IGS (oud)'!R30</f>
        <v>0</v>
      </c>
      <c r="S29" s="1" t="b">
        <f>'Samenstelling van IGS (oud)'!S30</f>
        <v>0</v>
      </c>
      <c r="T29" s="1" t="b">
        <f>'Samenstelling van IGS (oud)'!T30</f>
        <v>0</v>
      </c>
      <c r="U29" t="str">
        <f t="shared" si="0"/>
        <v/>
      </c>
      <c r="V29" t="str">
        <f t="shared" si="1"/>
        <v/>
      </c>
      <c r="W29" t="str">
        <f t="shared" si="2"/>
        <v/>
      </c>
      <c r="X29" t="str">
        <f t="shared" si="3"/>
        <v/>
      </c>
    </row>
    <row r="30" spans="3:24" x14ac:dyDescent="0.2">
      <c r="E30" t="s">
        <v>60</v>
      </c>
      <c r="G30" t="s">
        <v>61</v>
      </c>
      <c r="I30" t="s">
        <v>62</v>
      </c>
      <c r="M30" t="s">
        <v>63</v>
      </c>
      <c r="Q30" s="1" t="b">
        <f>'Samenstelling van IGS (oud)'!Q30</f>
        <v>0</v>
      </c>
      <c r="R30" s="1" t="b">
        <f>'Samenstelling van IGS (oud)'!R31</f>
        <v>0</v>
      </c>
      <c r="S30" s="1" t="b">
        <f>'Samenstelling van IGS (oud)'!S31</f>
        <v>0</v>
      </c>
      <c r="T30" s="1" t="b">
        <f>'Samenstelling van IGS (oud)'!T31</f>
        <v>0</v>
      </c>
      <c r="U30" t="str">
        <f t="shared" si="0"/>
        <v/>
      </c>
      <c r="V30" t="str">
        <f t="shared" si="1"/>
        <v/>
      </c>
      <c r="W30" t="str">
        <f t="shared" si="2"/>
        <v/>
      </c>
      <c r="X30" t="str">
        <f t="shared" si="3"/>
        <v/>
      </c>
    </row>
    <row r="31" spans="3:24" x14ac:dyDescent="0.2">
      <c r="E31" t="s">
        <v>64</v>
      </c>
      <c r="G31" t="s">
        <v>65</v>
      </c>
      <c r="I31" t="s">
        <v>66</v>
      </c>
      <c r="M31" t="s">
        <v>67</v>
      </c>
      <c r="Q31" s="1" t="b">
        <f>'Samenstelling van IGS (oud)'!Q31</f>
        <v>0</v>
      </c>
      <c r="R31" s="1" t="b">
        <f>'Samenstelling van IGS (oud)'!R32</f>
        <v>0</v>
      </c>
      <c r="S31" s="1" t="b">
        <f>'Samenstelling van IGS (oud)'!S32</f>
        <v>0</v>
      </c>
      <c r="T31" s="1" t="b">
        <f>'Samenstelling van IGS (oud)'!T32</f>
        <v>0</v>
      </c>
      <c r="U31" t="str">
        <f t="shared" si="0"/>
        <v/>
      </c>
      <c r="V31" t="str">
        <f t="shared" si="1"/>
        <v/>
      </c>
      <c r="W31" t="str">
        <f t="shared" si="2"/>
        <v/>
      </c>
      <c r="X31" t="str">
        <f t="shared" si="3"/>
        <v/>
      </c>
    </row>
    <row r="32" spans="3:24" x14ac:dyDescent="0.2">
      <c r="E32" t="s">
        <v>68</v>
      </c>
      <c r="G32" t="s">
        <v>69</v>
      </c>
      <c r="I32" t="s">
        <v>70</v>
      </c>
      <c r="M32" t="s">
        <v>71</v>
      </c>
      <c r="Q32" s="1" t="b">
        <f>'Samenstelling van IGS (oud)'!Q32</f>
        <v>0</v>
      </c>
      <c r="R32" s="1" t="b">
        <f>'Samenstelling van IGS (oud)'!R33</f>
        <v>0</v>
      </c>
      <c r="S32" s="1" t="b">
        <f>'Samenstelling van IGS (oud)'!S33</f>
        <v>0</v>
      </c>
      <c r="T32" s="1" t="b">
        <f>'Samenstelling van IGS (oud)'!T33</f>
        <v>0</v>
      </c>
      <c r="U32" t="str">
        <f t="shared" si="0"/>
        <v/>
      </c>
      <c r="V32" t="str">
        <f t="shared" si="1"/>
        <v/>
      </c>
      <c r="W32" t="str">
        <f t="shared" si="2"/>
        <v/>
      </c>
      <c r="X32" t="str">
        <f t="shared" si="3"/>
        <v/>
      </c>
    </row>
    <row r="33" spans="3:24" x14ac:dyDescent="0.2">
      <c r="E33" t="s">
        <v>72</v>
      </c>
      <c r="G33" t="s">
        <v>73</v>
      </c>
      <c r="I33" t="s">
        <v>74</v>
      </c>
      <c r="M33" t="s">
        <v>75</v>
      </c>
      <c r="Q33" s="1" t="b">
        <f>'Samenstelling van IGS (oud)'!Q33</f>
        <v>0</v>
      </c>
      <c r="R33" s="1" t="b">
        <f>'Samenstelling van IGS (oud)'!R34</f>
        <v>0</v>
      </c>
      <c r="S33" s="1" t="b">
        <f>'Samenstelling van IGS (oud)'!S34</f>
        <v>0</v>
      </c>
      <c r="T33" s="1" t="b">
        <f>'Samenstelling van IGS (oud)'!T34</f>
        <v>0</v>
      </c>
      <c r="U33" t="str">
        <f t="shared" si="0"/>
        <v/>
      </c>
      <c r="V33" t="str">
        <f t="shared" si="1"/>
        <v/>
      </c>
      <c r="W33" t="str">
        <f t="shared" si="2"/>
        <v/>
      </c>
      <c r="X33" t="str">
        <f t="shared" si="3"/>
        <v/>
      </c>
    </row>
    <row r="34" spans="3:24" x14ac:dyDescent="0.2">
      <c r="E34" t="s">
        <v>76</v>
      </c>
      <c r="G34" t="s">
        <v>77</v>
      </c>
      <c r="I34" t="s">
        <v>78</v>
      </c>
      <c r="M34" t="s">
        <v>79</v>
      </c>
      <c r="Q34" s="1" t="b">
        <f>'Samenstelling van IGS (oud)'!Q34</f>
        <v>0</v>
      </c>
      <c r="R34" s="1" t="b">
        <f>'Samenstelling van IGS (oud)'!R35</f>
        <v>0</v>
      </c>
      <c r="S34" s="1" t="b">
        <f>'Samenstelling van IGS (oud)'!S35</f>
        <v>0</v>
      </c>
      <c r="T34" s="1" t="b">
        <f>'Samenstelling van IGS (oud)'!T35</f>
        <v>0</v>
      </c>
      <c r="U34" t="str">
        <f t="shared" si="0"/>
        <v/>
      </c>
      <c r="V34" t="str">
        <f t="shared" si="1"/>
        <v/>
      </c>
      <c r="W34" t="str">
        <f t="shared" si="2"/>
        <v/>
      </c>
      <c r="X34" t="str">
        <f t="shared" si="3"/>
        <v/>
      </c>
    </row>
    <row r="35" spans="3:24" x14ac:dyDescent="0.2">
      <c r="E35" t="s">
        <v>80</v>
      </c>
      <c r="G35" t="s">
        <v>81</v>
      </c>
      <c r="I35" t="s">
        <v>82</v>
      </c>
      <c r="M35" t="s">
        <v>83</v>
      </c>
      <c r="Q35" s="1" t="b">
        <f>'Samenstelling van IGS (oud)'!Q35</f>
        <v>0</v>
      </c>
      <c r="R35" s="1" t="b">
        <f>'Samenstelling van IGS (oud)'!R36</f>
        <v>0</v>
      </c>
      <c r="S35" s="1" t="b">
        <f>'Samenstelling van IGS (oud)'!S36</f>
        <v>0</v>
      </c>
      <c r="T35" s="1" t="b">
        <f>'Samenstelling van IGS (oud)'!T36</f>
        <v>0</v>
      </c>
      <c r="U35" t="str">
        <f t="shared" si="0"/>
        <v/>
      </c>
      <c r="V35" t="str">
        <f t="shared" si="1"/>
        <v/>
      </c>
      <c r="W35" t="str">
        <f t="shared" si="2"/>
        <v/>
      </c>
      <c r="X35" t="str">
        <f t="shared" si="3"/>
        <v/>
      </c>
    </row>
    <row r="36" spans="3:24" x14ac:dyDescent="0.2">
      <c r="E36" t="s">
        <v>84</v>
      </c>
      <c r="G36" t="s">
        <v>85</v>
      </c>
      <c r="I36" t="s">
        <v>86</v>
      </c>
      <c r="M36" t="s">
        <v>87</v>
      </c>
      <c r="Q36" s="1" t="b">
        <f>'Samenstelling van IGS (oud)'!Q37</f>
        <v>0</v>
      </c>
      <c r="R36" s="1" t="b">
        <f>'Samenstelling van IGS (oud)'!R37</f>
        <v>0</v>
      </c>
      <c r="S36" s="1" t="b">
        <f>'Samenstelling van IGS (oud)'!S37</f>
        <v>0</v>
      </c>
      <c r="T36" s="1" t="b">
        <f>'Samenstelling van IGS (oud)'!T37</f>
        <v>0</v>
      </c>
      <c r="U36" t="str">
        <f t="shared" si="0"/>
        <v/>
      </c>
      <c r="V36" t="str">
        <f t="shared" si="1"/>
        <v/>
      </c>
      <c r="W36" t="str">
        <f t="shared" si="2"/>
        <v/>
      </c>
      <c r="X36" t="str">
        <f t="shared" si="3"/>
        <v/>
      </c>
    </row>
    <row r="37" spans="3:24" x14ac:dyDescent="0.2">
      <c r="E37" t="s">
        <v>88</v>
      </c>
      <c r="G37" t="s">
        <v>89</v>
      </c>
      <c r="I37" t="s">
        <v>90</v>
      </c>
      <c r="M37" t="s">
        <v>91</v>
      </c>
      <c r="Q37" s="1" t="b">
        <f>'Samenstelling van IGS (oud)'!Q38</f>
        <v>0</v>
      </c>
      <c r="R37" s="1" t="b">
        <f>'Samenstelling van IGS (oud)'!R38</f>
        <v>0</v>
      </c>
      <c r="S37" s="1" t="b">
        <f>'Samenstelling van IGS (oud)'!S38</f>
        <v>0</v>
      </c>
      <c r="T37" s="1" t="b">
        <f>'Samenstelling van IGS (oud)'!T38</f>
        <v>0</v>
      </c>
      <c r="U37" t="str">
        <f t="shared" si="0"/>
        <v/>
      </c>
      <c r="V37" t="str">
        <f t="shared" si="1"/>
        <v/>
      </c>
      <c r="W37" t="str">
        <f t="shared" si="2"/>
        <v/>
      </c>
      <c r="X37" t="str">
        <f t="shared" si="3"/>
        <v/>
      </c>
    </row>
    <row r="38" spans="3:24" x14ac:dyDescent="0.2">
      <c r="E38" t="s">
        <v>92</v>
      </c>
      <c r="G38" t="s">
        <v>93</v>
      </c>
      <c r="I38" t="s">
        <v>94</v>
      </c>
      <c r="Q38" s="1" t="b">
        <f>'Samenstelling van IGS (oud)'!Q39</f>
        <v>0</v>
      </c>
      <c r="R38" s="1" t="b">
        <f>'Samenstelling van IGS (oud)'!R39</f>
        <v>0</v>
      </c>
      <c r="S38" s="1" t="b">
        <f>'Samenstelling van IGS (oud)'!S39</f>
        <v>0</v>
      </c>
      <c r="T38" s="1"/>
      <c r="U38" t="str">
        <f t="shared" si="0"/>
        <v/>
      </c>
      <c r="V38" t="str">
        <f t="shared" si="1"/>
        <v/>
      </c>
      <c r="W38" t="str">
        <f t="shared" si="2"/>
        <v/>
      </c>
    </row>
    <row r="39" spans="3:24" x14ac:dyDescent="0.2">
      <c r="E39" t="s">
        <v>95</v>
      </c>
      <c r="G39" t="s">
        <v>96</v>
      </c>
      <c r="I39" t="s">
        <v>97</v>
      </c>
      <c r="M39" s="162"/>
      <c r="Q39" s="1" t="b">
        <f>'Samenstelling van IGS (oud)'!Q40</f>
        <v>0</v>
      </c>
      <c r="R39" s="1" t="b">
        <f>'Samenstelling van IGS (oud)'!R40</f>
        <v>0</v>
      </c>
      <c r="S39" s="1" t="b">
        <f>'Samenstelling van IGS (oud)'!S40</f>
        <v>0</v>
      </c>
      <c r="T39" s="1"/>
      <c r="U39" t="str">
        <f t="shared" si="0"/>
        <v/>
      </c>
      <c r="V39" t="str">
        <f t="shared" si="1"/>
        <v/>
      </c>
      <c r="W39" t="str">
        <f t="shared" si="2"/>
        <v/>
      </c>
    </row>
    <row r="40" spans="3:24" x14ac:dyDescent="0.2">
      <c r="E40" t="s">
        <v>98</v>
      </c>
      <c r="G40" t="s">
        <v>99</v>
      </c>
      <c r="I40" t="s">
        <v>100</v>
      </c>
      <c r="Q40" s="1" t="b">
        <f>'Samenstelling van IGS (oud)'!Q41</f>
        <v>0</v>
      </c>
      <c r="R40" s="1" t="b">
        <f>'Samenstelling van IGS (oud)'!R41</f>
        <v>0</v>
      </c>
      <c r="S40" s="1" t="b">
        <f>'Samenstelling van IGS (oud)'!S41</f>
        <v>0</v>
      </c>
      <c r="T40" s="1"/>
      <c r="U40" t="str">
        <f t="shared" si="0"/>
        <v/>
      </c>
      <c r="V40" t="str">
        <f t="shared" si="1"/>
        <v/>
      </c>
      <c r="W40" t="str">
        <f t="shared" si="2"/>
        <v/>
      </c>
    </row>
    <row r="41" spans="3:24" x14ac:dyDescent="0.2">
      <c r="E41" t="s">
        <v>101</v>
      </c>
      <c r="G41" t="s">
        <v>102</v>
      </c>
      <c r="I41" t="s">
        <v>103</v>
      </c>
      <c r="Q41" s="1" t="b">
        <f>'Samenstelling van IGS (oud)'!Q42</f>
        <v>0</v>
      </c>
      <c r="R41" s="1" t="b">
        <f>'Samenstelling van IGS (oud)'!R42</f>
        <v>0</v>
      </c>
      <c r="S41" s="1" t="b">
        <f>'Samenstelling van IGS (oud)'!S42</f>
        <v>0</v>
      </c>
      <c r="T41" s="1"/>
      <c r="U41" t="str">
        <f t="shared" si="0"/>
        <v/>
      </c>
      <c r="V41" t="str">
        <f t="shared" si="1"/>
        <v/>
      </c>
      <c r="W41" t="str">
        <f t="shared" si="2"/>
        <v/>
      </c>
    </row>
    <row r="42" spans="3:24" x14ac:dyDescent="0.2">
      <c r="E42" t="s">
        <v>104</v>
      </c>
      <c r="G42" t="s">
        <v>105</v>
      </c>
      <c r="I42" t="s">
        <v>106</v>
      </c>
      <c r="Q42" s="1" t="b">
        <f>'Samenstelling van IGS (oud)'!R25</f>
        <v>0</v>
      </c>
      <c r="R42" s="1" t="b">
        <f>'Samenstelling van IGS (oud)'!S25</f>
        <v>0</v>
      </c>
      <c r="S42" s="1" t="b">
        <f>'Samenstelling van IGS (oud)'!T25</f>
        <v>0</v>
      </c>
      <c r="T42" s="1"/>
      <c r="U42" t="str">
        <f t="shared" si="0"/>
        <v/>
      </c>
      <c r="V42" t="str">
        <f t="shared" si="1"/>
        <v/>
      </c>
      <c r="W42" t="str">
        <f t="shared" si="2"/>
        <v/>
      </c>
    </row>
    <row r="43" spans="3:24" x14ac:dyDescent="0.2">
      <c r="Q43" s="1"/>
      <c r="R43" s="1"/>
      <c r="S43" s="1"/>
      <c r="T43" s="1"/>
    </row>
    <row r="44" spans="3:24" x14ac:dyDescent="0.2">
      <c r="C44" s="1"/>
      <c r="D44" s="46" t="s">
        <v>107</v>
      </c>
      <c r="Q44" s="1"/>
      <c r="R44" s="1"/>
      <c r="S44" s="1"/>
      <c r="T44" s="1"/>
    </row>
    <row r="45" spans="3:24" ht="6" customHeight="1" x14ac:dyDescent="0.2">
      <c r="Q45" s="1"/>
      <c r="R45" s="1"/>
      <c r="S45" s="1"/>
      <c r="T45" s="1"/>
    </row>
    <row r="46" spans="3:24" x14ac:dyDescent="0.2">
      <c r="E46" t="s">
        <v>108</v>
      </c>
      <c r="G46" t="s">
        <v>109</v>
      </c>
      <c r="I46" t="s">
        <v>110</v>
      </c>
      <c r="M46" t="s">
        <v>111</v>
      </c>
      <c r="Q46" s="1" t="b">
        <f>'Samenstelling van IGS (oud)'!Q46</f>
        <v>0</v>
      </c>
      <c r="R46" s="1" t="b">
        <f>'Samenstelling van IGS (oud)'!R48</f>
        <v>0</v>
      </c>
      <c r="S46" s="1" t="b">
        <f>'Samenstelling van IGS (oud)'!S50</f>
        <v>0</v>
      </c>
      <c r="T46" s="1" t="b">
        <f>OR('Samenstelling van IGS (oud)'!T50,'Samenstelling van IGS (oud)'!Q51)</f>
        <v>0</v>
      </c>
      <c r="U46" t="str">
        <f t="shared" si="0"/>
        <v/>
      </c>
      <c r="V46" t="str">
        <f t="shared" si="1"/>
        <v/>
      </c>
      <c r="W46" t="str">
        <f t="shared" si="2"/>
        <v/>
      </c>
      <c r="X46" t="str">
        <f t="shared" si="3"/>
        <v/>
      </c>
    </row>
    <row r="47" spans="3:24" x14ac:dyDescent="0.2">
      <c r="E47" t="s">
        <v>112</v>
      </c>
      <c r="G47" t="s">
        <v>113</v>
      </c>
      <c r="I47" t="s">
        <v>114</v>
      </c>
      <c r="J47" s="162"/>
      <c r="K47" s="162"/>
      <c r="M47" t="s">
        <v>115</v>
      </c>
      <c r="Q47" s="1" t="b">
        <f>'Samenstelling van IGS (oud)'!Q47</f>
        <v>0</v>
      </c>
      <c r="R47" s="1" t="b">
        <f>OR('Samenstelling van IGS (oud)'!R49,'Samenstelling van IGS (oud)'!S47)</f>
        <v>0</v>
      </c>
      <c r="S47" s="1" t="b">
        <f>'Samenstelling van IGS (oud)'!S51</f>
        <v>0</v>
      </c>
      <c r="T47" s="1" t="b">
        <f>'Samenstelling van IGS (oud)'!T51</f>
        <v>0</v>
      </c>
      <c r="U47" t="str">
        <f t="shared" si="0"/>
        <v/>
      </c>
      <c r="V47" t="str">
        <f t="shared" si="1"/>
        <v/>
      </c>
      <c r="W47" t="str">
        <f t="shared" si="2"/>
        <v/>
      </c>
      <c r="X47" t="str">
        <f t="shared" si="3"/>
        <v/>
      </c>
    </row>
    <row r="48" spans="3:24" x14ac:dyDescent="0.2">
      <c r="E48" t="s">
        <v>116</v>
      </c>
      <c r="G48" t="s">
        <v>117</v>
      </c>
      <c r="I48" t="s">
        <v>118</v>
      </c>
      <c r="M48" t="s">
        <v>119</v>
      </c>
      <c r="Q48" s="1" t="b">
        <f>'Samenstelling van IGS (oud)'!Q48</f>
        <v>0</v>
      </c>
      <c r="R48" s="1" t="b">
        <f>'Samenstelling van IGS (oud)'!R50</f>
        <v>0</v>
      </c>
      <c r="S48" s="1" t="b">
        <f>'Samenstelling van IGS (oud)'!S52</f>
        <v>0</v>
      </c>
      <c r="T48" s="1" t="b">
        <f>'Samenstelling van IGS (oud)'!T52</f>
        <v>0</v>
      </c>
      <c r="U48" t="str">
        <f t="shared" si="0"/>
        <v/>
      </c>
      <c r="V48" t="str">
        <f t="shared" si="1"/>
        <v/>
      </c>
      <c r="W48" t="str">
        <f t="shared" si="2"/>
        <v/>
      </c>
      <c r="X48" t="str">
        <f t="shared" si="3"/>
        <v/>
      </c>
    </row>
    <row r="49" spans="3:24" x14ac:dyDescent="0.2">
      <c r="E49" t="s">
        <v>120</v>
      </c>
      <c r="G49" t="s">
        <v>121</v>
      </c>
      <c r="I49" t="s">
        <v>122</v>
      </c>
      <c r="M49" t="s">
        <v>123</v>
      </c>
      <c r="Q49" s="1" t="b">
        <f>OR('Samenstelling van IGS (oud)'!Q49,'Samenstelling van IGS (oud)'!R55)</f>
        <v>0</v>
      </c>
      <c r="R49" s="1" t="b">
        <f>'Samenstelling van IGS (oud)'!R51</f>
        <v>0</v>
      </c>
      <c r="S49" s="1" t="b">
        <f>'Samenstelling van IGS (oud)'!S53</f>
        <v>0</v>
      </c>
      <c r="T49" s="1" t="b">
        <f>'Samenstelling van IGS (oud)'!T53</f>
        <v>0</v>
      </c>
      <c r="U49" t="str">
        <f t="shared" si="0"/>
        <v/>
      </c>
      <c r="V49" t="str">
        <f t="shared" si="1"/>
        <v/>
      </c>
      <c r="W49" t="str">
        <f t="shared" si="2"/>
        <v/>
      </c>
      <c r="X49" t="str">
        <f t="shared" si="3"/>
        <v/>
      </c>
    </row>
    <row r="50" spans="3:24" x14ac:dyDescent="0.2">
      <c r="E50" t="s">
        <v>124</v>
      </c>
      <c r="G50" t="s">
        <v>125</v>
      </c>
      <c r="I50" t="s">
        <v>126</v>
      </c>
      <c r="M50" t="s">
        <v>127</v>
      </c>
      <c r="Q50" s="1" t="b">
        <f>'Samenstelling van IGS (oud)'!Q50</f>
        <v>0</v>
      </c>
      <c r="R50" s="1" t="b">
        <f>'Samenstelling van IGS (oud)'!R52</f>
        <v>0</v>
      </c>
      <c r="S50" s="1" t="b">
        <f>'Samenstelling van IGS (oud)'!S54</f>
        <v>0</v>
      </c>
      <c r="T50" s="1" t="b">
        <f>'Samenstelling van IGS (oud)'!T54</f>
        <v>0</v>
      </c>
      <c r="U50" t="str">
        <f t="shared" si="0"/>
        <v/>
      </c>
      <c r="V50" t="str">
        <f t="shared" si="1"/>
        <v/>
      </c>
      <c r="W50" t="str">
        <f t="shared" si="2"/>
        <v/>
      </c>
      <c r="X50" t="str">
        <f t="shared" si="3"/>
        <v/>
      </c>
    </row>
    <row r="51" spans="3:24" x14ac:dyDescent="0.2">
      <c r="E51" t="s">
        <v>128</v>
      </c>
      <c r="G51" t="s">
        <v>129</v>
      </c>
      <c r="I51" t="s">
        <v>130</v>
      </c>
      <c r="Q51" s="1" t="b">
        <f>'Samenstelling van IGS (oud)'!Q52</f>
        <v>0</v>
      </c>
      <c r="R51" s="1" t="b">
        <f>'Samenstelling van IGS (oud)'!R53</f>
        <v>0</v>
      </c>
      <c r="S51" s="1" t="b">
        <f>'Samenstelling van IGS (oud)'!S55</f>
        <v>0</v>
      </c>
      <c r="T51" s="1"/>
      <c r="U51" t="str">
        <f t="shared" si="0"/>
        <v/>
      </c>
      <c r="V51" t="str">
        <f t="shared" si="1"/>
        <v/>
      </c>
      <c r="W51" t="str">
        <f t="shared" si="2"/>
        <v/>
      </c>
    </row>
    <row r="52" spans="3:24" x14ac:dyDescent="0.2">
      <c r="E52" t="s">
        <v>131</v>
      </c>
      <c r="G52" t="s">
        <v>132</v>
      </c>
      <c r="I52" t="s">
        <v>133</v>
      </c>
      <c r="Q52" s="1" t="b">
        <f>'Samenstelling van IGS (oud)'!Q53</f>
        <v>0</v>
      </c>
      <c r="R52" s="1" t="b">
        <f>'Samenstelling van IGS (oud)'!R54</f>
        <v>0</v>
      </c>
      <c r="S52" s="1" t="b">
        <f>'Samenstelling van IGS (oud)'!S56</f>
        <v>0</v>
      </c>
      <c r="T52" s="1"/>
      <c r="U52" t="str">
        <f t="shared" si="0"/>
        <v/>
      </c>
      <c r="V52" t="str">
        <f t="shared" si="1"/>
        <v/>
      </c>
      <c r="W52" t="str">
        <f t="shared" si="2"/>
        <v/>
      </c>
    </row>
    <row r="53" spans="3:24" x14ac:dyDescent="0.2">
      <c r="E53" t="s">
        <v>134</v>
      </c>
      <c r="G53" t="s">
        <v>135</v>
      </c>
      <c r="I53" t="s">
        <v>136</v>
      </c>
      <c r="Q53" s="1" t="b">
        <f>'Samenstelling van IGS (oud)'!Q54</f>
        <v>0</v>
      </c>
      <c r="R53" s="1" t="b">
        <f>'Samenstelling van IGS (oud)'!R56</f>
        <v>0</v>
      </c>
      <c r="S53" s="1" t="b">
        <f>'Samenstelling van IGS (oud)'!T46</f>
        <v>0</v>
      </c>
      <c r="T53" s="1"/>
      <c r="U53" t="str">
        <f t="shared" si="0"/>
        <v/>
      </c>
      <c r="V53" t="str">
        <f t="shared" si="1"/>
        <v/>
      </c>
      <c r="W53" t="str">
        <f t="shared" si="2"/>
        <v/>
      </c>
    </row>
    <row r="54" spans="3:24" x14ac:dyDescent="0.2">
      <c r="E54" t="s">
        <v>137</v>
      </c>
      <c r="G54" t="s">
        <v>138</v>
      </c>
      <c r="I54" t="s">
        <v>139</v>
      </c>
      <c r="Q54" s="1" t="b">
        <f>'Samenstelling van IGS (oud)'!Q55</f>
        <v>0</v>
      </c>
      <c r="R54" s="1" t="b">
        <f>'Samenstelling van IGS (oud)'!S46</f>
        <v>0</v>
      </c>
      <c r="S54" s="1" t="b">
        <f>'Samenstelling van IGS (oud)'!T47</f>
        <v>0</v>
      </c>
      <c r="T54" s="1"/>
      <c r="U54" t="str">
        <f t="shared" si="0"/>
        <v/>
      </c>
      <c r="V54" t="str">
        <f t="shared" si="1"/>
        <v/>
      </c>
      <c r="W54" t="str">
        <f t="shared" si="2"/>
        <v/>
      </c>
    </row>
    <row r="55" spans="3:24" x14ac:dyDescent="0.2">
      <c r="E55" t="s">
        <v>140</v>
      </c>
      <c r="G55" t="s">
        <v>141</v>
      </c>
      <c r="I55" t="s">
        <v>142</v>
      </c>
      <c r="Q55" s="1" t="b">
        <f>'Samenstelling van IGS (oud)'!Q56</f>
        <v>0</v>
      </c>
      <c r="R55" s="1" t="b">
        <f>'Samenstelling van IGS (oud)'!S48</f>
        <v>0</v>
      </c>
      <c r="S55" s="1" t="b">
        <f>'Samenstelling van IGS (oud)'!T48</f>
        <v>0</v>
      </c>
      <c r="T55" s="1"/>
      <c r="U55" t="str">
        <f t="shared" si="0"/>
        <v/>
      </c>
      <c r="V55" t="str">
        <f t="shared" si="1"/>
        <v/>
      </c>
      <c r="W55" t="str">
        <f t="shared" si="2"/>
        <v/>
      </c>
    </row>
    <row r="56" spans="3:24" x14ac:dyDescent="0.2">
      <c r="E56" t="s">
        <v>143</v>
      </c>
      <c r="G56" t="s">
        <v>144</v>
      </c>
      <c r="I56" t="s">
        <v>145</v>
      </c>
      <c r="Q56" s="1" t="b">
        <f>'Samenstelling van IGS (oud)'!R46</f>
        <v>0</v>
      </c>
      <c r="R56" s="1" t="b">
        <f>'Samenstelling van IGS (oud)'!S49</f>
        <v>0</v>
      </c>
      <c r="S56" s="1" t="b">
        <f>OR('Samenstelling van IGS (oud)'!T49,'Samenstelling van IGS (oud)'!R47)</f>
        <v>0</v>
      </c>
      <c r="T56" s="1"/>
      <c r="U56" t="str">
        <f t="shared" si="0"/>
        <v/>
      </c>
      <c r="V56" t="str">
        <f t="shared" si="1"/>
        <v/>
      </c>
      <c r="W56" t="str">
        <f t="shared" si="2"/>
        <v/>
      </c>
    </row>
    <row r="57" spans="3:24" x14ac:dyDescent="0.2">
      <c r="Q57" s="1"/>
      <c r="R57" s="1"/>
      <c r="S57" s="1"/>
      <c r="T57" s="1"/>
    </row>
    <row r="58" spans="3:24" x14ac:dyDescent="0.2">
      <c r="C58" s="1"/>
      <c r="D58" s="46" t="s">
        <v>146</v>
      </c>
      <c r="Q58" s="1"/>
      <c r="R58" s="1"/>
      <c r="S58" s="1"/>
      <c r="T58" s="1"/>
    </row>
    <row r="59" spans="3:24" ht="6" customHeight="1" x14ac:dyDescent="0.2">
      <c r="Q59" s="1"/>
      <c r="R59" s="1"/>
      <c r="S59" s="1"/>
      <c r="T59" s="1"/>
    </row>
    <row r="60" spans="3:24" x14ac:dyDescent="0.2">
      <c r="E60" t="s">
        <v>147</v>
      </c>
      <c r="G60" t="s">
        <v>148</v>
      </c>
      <c r="I60" t="s">
        <v>149</v>
      </c>
      <c r="M60" t="s">
        <v>150</v>
      </c>
      <c r="Q60" s="1" t="b">
        <f>'Samenstelling van IGS (oud)'!Q60</f>
        <v>0</v>
      </c>
      <c r="R60" s="1" t="b">
        <f>'Samenstelling van IGS (oud)'!R61</f>
        <v>0</v>
      </c>
      <c r="S60" s="1" t="b">
        <f>OR('Samenstelling van IGS (oud)'!S62,'Samenstelling van IGS (oud)'!S67)</f>
        <v>0</v>
      </c>
      <c r="T60" s="1" t="b">
        <f>'Samenstelling van IGS (oud)'!T64</f>
        <v>0</v>
      </c>
      <c r="U60" t="str">
        <f t="shared" si="0"/>
        <v/>
      </c>
      <c r="V60" t="str">
        <f t="shared" si="1"/>
        <v/>
      </c>
      <c r="W60" t="str">
        <f t="shared" si="2"/>
        <v/>
      </c>
      <c r="X60" t="str">
        <f t="shared" si="3"/>
        <v/>
      </c>
    </row>
    <row r="61" spans="3:24" x14ac:dyDescent="0.2">
      <c r="E61" t="s">
        <v>151</v>
      </c>
      <c r="G61" t="s">
        <v>152</v>
      </c>
      <c r="I61" t="s">
        <v>153</v>
      </c>
      <c r="M61" t="s">
        <v>154</v>
      </c>
      <c r="Q61" s="1" t="b">
        <f>'Samenstelling van IGS (oud)'!Q61</f>
        <v>0</v>
      </c>
      <c r="R61" s="1" t="b">
        <f>'Samenstelling van IGS (oud)'!R62</f>
        <v>0</v>
      </c>
      <c r="S61" s="1" t="b">
        <f>'Samenstelling van IGS (oud)'!S63</f>
        <v>0</v>
      </c>
      <c r="T61" s="1" t="b">
        <f>'Samenstelling van IGS (oud)'!T65</f>
        <v>0</v>
      </c>
      <c r="U61" t="str">
        <f t="shared" si="0"/>
        <v/>
      </c>
      <c r="V61" t="str">
        <f t="shared" si="1"/>
        <v/>
      </c>
      <c r="W61" t="str">
        <f t="shared" si="2"/>
        <v/>
      </c>
      <c r="X61" t="str">
        <f t="shared" si="3"/>
        <v/>
      </c>
    </row>
    <row r="62" spans="3:24" x14ac:dyDescent="0.2">
      <c r="E62" t="s">
        <v>155</v>
      </c>
      <c r="G62" t="s">
        <v>156</v>
      </c>
      <c r="I62" t="s">
        <v>157</v>
      </c>
      <c r="M62" t="s">
        <v>158</v>
      </c>
      <c r="Q62" s="1" t="b">
        <f>'Samenstelling van IGS (oud)'!Q62</f>
        <v>0</v>
      </c>
      <c r="R62" s="1" t="b">
        <f>'Samenstelling van IGS (oud)'!R63</f>
        <v>0</v>
      </c>
      <c r="S62" s="1" t="b">
        <f>'Samenstelling van IGS (oud)'!S64</f>
        <v>0</v>
      </c>
      <c r="T62" s="1" t="b">
        <f>'Samenstelling van IGS (oud)'!T67</f>
        <v>0</v>
      </c>
      <c r="U62" t="str">
        <f t="shared" si="0"/>
        <v/>
      </c>
      <c r="V62" t="str">
        <f t="shared" si="1"/>
        <v/>
      </c>
      <c r="W62" t="str">
        <f t="shared" si="2"/>
        <v/>
      </c>
      <c r="X62" t="str">
        <f t="shared" si="3"/>
        <v/>
      </c>
    </row>
    <row r="63" spans="3:24" x14ac:dyDescent="0.2">
      <c r="E63" t="s">
        <v>159</v>
      </c>
      <c r="G63" t="s">
        <v>160</v>
      </c>
      <c r="I63" t="s">
        <v>161</v>
      </c>
      <c r="M63" t="s">
        <v>162</v>
      </c>
      <c r="Q63" s="1" t="b">
        <f>'Samenstelling van IGS (oud)'!Q63</f>
        <v>0</v>
      </c>
      <c r="R63" s="1" t="b">
        <f>'Samenstelling van IGS (oud)'!R64</f>
        <v>0</v>
      </c>
      <c r="S63" s="1" t="b">
        <f>OR('Samenstelling van IGS (oud)'!S66,'Samenstelling van IGS (oud)'!S65)</f>
        <v>0</v>
      </c>
      <c r="T63" s="1" t="b">
        <f>'Samenstelling van IGS (oud)'!T68</f>
        <v>0</v>
      </c>
      <c r="U63" t="str">
        <f t="shared" si="0"/>
        <v/>
      </c>
      <c r="V63" t="str">
        <f t="shared" si="1"/>
        <v/>
      </c>
      <c r="W63" t="str">
        <f t="shared" si="2"/>
        <v/>
      </c>
      <c r="X63" t="str">
        <f t="shared" si="3"/>
        <v/>
      </c>
    </row>
    <row r="64" spans="3:24" x14ac:dyDescent="0.2">
      <c r="E64" t="s">
        <v>163</v>
      </c>
      <c r="G64" t="s">
        <v>164</v>
      </c>
      <c r="I64" t="s">
        <v>165</v>
      </c>
      <c r="M64" t="s">
        <v>166</v>
      </c>
      <c r="Q64" s="1" t="b">
        <f>OR('Samenstelling van IGS (oud)'!Q64,'Samenstelling van IGS (oud)'!R69,'Samenstelling van IGS (oud)'!T39)</f>
        <v>0</v>
      </c>
      <c r="R64" s="1" t="b">
        <f>'Samenstelling van IGS (oud)'!R65</f>
        <v>0</v>
      </c>
      <c r="S64" s="1" t="b">
        <f>OR('Samenstelling van IGS (oud)'!S68,'Samenstelling van IGS (oud)'!Q67)</f>
        <v>0</v>
      </c>
      <c r="T64" s="1" t="b">
        <f>'Samenstelling van IGS (oud)'!T69</f>
        <v>0</v>
      </c>
      <c r="U64" t="str">
        <f t="shared" si="0"/>
        <v/>
      </c>
      <c r="V64" t="str">
        <f t="shared" si="1"/>
        <v/>
      </c>
      <c r="W64" t="str">
        <f t="shared" si="2"/>
        <v/>
      </c>
      <c r="X64" t="str">
        <f t="shared" si="3"/>
        <v/>
      </c>
    </row>
    <row r="65" spans="3:24" x14ac:dyDescent="0.2">
      <c r="E65" t="s">
        <v>167</v>
      </c>
      <c r="G65" t="s">
        <v>168</v>
      </c>
      <c r="I65" t="s">
        <v>169</v>
      </c>
      <c r="M65" t="s">
        <v>170</v>
      </c>
      <c r="Q65" s="1" t="b">
        <f>'Samenstelling van IGS (oud)'!Q65</f>
        <v>0</v>
      </c>
      <c r="R65" s="1" t="b">
        <f>'Samenstelling van IGS (oud)'!R66</f>
        <v>0</v>
      </c>
      <c r="S65" s="1" t="b">
        <f>'Samenstelling van IGS (oud)'!S69</f>
        <v>0</v>
      </c>
      <c r="T65" s="1" t="b">
        <f>'Samenstelling van IGS (oud)'!T70</f>
        <v>0</v>
      </c>
      <c r="U65" t="str">
        <f t="shared" si="0"/>
        <v/>
      </c>
      <c r="V65" t="str">
        <f t="shared" si="1"/>
        <v/>
      </c>
      <c r="W65" t="str">
        <f t="shared" si="2"/>
        <v/>
      </c>
      <c r="X65" t="str">
        <f t="shared" si="3"/>
        <v/>
      </c>
    </row>
    <row r="66" spans="3:24" x14ac:dyDescent="0.2">
      <c r="E66" t="s">
        <v>171</v>
      </c>
      <c r="G66" t="s">
        <v>172</v>
      </c>
      <c r="I66" t="s">
        <v>173</v>
      </c>
      <c r="M66" t="s">
        <v>174</v>
      </c>
      <c r="Q66" s="1" t="b">
        <f>'Samenstelling van IGS (oud)'!Q66</f>
        <v>0</v>
      </c>
      <c r="R66" s="1" t="b">
        <f>'Samenstelling van IGS (oud)'!R67</f>
        <v>0</v>
      </c>
      <c r="S66" s="1" t="b">
        <f>'Samenstelling van IGS (oud)'!S70</f>
        <v>0</v>
      </c>
      <c r="T66" s="1" t="b">
        <f>'Samenstelling van IGS (oud)'!T71</f>
        <v>0</v>
      </c>
      <c r="U66" t="str">
        <f t="shared" si="0"/>
        <v/>
      </c>
      <c r="V66" t="str">
        <f t="shared" si="1"/>
        <v/>
      </c>
      <c r="W66" t="str">
        <f t="shared" si="2"/>
        <v/>
      </c>
      <c r="X66" t="str">
        <f t="shared" si="3"/>
        <v/>
      </c>
    </row>
    <row r="67" spans="3:24" x14ac:dyDescent="0.2">
      <c r="E67" t="s">
        <v>175</v>
      </c>
      <c r="G67" t="s">
        <v>176</v>
      </c>
      <c r="I67" t="s">
        <v>177</v>
      </c>
      <c r="M67" t="s">
        <v>178</v>
      </c>
      <c r="Q67" s="1" t="b">
        <f>'Samenstelling van IGS (oud)'!Q68</f>
        <v>0</v>
      </c>
      <c r="R67" s="1" t="b">
        <f>'Samenstelling van IGS (oud)'!R68</f>
        <v>0</v>
      </c>
      <c r="S67" s="1" t="b">
        <f>'Samenstelling van IGS (oud)'!S71</f>
        <v>0</v>
      </c>
      <c r="T67" s="1" t="b">
        <f>'Samenstelling van IGS (oud)'!T72</f>
        <v>0</v>
      </c>
      <c r="U67" t="str">
        <f t="shared" si="0"/>
        <v/>
      </c>
      <c r="V67" t="str">
        <f t="shared" si="1"/>
        <v/>
      </c>
      <c r="W67" t="str">
        <f t="shared" si="2"/>
        <v/>
      </c>
      <c r="X67" t="str">
        <f t="shared" si="3"/>
        <v/>
      </c>
    </row>
    <row r="68" spans="3:24" x14ac:dyDescent="0.2">
      <c r="E68" t="s">
        <v>179</v>
      </c>
      <c r="G68" t="s">
        <v>180</v>
      </c>
      <c r="I68" t="s">
        <v>181</v>
      </c>
      <c r="M68" t="s">
        <v>182</v>
      </c>
      <c r="Q68" s="1" t="b">
        <f>'Samenstelling van IGS (oud)'!Q69</f>
        <v>0</v>
      </c>
      <c r="R68" s="1" t="b">
        <f>'Samenstelling van IGS (oud)'!R70</f>
        <v>0</v>
      </c>
      <c r="S68" s="1" t="b">
        <f>'Samenstelling van IGS (oud)'!S72</f>
        <v>0</v>
      </c>
      <c r="T68" s="1" t="b">
        <f>'Samenstelling van IGS (oud)'!T73</f>
        <v>0</v>
      </c>
      <c r="U68" t="str">
        <f t="shared" si="0"/>
        <v/>
      </c>
      <c r="V68" t="str">
        <f t="shared" si="1"/>
        <v/>
      </c>
      <c r="W68" t="str">
        <f t="shared" si="2"/>
        <v/>
      </c>
      <c r="X68" t="str">
        <f t="shared" si="3"/>
        <v/>
      </c>
    </row>
    <row r="69" spans="3:24" x14ac:dyDescent="0.2">
      <c r="E69" t="s">
        <v>183</v>
      </c>
      <c r="G69" t="s">
        <v>184</v>
      </c>
      <c r="I69" t="s">
        <v>185</v>
      </c>
      <c r="M69" t="s">
        <v>186</v>
      </c>
      <c r="Q69" s="1" t="b">
        <f>'Samenstelling van IGS (oud)'!Q70</f>
        <v>0</v>
      </c>
      <c r="R69" s="1" t="b">
        <f>'Samenstelling van IGS (oud)'!R71</f>
        <v>0</v>
      </c>
      <c r="S69" s="1" t="b">
        <f>'Samenstelling van IGS (oud)'!S73</f>
        <v>0</v>
      </c>
      <c r="T69" s="1" t="b">
        <f>'Samenstelling van IGS (oud)'!T74</f>
        <v>0</v>
      </c>
      <c r="U69" t="str">
        <f t="shared" si="0"/>
        <v/>
      </c>
      <c r="V69" t="str">
        <f t="shared" si="1"/>
        <v/>
      </c>
      <c r="W69" t="str">
        <f t="shared" si="2"/>
        <v/>
      </c>
      <c r="X69" t="str">
        <f t="shared" si="3"/>
        <v/>
      </c>
    </row>
    <row r="70" spans="3:24" x14ac:dyDescent="0.2">
      <c r="E70" t="s">
        <v>187</v>
      </c>
      <c r="G70" t="s">
        <v>188</v>
      </c>
      <c r="I70" t="s">
        <v>189</v>
      </c>
      <c r="Q70" s="1" t="b">
        <f>'Samenstelling van IGS (oud)'!Q71</f>
        <v>0</v>
      </c>
      <c r="R70" s="1" t="b">
        <f>'Samenstelling van IGS (oud)'!R72</f>
        <v>0</v>
      </c>
      <c r="S70" s="1" t="b">
        <f>'Samenstelling van IGS (oud)'!S74</f>
        <v>0</v>
      </c>
      <c r="T70" s="1"/>
      <c r="U70" t="str">
        <f t="shared" si="0"/>
        <v/>
      </c>
      <c r="V70" t="str">
        <f t="shared" si="1"/>
        <v/>
      </c>
      <c r="W70" t="str">
        <f t="shared" si="2"/>
        <v/>
      </c>
    </row>
    <row r="71" spans="3:24" x14ac:dyDescent="0.2">
      <c r="E71" t="s">
        <v>190</v>
      </c>
      <c r="G71" t="s">
        <v>191</v>
      </c>
      <c r="I71" t="s">
        <v>192</v>
      </c>
      <c r="Q71" s="1" t="b">
        <f>'Samenstelling van IGS (oud)'!Q72</f>
        <v>0</v>
      </c>
      <c r="R71" s="1" t="b">
        <f>'Samenstelling van IGS (oud)'!R73</f>
        <v>0</v>
      </c>
      <c r="S71" s="1" t="b">
        <f>'Samenstelling van IGS (oud)'!T60</f>
        <v>0</v>
      </c>
      <c r="T71" s="1"/>
      <c r="U71" t="str">
        <f t="shared" si="0"/>
        <v/>
      </c>
      <c r="V71" t="str">
        <f t="shared" si="1"/>
        <v/>
      </c>
      <c r="W71" t="str">
        <f t="shared" si="2"/>
        <v/>
      </c>
    </row>
    <row r="72" spans="3:24" x14ac:dyDescent="0.2">
      <c r="E72" t="s">
        <v>193</v>
      </c>
      <c r="G72" t="s">
        <v>194</v>
      </c>
      <c r="I72" t="s">
        <v>195</v>
      </c>
      <c r="Q72" s="1" t="b">
        <f>'Samenstelling van IGS (oud)'!Q73</f>
        <v>0</v>
      </c>
      <c r="R72" s="1" t="b">
        <f>'Samenstelling van IGS (oud)'!R74</f>
        <v>0</v>
      </c>
      <c r="S72" s="1" t="b">
        <f>'Samenstelling van IGS (oud)'!T61</f>
        <v>0</v>
      </c>
      <c r="T72" s="1"/>
      <c r="U72" t="str">
        <f t="shared" si="0"/>
        <v/>
      </c>
      <c r="V72" t="str">
        <f t="shared" si="1"/>
        <v/>
      </c>
      <c r="W72" t="str">
        <f t="shared" si="2"/>
        <v/>
      </c>
    </row>
    <row r="73" spans="3:24" x14ac:dyDescent="0.2">
      <c r="E73" t="s">
        <v>196</v>
      </c>
      <c r="G73" t="s">
        <v>197</v>
      </c>
      <c r="I73" t="s">
        <v>198</v>
      </c>
      <c r="Q73" s="1" t="b">
        <f>'Samenstelling van IGS (oud)'!Q74</f>
        <v>0</v>
      </c>
      <c r="R73" s="1" t="b">
        <f>'Samenstelling van IGS (oud)'!S60</f>
        <v>0</v>
      </c>
      <c r="S73" s="1" t="b">
        <f>'Samenstelling van IGS (oud)'!T62</f>
        <v>0</v>
      </c>
      <c r="T73" s="1"/>
      <c r="U73" t="str">
        <f t="shared" si="0"/>
        <v/>
      </c>
      <c r="V73" t="str">
        <f t="shared" si="1"/>
        <v/>
      </c>
      <c r="W73" t="str">
        <f t="shared" si="2"/>
        <v/>
      </c>
    </row>
    <row r="74" spans="3:24" x14ac:dyDescent="0.2">
      <c r="E74" t="s">
        <v>199</v>
      </c>
      <c r="G74" t="s">
        <v>200</v>
      </c>
      <c r="I74" t="s">
        <v>201</v>
      </c>
      <c r="Q74" s="1" t="b">
        <f>'Samenstelling van IGS (oud)'!R60</f>
        <v>0</v>
      </c>
      <c r="R74" s="1" t="b">
        <f>OR('Samenstelling van IGS (oud)'!S61,'Samenstelling van IGS (oud)'!T66)</f>
        <v>0</v>
      </c>
      <c r="S74" s="1" t="b">
        <f>'Samenstelling van IGS (oud)'!T63</f>
        <v>0</v>
      </c>
      <c r="T74" s="1"/>
      <c r="U74" t="str">
        <f t="shared" si="0"/>
        <v/>
      </c>
      <c r="V74" t="str">
        <f t="shared" si="1"/>
        <v/>
      </c>
      <c r="W74" t="str">
        <f t="shared" si="2"/>
        <v/>
      </c>
    </row>
    <row r="75" spans="3:24" x14ac:dyDescent="0.2">
      <c r="Q75" s="1"/>
      <c r="R75" s="1"/>
      <c r="S75" s="1"/>
      <c r="T75" s="1"/>
    </row>
    <row r="76" spans="3:24" x14ac:dyDescent="0.2">
      <c r="C76" s="1"/>
      <c r="D76" s="46" t="s">
        <v>202</v>
      </c>
      <c r="Q76" s="1"/>
      <c r="R76" s="1"/>
      <c r="S76" s="1"/>
      <c r="T76" s="1"/>
    </row>
    <row r="77" spans="3:24" ht="6" customHeight="1" x14ac:dyDescent="0.2">
      <c r="Q77" s="1"/>
      <c r="R77" s="1"/>
      <c r="S77" s="1"/>
      <c r="T77" s="1"/>
    </row>
    <row r="78" spans="3:24" x14ac:dyDescent="0.2">
      <c r="E78" t="s">
        <v>203</v>
      </c>
      <c r="G78" t="s">
        <v>204</v>
      </c>
      <c r="I78" t="s">
        <v>205</v>
      </c>
      <c r="M78" t="s">
        <v>206</v>
      </c>
      <c r="Q78" s="1" t="b">
        <f>'Samenstelling van IGS (oud)'!Q78</f>
        <v>0</v>
      </c>
      <c r="R78" s="1" t="b">
        <f>'Samenstelling van IGS (oud)'!R80</f>
        <v>0</v>
      </c>
      <c r="S78" s="1" t="b">
        <f>'Samenstelling van IGS (oud)'!S81</f>
        <v>0</v>
      </c>
      <c r="T78" s="1" t="b">
        <f>'Samenstelling van IGS (oud)'!T80</f>
        <v>0</v>
      </c>
      <c r="U78" t="str">
        <f t="shared" si="0"/>
        <v/>
      </c>
      <c r="V78" t="str">
        <f t="shared" si="1"/>
        <v/>
      </c>
      <c r="W78" t="str">
        <f t="shared" si="2"/>
        <v/>
      </c>
      <c r="X78" t="str">
        <f t="shared" si="3"/>
        <v/>
      </c>
    </row>
    <row r="79" spans="3:24" x14ac:dyDescent="0.2">
      <c r="E79" t="s">
        <v>207</v>
      </c>
      <c r="G79" t="s">
        <v>208</v>
      </c>
      <c r="I79" t="s">
        <v>209</v>
      </c>
      <c r="M79" t="s">
        <v>210</v>
      </c>
      <c r="Q79" s="1" t="b">
        <f>'Samenstelling van IGS (oud)'!Q79</f>
        <v>0</v>
      </c>
      <c r="R79" s="1" t="b">
        <f>'Samenstelling van IGS (oud)'!R81</f>
        <v>0</v>
      </c>
      <c r="S79" s="1" t="b">
        <f>'Samenstelling van IGS (oud)'!S82</f>
        <v>0</v>
      </c>
      <c r="T79" s="1" t="b">
        <f>'Samenstelling van IGS (oud)'!T81</f>
        <v>0</v>
      </c>
      <c r="U79" t="str">
        <f t="shared" si="0"/>
        <v/>
      </c>
      <c r="V79" t="str">
        <f t="shared" si="1"/>
        <v/>
      </c>
      <c r="W79" t="str">
        <f t="shared" si="2"/>
        <v/>
      </c>
      <c r="X79" t="str">
        <f t="shared" si="3"/>
        <v/>
      </c>
    </row>
    <row r="80" spans="3:24" x14ac:dyDescent="0.2">
      <c r="E80" t="s">
        <v>211</v>
      </c>
      <c r="G80" t="s">
        <v>212</v>
      </c>
      <c r="I80" t="s">
        <v>213</v>
      </c>
      <c r="M80" t="s">
        <v>214</v>
      </c>
      <c r="Q80" s="1" t="b">
        <f>'Samenstelling van IGS (oud)'!Q80</f>
        <v>0</v>
      </c>
      <c r="R80" s="1" t="b">
        <f>'Samenstelling van IGS (oud)'!R82</f>
        <v>0</v>
      </c>
      <c r="S80" s="1" t="b">
        <f>'Samenstelling van IGS (oud)'!S83</f>
        <v>0</v>
      </c>
      <c r="T80" s="1" t="b">
        <f>'Samenstelling van IGS (oud)'!T82</f>
        <v>0</v>
      </c>
      <c r="U80" t="str">
        <f t="shared" si="0"/>
        <v/>
      </c>
      <c r="V80" t="str">
        <f t="shared" si="1"/>
        <v/>
      </c>
      <c r="W80" t="str">
        <f t="shared" si="2"/>
        <v/>
      </c>
      <c r="X80" t="str">
        <f t="shared" si="3"/>
        <v/>
      </c>
    </row>
    <row r="81" spans="3:24" x14ac:dyDescent="0.2">
      <c r="E81" t="s">
        <v>215</v>
      </c>
      <c r="G81" t="s">
        <v>216</v>
      </c>
      <c r="I81" t="s">
        <v>217</v>
      </c>
      <c r="M81" t="s">
        <v>218</v>
      </c>
      <c r="Q81" s="1" t="b">
        <f>'Samenstelling van IGS (oud)'!Q81</f>
        <v>0</v>
      </c>
      <c r="R81" s="1" t="b">
        <f>'Samenstelling van IGS (oud)'!R84</f>
        <v>0</v>
      </c>
      <c r="S81" s="1" t="b">
        <f>'Samenstelling van IGS (oud)'!S84</f>
        <v>0</v>
      </c>
      <c r="T81" s="1" t="b">
        <f>'Samenstelling van IGS (oud)'!T83</f>
        <v>0</v>
      </c>
      <c r="U81" t="str">
        <f t="shared" si="0"/>
        <v/>
      </c>
      <c r="V81" t="str">
        <f t="shared" si="1"/>
        <v/>
      </c>
      <c r="W81" t="str">
        <f t="shared" si="2"/>
        <v/>
      </c>
      <c r="X81" t="str">
        <f t="shared" si="3"/>
        <v/>
      </c>
    </row>
    <row r="82" spans="3:24" x14ac:dyDescent="0.2">
      <c r="E82" t="s">
        <v>219</v>
      </c>
      <c r="G82" t="s">
        <v>220</v>
      </c>
      <c r="I82" t="s">
        <v>221</v>
      </c>
      <c r="M82" t="s">
        <v>222</v>
      </c>
      <c r="Q82" s="1" t="b">
        <f>'Samenstelling van IGS (oud)'!Q82</f>
        <v>0</v>
      </c>
      <c r="R82" s="1" t="b">
        <f>'Samenstelling van IGS (oud)'!R85</f>
        <v>0</v>
      </c>
      <c r="S82" s="1" t="b">
        <f>'Samenstelling van IGS (oud)'!S85</f>
        <v>0</v>
      </c>
      <c r="T82" s="1" t="b">
        <f>'Samenstelling van IGS (oud)'!T84</f>
        <v>0</v>
      </c>
      <c r="U82" t="str">
        <f t="shared" ref="U82:U113" si="4">IF(Q82=TRUE, E82, "")</f>
        <v/>
      </c>
      <c r="V82" t="str">
        <f t="shared" ref="V82:V113" si="5">IF(R82=TRUE, G82, "")</f>
        <v/>
      </c>
      <c r="W82" t="str">
        <f t="shared" ref="W82:W113" si="6">IF(S82=TRUE, I82, "")</f>
        <v/>
      </c>
      <c r="X82" t="str">
        <f t="shared" ref="X82:X111" si="7">IF(T82=TRUE, M82, "")</f>
        <v/>
      </c>
    </row>
    <row r="83" spans="3:24" x14ac:dyDescent="0.2">
      <c r="E83" t="s">
        <v>223</v>
      </c>
      <c r="G83" t="s">
        <v>224</v>
      </c>
      <c r="I83" t="s">
        <v>225</v>
      </c>
      <c r="M83" t="s">
        <v>226</v>
      </c>
      <c r="Q83" s="1" t="b">
        <f>'Samenstelling van IGS (oud)'!Q83</f>
        <v>0</v>
      </c>
      <c r="R83" s="1" t="b">
        <f>'Samenstelling van IGS (oud)'!R86</f>
        <v>0</v>
      </c>
      <c r="S83" s="1" t="b">
        <f>'Samenstelling van IGS (oud)'!S86</f>
        <v>0</v>
      </c>
      <c r="T83" s="1" t="b">
        <f>'Samenstelling van IGS (oud)'!T85</f>
        <v>0</v>
      </c>
      <c r="U83" t="str">
        <f t="shared" si="4"/>
        <v/>
      </c>
      <c r="V83" t="str">
        <f t="shared" si="5"/>
        <v/>
      </c>
      <c r="W83" t="str">
        <f t="shared" si="6"/>
        <v/>
      </c>
      <c r="X83" t="str">
        <f t="shared" si="7"/>
        <v/>
      </c>
    </row>
    <row r="84" spans="3:24" x14ac:dyDescent="0.2">
      <c r="E84" t="s">
        <v>227</v>
      </c>
      <c r="G84" t="s">
        <v>228</v>
      </c>
      <c r="I84" t="s">
        <v>229</v>
      </c>
      <c r="M84" t="s">
        <v>230</v>
      </c>
      <c r="Q84" s="1" t="b">
        <f>'Samenstelling van IGS (oud)'!Q84</f>
        <v>0</v>
      </c>
      <c r="R84" s="1" t="b">
        <f>'Samenstelling van IGS (oud)'!R87</f>
        <v>0</v>
      </c>
      <c r="S84" s="1" t="b">
        <f>'Samenstelling van IGS (oud)'!S87</f>
        <v>0</v>
      </c>
      <c r="T84" s="1" t="b">
        <f>'Samenstelling van IGS (oud)'!T86</f>
        <v>0</v>
      </c>
      <c r="U84" t="str">
        <f t="shared" si="4"/>
        <v/>
      </c>
      <c r="V84" t="str">
        <f t="shared" si="5"/>
        <v/>
      </c>
      <c r="W84" t="str">
        <f t="shared" si="6"/>
        <v/>
      </c>
      <c r="X84" t="str">
        <f t="shared" si="7"/>
        <v/>
      </c>
    </row>
    <row r="85" spans="3:24" x14ac:dyDescent="0.2">
      <c r="E85" t="s">
        <v>231</v>
      </c>
      <c r="G85" t="s">
        <v>232</v>
      </c>
      <c r="I85" t="s">
        <v>233</v>
      </c>
      <c r="M85" t="s">
        <v>234</v>
      </c>
      <c r="Q85" s="1" t="b">
        <f>'Samenstelling van IGS (oud)'!Q85</f>
        <v>0</v>
      </c>
      <c r="R85" s="1" t="b">
        <f>'Samenstelling van IGS (oud)'!R88</f>
        <v>0</v>
      </c>
      <c r="S85" s="1" t="b">
        <f>'Samenstelling van IGS (oud)'!S88</f>
        <v>0</v>
      </c>
      <c r="T85" s="1" t="b">
        <f>'Samenstelling van IGS (oud)'!T87</f>
        <v>0</v>
      </c>
      <c r="U85" t="str">
        <f t="shared" si="4"/>
        <v/>
      </c>
      <c r="V85" t="str">
        <f t="shared" si="5"/>
        <v/>
      </c>
      <c r="W85" t="str">
        <f t="shared" si="6"/>
        <v/>
      </c>
      <c r="X85" t="str">
        <f t="shared" si="7"/>
        <v/>
      </c>
    </row>
    <row r="86" spans="3:24" x14ac:dyDescent="0.2">
      <c r="E86" t="s">
        <v>235</v>
      </c>
      <c r="G86" t="s">
        <v>236</v>
      </c>
      <c r="I86" t="s">
        <v>237</v>
      </c>
      <c r="M86" t="s">
        <v>238</v>
      </c>
      <c r="Q86" s="1" t="b">
        <f>'Samenstelling van IGS (oud)'!Q86</f>
        <v>0</v>
      </c>
      <c r="R86" s="1" t="b">
        <f>'Samenstelling van IGS (oud)'!R89</f>
        <v>0</v>
      </c>
      <c r="S86" s="1" t="b">
        <f>'Samenstelling van IGS (oud)'!S89</f>
        <v>0</v>
      </c>
      <c r="T86" s="1" t="b">
        <f>'Samenstelling van IGS (oud)'!T88</f>
        <v>0</v>
      </c>
      <c r="U86" t="str">
        <f t="shared" si="4"/>
        <v/>
      </c>
      <c r="V86" t="str">
        <f t="shared" si="5"/>
        <v/>
      </c>
      <c r="W86" t="str">
        <f t="shared" si="6"/>
        <v/>
      </c>
      <c r="X86" t="str">
        <f t="shared" si="7"/>
        <v/>
      </c>
    </row>
    <row r="87" spans="3:24" x14ac:dyDescent="0.2">
      <c r="E87" t="s">
        <v>239</v>
      </c>
      <c r="G87" t="s">
        <v>240</v>
      </c>
      <c r="I87" t="s">
        <v>241</v>
      </c>
      <c r="M87" t="s">
        <v>242</v>
      </c>
      <c r="Q87" s="1" t="b">
        <f>'Samenstelling van IGS (oud)'!Q87</f>
        <v>0</v>
      </c>
      <c r="R87" s="1" t="b">
        <f>'Samenstelling van IGS (oud)'!R90</f>
        <v>0</v>
      </c>
      <c r="S87" s="1" t="b">
        <f>'Samenstelling van IGS (oud)'!S90</f>
        <v>0</v>
      </c>
      <c r="T87" s="1" t="b">
        <f>'Samenstelling van IGS (oud)'!T89</f>
        <v>0</v>
      </c>
      <c r="U87" t="str">
        <f t="shared" si="4"/>
        <v/>
      </c>
      <c r="V87" t="str">
        <f t="shared" si="5"/>
        <v/>
      </c>
      <c r="W87" t="str">
        <f t="shared" si="6"/>
        <v/>
      </c>
      <c r="X87" t="str">
        <f t="shared" si="7"/>
        <v/>
      </c>
    </row>
    <row r="88" spans="3:24" x14ac:dyDescent="0.2">
      <c r="E88" t="s">
        <v>243</v>
      </c>
      <c r="G88" t="s">
        <v>244</v>
      </c>
      <c r="I88" t="s">
        <v>245</v>
      </c>
      <c r="M88" t="s">
        <v>246</v>
      </c>
      <c r="Q88" s="1" t="b">
        <f>'Samenstelling van IGS (oud)'!Q88</f>
        <v>0</v>
      </c>
      <c r="R88" s="1" t="b">
        <f>'Samenstelling van IGS (oud)'!R91</f>
        <v>0</v>
      </c>
      <c r="S88" s="1" t="b">
        <f>OR('Samenstelling van IGS (oud)'!Q92,'Samenstelling van IGS (oud)'!R78,'Samenstelling van IGS (oud)'!R83)</f>
        <v>0</v>
      </c>
      <c r="T88" s="1" t="b">
        <f>'Samenstelling van IGS (oud)'!T90</f>
        <v>0</v>
      </c>
      <c r="U88" t="str">
        <f t="shared" si="4"/>
        <v/>
      </c>
      <c r="V88" t="str">
        <f t="shared" si="5"/>
        <v/>
      </c>
      <c r="W88" t="str">
        <f t="shared" si="6"/>
        <v/>
      </c>
      <c r="X88" t="str">
        <f t="shared" si="7"/>
        <v/>
      </c>
    </row>
    <row r="89" spans="3:24" x14ac:dyDescent="0.2">
      <c r="E89" t="s">
        <v>247</v>
      </c>
      <c r="G89" t="s">
        <v>248</v>
      </c>
      <c r="I89" t="s">
        <v>249</v>
      </c>
      <c r="M89" t="s">
        <v>250</v>
      </c>
      <c r="Q89" s="1" t="b">
        <f>'Samenstelling van IGS (oud)'!Q89</f>
        <v>0</v>
      </c>
      <c r="R89" s="1" t="b">
        <f>'Samenstelling van IGS (oud)'!R92</f>
        <v>0</v>
      </c>
      <c r="S89" s="1" t="b">
        <f>'Samenstelling van IGS (oud)'!S91</f>
        <v>0</v>
      </c>
      <c r="T89" s="1" t="b">
        <f>'Samenstelling van IGS (oud)'!T91</f>
        <v>0</v>
      </c>
      <c r="U89" t="str">
        <f t="shared" si="4"/>
        <v/>
      </c>
      <c r="V89" t="str">
        <f t="shared" si="5"/>
        <v/>
      </c>
      <c r="W89" t="str">
        <f t="shared" si="6"/>
        <v/>
      </c>
      <c r="X89" t="str">
        <f t="shared" si="7"/>
        <v/>
      </c>
    </row>
    <row r="90" spans="3:24" x14ac:dyDescent="0.2">
      <c r="E90" t="s">
        <v>251</v>
      </c>
      <c r="G90" t="s">
        <v>252</v>
      </c>
      <c r="I90" t="s">
        <v>253</v>
      </c>
      <c r="Q90" s="1" t="b">
        <f>'Samenstelling van IGS (oud)'!Q90</f>
        <v>0</v>
      </c>
      <c r="R90" s="1" t="b">
        <f>'Samenstelling van IGS (oud)'!R93</f>
        <v>0</v>
      </c>
      <c r="S90" s="1" t="b">
        <f>'Samenstelling van IGS (oud)'!S92</f>
        <v>0</v>
      </c>
      <c r="T90" s="1"/>
      <c r="U90" t="str">
        <f t="shared" si="4"/>
        <v/>
      </c>
      <c r="V90" t="str">
        <f t="shared" si="5"/>
        <v/>
      </c>
      <c r="W90" t="str">
        <f t="shared" si="6"/>
        <v/>
      </c>
    </row>
    <row r="91" spans="3:24" x14ac:dyDescent="0.2">
      <c r="E91" t="s">
        <v>254</v>
      </c>
      <c r="G91" t="s">
        <v>255</v>
      </c>
      <c r="I91" t="s">
        <v>256</v>
      </c>
      <c r="Q91" s="1" t="b">
        <f>'Samenstelling van IGS (oud)'!Q91</f>
        <v>0</v>
      </c>
      <c r="R91" s="1" t="b">
        <f>'Samenstelling van IGS (oud)'!R94</f>
        <v>0</v>
      </c>
      <c r="S91" s="1" t="b">
        <f>'Samenstelling van IGS (oud)'!S93</f>
        <v>0</v>
      </c>
      <c r="T91" s="1"/>
      <c r="U91" t="str">
        <f t="shared" si="4"/>
        <v/>
      </c>
      <c r="V91" t="str">
        <f t="shared" si="5"/>
        <v/>
      </c>
      <c r="W91" t="str">
        <f t="shared" si="6"/>
        <v/>
      </c>
    </row>
    <row r="92" spans="3:24" x14ac:dyDescent="0.2">
      <c r="E92" t="s">
        <v>257</v>
      </c>
      <c r="G92" t="s">
        <v>258</v>
      </c>
      <c r="I92" t="s">
        <v>259</v>
      </c>
      <c r="Q92" s="1" t="b">
        <f>'Samenstelling van IGS (oud)'!Q93</f>
        <v>0</v>
      </c>
      <c r="R92" s="1" t="b">
        <f>'Samenstelling van IGS (oud)'!S78</f>
        <v>0</v>
      </c>
      <c r="S92" s="1" t="b">
        <f>'Samenstelling van IGS (oud)'!S94</f>
        <v>0</v>
      </c>
      <c r="T92" s="1"/>
      <c r="U92" t="str">
        <f t="shared" si="4"/>
        <v/>
      </c>
      <c r="V92" t="str">
        <f t="shared" si="5"/>
        <v/>
      </c>
      <c r="W92" t="str">
        <f t="shared" si="6"/>
        <v/>
      </c>
    </row>
    <row r="93" spans="3:24" x14ac:dyDescent="0.2">
      <c r="E93" t="s">
        <v>260</v>
      </c>
      <c r="G93" t="s">
        <v>261</v>
      </c>
      <c r="I93" t="s">
        <v>262</v>
      </c>
      <c r="Q93" s="1" t="b">
        <f>'Samenstelling van IGS (oud)'!Q94</f>
        <v>0</v>
      </c>
      <c r="R93" s="1" t="b">
        <f>'Samenstelling van IGS (oud)'!S79</f>
        <v>0</v>
      </c>
      <c r="S93" s="1" t="b">
        <f>'Samenstelling van IGS (oud)'!T78</f>
        <v>0</v>
      </c>
      <c r="T93" s="1"/>
      <c r="U93" t="str">
        <f t="shared" si="4"/>
        <v/>
      </c>
      <c r="V93" t="str">
        <f t="shared" si="5"/>
        <v/>
      </c>
      <c r="W93" t="str">
        <f t="shared" si="6"/>
        <v/>
      </c>
    </row>
    <row r="94" spans="3:24" x14ac:dyDescent="0.2">
      <c r="E94" t="s">
        <v>263</v>
      </c>
      <c r="G94" t="s">
        <v>264</v>
      </c>
      <c r="I94" t="s">
        <v>265</v>
      </c>
      <c r="Q94" s="1" t="b">
        <f>'Samenstelling van IGS (oud)'!R79</f>
        <v>0</v>
      </c>
      <c r="R94" s="1" t="b">
        <f>'Samenstelling van IGS (oud)'!S80</f>
        <v>0</v>
      </c>
      <c r="S94" s="1" t="b">
        <f>'Samenstelling van IGS (oud)'!T79</f>
        <v>0</v>
      </c>
      <c r="T94" s="1"/>
      <c r="U94" t="str">
        <f t="shared" si="4"/>
        <v/>
      </c>
      <c r="V94" t="str">
        <f t="shared" si="5"/>
        <v/>
      </c>
      <c r="W94" t="str">
        <f t="shared" si="6"/>
        <v/>
      </c>
    </row>
    <row r="95" spans="3:24" x14ac:dyDescent="0.2">
      <c r="Q95" s="1"/>
      <c r="R95" s="1"/>
      <c r="S95" s="1"/>
      <c r="T95" s="1"/>
    </row>
    <row r="96" spans="3:24" x14ac:dyDescent="0.2">
      <c r="C96" s="1"/>
      <c r="D96" s="46" t="s">
        <v>266</v>
      </c>
      <c r="Q96" s="1"/>
      <c r="R96" s="1"/>
      <c r="S96" s="1"/>
      <c r="T96" s="1"/>
    </row>
    <row r="97" spans="5:24" ht="6" customHeight="1" x14ac:dyDescent="0.2">
      <c r="Q97" s="1"/>
      <c r="R97" s="1"/>
      <c r="S97" s="1"/>
      <c r="T97" s="1"/>
    </row>
    <row r="98" spans="5:24" x14ac:dyDescent="0.2">
      <c r="E98" t="s">
        <v>267</v>
      </c>
      <c r="G98" t="s">
        <v>268</v>
      </c>
      <c r="I98" t="s">
        <v>269</v>
      </c>
      <c r="M98" t="s">
        <v>270</v>
      </c>
      <c r="Q98" s="1" t="b">
        <f>'Samenstelling van IGS (oud)'!Q98</f>
        <v>0</v>
      </c>
      <c r="R98" s="1" t="b">
        <f>'Samenstelling van IGS (oud)'!R98</f>
        <v>0</v>
      </c>
      <c r="S98" s="1" t="b">
        <f>'Samenstelling van IGS (oud)'!S98</f>
        <v>1</v>
      </c>
      <c r="T98" s="1" t="b">
        <f>'Samenstelling van IGS (oud)'!T100</f>
        <v>0</v>
      </c>
      <c r="U98" t="str">
        <f t="shared" si="4"/>
        <v/>
      </c>
      <c r="V98" t="str">
        <f t="shared" si="5"/>
        <v/>
      </c>
      <c r="W98" t="str">
        <f t="shared" si="6"/>
        <v>Lendelede</v>
      </c>
      <c r="X98" t="str">
        <f t="shared" si="7"/>
        <v/>
      </c>
    </row>
    <row r="99" spans="5:24" x14ac:dyDescent="0.2">
      <c r="E99" t="s">
        <v>271</v>
      </c>
      <c r="G99" t="s">
        <v>272</v>
      </c>
      <c r="I99" t="s">
        <v>273</v>
      </c>
      <c r="M99" t="s">
        <v>274</v>
      </c>
      <c r="Q99" s="1" t="b">
        <f>'Samenstelling van IGS (oud)'!Q99</f>
        <v>1</v>
      </c>
      <c r="R99" s="1" t="b">
        <f>'Samenstelling van IGS (oud)'!R99</f>
        <v>0</v>
      </c>
      <c r="S99" s="1" t="b">
        <f>'Samenstelling van IGS (oud)'!S99</f>
        <v>0</v>
      </c>
      <c r="T99" s="1" t="b">
        <f>OR('Samenstelling van IGS (oud)'!T101,'Samenstelling van IGS (oud)'!S103)</f>
        <v>0</v>
      </c>
      <c r="U99" t="str">
        <f t="shared" si="4"/>
        <v>Anzegem</v>
      </c>
      <c r="V99" t="str">
        <f t="shared" si="5"/>
        <v/>
      </c>
      <c r="W99" t="str">
        <f t="shared" si="6"/>
        <v/>
      </c>
      <c r="X99" t="str">
        <f t="shared" si="7"/>
        <v/>
      </c>
    </row>
    <row r="100" spans="5:24" x14ac:dyDescent="0.2">
      <c r="E100" t="s">
        <v>275</v>
      </c>
      <c r="G100" t="s">
        <v>276</v>
      </c>
      <c r="I100" t="s">
        <v>277</v>
      </c>
      <c r="M100" t="s">
        <v>278</v>
      </c>
      <c r="Q100" s="1" t="b">
        <f>'Samenstelling van IGS (oud)'!Q100</f>
        <v>0</v>
      </c>
      <c r="R100" s="1" t="b">
        <f>'Samenstelling van IGS (oud)'!R100</f>
        <v>0</v>
      </c>
      <c r="S100" s="1" t="b">
        <f>'Samenstelling van IGS (oud)'!S100</f>
        <v>0</v>
      </c>
      <c r="T100" s="1" t="b">
        <f>'Samenstelling van IGS (oud)'!T102</f>
        <v>0</v>
      </c>
      <c r="U100" t="str">
        <f t="shared" si="4"/>
        <v/>
      </c>
      <c r="V100" t="str">
        <f t="shared" si="5"/>
        <v/>
      </c>
      <c r="W100" t="str">
        <f t="shared" si="6"/>
        <v/>
      </c>
      <c r="X100" t="str">
        <f t="shared" si="7"/>
        <v/>
      </c>
    </row>
    <row r="101" spans="5:24" x14ac:dyDescent="0.2">
      <c r="E101" t="s">
        <v>279</v>
      </c>
      <c r="G101" t="s">
        <v>280</v>
      </c>
      <c r="I101" t="s">
        <v>281</v>
      </c>
      <c r="M101" t="s">
        <v>282</v>
      </c>
      <c r="Q101" s="1" t="b">
        <f>'Samenstelling van IGS (oud)'!Q101</f>
        <v>1</v>
      </c>
      <c r="R101" s="1" t="b">
        <f>'Samenstelling van IGS (oud)'!R101</f>
        <v>0</v>
      </c>
      <c r="S101" s="1" t="b">
        <f>'Samenstelling van IGS (oud)'!S101</f>
        <v>1</v>
      </c>
      <c r="T101" s="1" t="b">
        <f>'Samenstelling van IGS (oud)'!T103</f>
        <v>0</v>
      </c>
      <c r="U101" t="str">
        <f t="shared" si="4"/>
        <v>Avelgem</v>
      </c>
      <c r="V101" t="str">
        <f t="shared" si="5"/>
        <v/>
      </c>
      <c r="W101" t="str">
        <f t="shared" si="6"/>
        <v>Menen</v>
      </c>
      <c r="X101" t="str">
        <f t="shared" si="7"/>
        <v/>
      </c>
    </row>
    <row r="102" spans="5:24" x14ac:dyDescent="0.2">
      <c r="E102" t="s">
        <v>283</v>
      </c>
      <c r="G102" t="s">
        <v>284</v>
      </c>
      <c r="I102" t="s">
        <v>285</v>
      </c>
      <c r="M102" t="s">
        <v>286</v>
      </c>
      <c r="Q102" s="1" t="b">
        <f>'Samenstelling van IGS (oud)'!Q102</f>
        <v>0</v>
      </c>
      <c r="R102" s="1" t="b">
        <f>'Samenstelling van IGS (oud)'!R102</f>
        <v>0</v>
      </c>
      <c r="S102" s="1" t="b">
        <f>'Samenstelling van IGS (oud)'!S102</f>
        <v>0</v>
      </c>
      <c r="T102" s="1" t="b">
        <f>'Samenstelling van IGS (oud)'!T104</f>
        <v>0</v>
      </c>
      <c r="U102" t="str">
        <f t="shared" si="4"/>
        <v/>
      </c>
      <c r="V102" t="str">
        <f t="shared" si="5"/>
        <v/>
      </c>
      <c r="W102" t="str">
        <f t="shared" si="6"/>
        <v/>
      </c>
      <c r="X102" t="str">
        <f t="shared" si="7"/>
        <v/>
      </c>
    </row>
    <row r="103" spans="5:24" x14ac:dyDescent="0.2">
      <c r="E103" t="s">
        <v>287</v>
      </c>
      <c r="G103" t="s">
        <v>288</v>
      </c>
      <c r="I103" t="s">
        <v>289</v>
      </c>
      <c r="M103" t="s">
        <v>290</v>
      </c>
      <c r="Q103" s="1" t="b">
        <f>'Samenstelling van IGS (oud)'!Q103</f>
        <v>0</v>
      </c>
      <c r="R103" s="1" t="b">
        <f>'Samenstelling van IGS (oud)'!R103</f>
        <v>0</v>
      </c>
      <c r="S103" s="1" t="b">
        <f>'Samenstelling van IGS (oud)'!S104</f>
        <v>0</v>
      </c>
      <c r="T103" s="1" t="b">
        <f>'Samenstelling van IGS (oud)'!T105</f>
        <v>1</v>
      </c>
      <c r="U103" t="str">
        <f t="shared" si="4"/>
        <v/>
      </c>
      <c r="V103" t="str">
        <f t="shared" si="5"/>
        <v/>
      </c>
      <c r="W103" t="str">
        <f t="shared" si="6"/>
        <v/>
      </c>
      <c r="X103" t="str">
        <f t="shared" si="7"/>
        <v>Waregem</v>
      </c>
    </row>
    <row r="104" spans="5:24" x14ac:dyDescent="0.2">
      <c r="E104" t="s">
        <v>291</v>
      </c>
      <c r="G104" t="s">
        <v>292</v>
      </c>
      <c r="I104" t="s">
        <v>293</v>
      </c>
      <c r="M104" t="s">
        <v>294</v>
      </c>
      <c r="Q104" s="1" t="b">
        <f>'Samenstelling van IGS (oud)'!Q104</f>
        <v>0</v>
      </c>
      <c r="R104" s="1" t="b">
        <f>'Samenstelling van IGS (oud)'!R104</f>
        <v>0</v>
      </c>
      <c r="S104" s="1" t="b">
        <f>'Samenstelling van IGS (oud)'!S105</f>
        <v>0</v>
      </c>
      <c r="T104" s="1" t="b">
        <f>'Samenstelling van IGS (oud)'!T106</f>
        <v>1</v>
      </c>
      <c r="U104" t="str">
        <f t="shared" si="4"/>
        <v/>
      </c>
      <c r="V104" t="str">
        <f t="shared" si="5"/>
        <v/>
      </c>
      <c r="W104" t="str">
        <f t="shared" si="6"/>
        <v/>
      </c>
      <c r="X104" t="str">
        <f t="shared" si="7"/>
        <v>Wervik</v>
      </c>
    </row>
    <row r="105" spans="5:24" x14ac:dyDescent="0.2">
      <c r="E105" t="s">
        <v>295</v>
      </c>
      <c r="G105" t="s">
        <v>296</v>
      </c>
      <c r="I105" t="s">
        <v>297</v>
      </c>
      <c r="M105" t="s">
        <v>298</v>
      </c>
      <c r="Q105" s="1" t="b">
        <f>'Samenstelling van IGS (oud)'!Q105</f>
        <v>0</v>
      </c>
      <c r="R105" s="1" t="b">
        <f>'Samenstelling van IGS (oud)'!R105</f>
        <v>0</v>
      </c>
      <c r="S105" s="1" t="b">
        <f>'Samenstelling van IGS (oud)'!S106</f>
        <v>0</v>
      </c>
      <c r="T105" s="1" t="b">
        <f>'Samenstelling van IGS (oud)'!T107</f>
        <v>1</v>
      </c>
      <c r="U105" t="str">
        <f t="shared" si="4"/>
        <v/>
      </c>
      <c r="V105" t="str">
        <f t="shared" si="5"/>
        <v/>
      </c>
      <c r="W105" t="str">
        <f t="shared" si="6"/>
        <v/>
      </c>
      <c r="X105" t="str">
        <f t="shared" si="7"/>
        <v>Wevelgem</v>
      </c>
    </row>
    <row r="106" spans="5:24" x14ac:dyDescent="0.2">
      <c r="E106" t="s">
        <v>299</v>
      </c>
      <c r="G106" t="s">
        <v>300</v>
      </c>
      <c r="I106" t="s">
        <v>301</v>
      </c>
      <c r="M106" t="s">
        <v>302</v>
      </c>
      <c r="Q106" s="1" t="b">
        <f>'Samenstelling van IGS (oud)'!Q106</f>
        <v>0</v>
      </c>
      <c r="R106" s="1" t="b">
        <f>'Samenstelling van IGS (oud)'!R106</f>
        <v>0</v>
      </c>
      <c r="S106" s="1" t="b">
        <f>'Samenstelling van IGS (oud)'!S107</f>
        <v>0</v>
      </c>
      <c r="T106" s="1" t="b">
        <f>'Samenstelling van IGS (oud)'!T108</f>
        <v>0</v>
      </c>
      <c r="U106" t="str">
        <f t="shared" si="4"/>
        <v/>
      </c>
      <c r="V106" t="str">
        <f t="shared" si="5"/>
        <v/>
      </c>
      <c r="W106" t="str">
        <f t="shared" si="6"/>
        <v/>
      </c>
      <c r="X106" t="str">
        <f t="shared" si="7"/>
        <v/>
      </c>
    </row>
    <row r="107" spans="5:24" x14ac:dyDescent="0.2">
      <c r="E107" t="s">
        <v>303</v>
      </c>
      <c r="G107" t="s">
        <v>304</v>
      </c>
      <c r="I107" t="s">
        <v>305</v>
      </c>
      <c r="M107" t="s">
        <v>306</v>
      </c>
      <c r="Q107" s="1" t="b">
        <f>'Samenstelling van IGS (oud)'!Q107</f>
        <v>0</v>
      </c>
      <c r="R107" s="1" t="b">
        <f>'Samenstelling van IGS (oud)'!R107</f>
        <v>0</v>
      </c>
      <c r="S107" s="1" t="b">
        <f>'Samenstelling van IGS (oud)'!S108</f>
        <v>0</v>
      </c>
      <c r="T107" s="1" t="b">
        <f>OR('Samenstelling van IGS (oud)'!T109,'Samenstelling van IGS (oud)'!T98)</f>
        <v>0</v>
      </c>
      <c r="U107" t="str">
        <f t="shared" si="4"/>
        <v/>
      </c>
      <c r="V107" t="str">
        <f t="shared" si="5"/>
        <v/>
      </c>
      <c r="W107" t="str">
        <f t="shared" si="6"/>
        <v/>
      </c>
      <c r="X107" t="str">
        <f t="shared" si="7"/>
        <v/>
      </c>
    </row>
    <row r="108" spans="5:24" x14ac:dyDescent="0.2">
      <c r="E108" t="s">
        <v>307</v>
      </c>
      <c r="G108" t="s">
        <v>308</v>
      </c>
      <c r="I108" t="s">
        <v>309</v>
      </c>
      <c r="M108" t="s">
        <v>310</v>
      </c>
      <c r="Q108" s="1" t="b">
        <f>'Samenstelling van IGS (oud)'!Q108</f>
        <v>0</v>
      </c>
      <c r="R108" s="1" t="b">
        <f>'Samenstelling van IGS (oud)'!R108</f>
        <v>0</v>
      </c>
      <c r="S108" s="1" t="b">
        <f>'Samenstelling van IGS (oud)'!S109</f>
        <v>0</v>
      </c>
      <c r="T108" s="1" t="b">
        <f>'Samenstelling van IGS (oud)'!T110</f>
        <v>0</v>
      </c>
      <c r="U108" t="str">
        <f t="shared" si="4"/>
        <v/>
      </c>
      <c r="V108" t="str">
        <f t="shared" si="5"/>
        <v/>
      </c>
      <c r="W108" t="str">
        <f t="shared" si="6"/>
        <v/>
      </c>
      <c r="X108" t="str">
        <f t="shared" si="7"/>
        <v/>
      </c>
    </row>
    <row r="109" spans="5:24" x14ac:dyDescent="0.2">
      <c r="E109" t="s">
        <v>311</v>
      </c>
      <c r="G109" t="s">
        <v>312</v>
      </c>
      <c r="I109" t="s">
        <v>313</v>
      </c>
      <c r="M109" t="s">
        <v>314</v>
      </c>
      <c r="Q109" s="1" t="b">
        <f>'Samenstelling van IGS (oud)'!Q109</f>
        <v>1</v>
      </c>
      <c r="R109" s="1" t="b">
        <f>'Samenstelling van IGS (oud)'!R109</f>
        <v>0</v>
      </c>
      <c r="S109" s="1" t="b">
        <f>'Samenstelling van IGS (oud)'!S110</f>
        <v>0</v>
      </c>
      <c r="T109" s="1" t="b">
        <f>'Samenstelling van IGS (oud)'!T111</f>
        <v>0</v>
      </c>
      <c r="U109" t="str">
        <f t="shared" si="4"/>
        <v>Deerlijk</v>
      </c>
      <c r="V109" t="str">
        <f t="shared" si="5"/>
        <v/>
      </c>
      <c r="W109" t="str">
        <f t="shared" si="6"/>
        <v/>
      </c>
      <c r="X109" t="str">
        <f t="shared" si="7"/>
        <v/>
      </c>
    </row>
    <row r="110" spans="5:24" x14ac:dyDescent="0.2">
      <c r="E110" t="s">
        <v>315</v>
      </c>
      <c r="G110" t="s">
        <v>316</v>
      </c>
      <c r="I110" t="s">
        <v>317</v>
      </c>
      <c r="M110" t="s">
        <v>318</v>
      </c>
      <c r="Q110" s="1" t="b">
        <f>'Samenstelling van IGS (oud)'!Q110</f>
        <v>0</v>
      </c>
      <c r="R110" s="1" t="b">
        <f>'Samenstelling van IGS (oud)'!R110</f>
        <v>1</v>
      </c>
      <c r="S110" s="1" t="b">
        <f>'Samenstelling van IGS (oud)'!S111</f>
        <v>0</v>
      </c>
      <c r="T110" s="1" t="b">
        <f>'Samenstelling van IGS (oud)'!T112</f>
        <v>0</v>
      </c>
      <c r="U110" t="str">
        <f t="shared" si="4"/>
        <v/>
      </c>
      <c r="V110" t="str">
        <f t="shared" si="5"/>
        <v>Kortrijk</v>
      </c>
      <c r="W110" t="str">
        <f t="shared" si="6"/>
        <v/>
      </c>
      <c r="X110" t="str">
        <f t="shared" si="7"/>
        <v/>
      </c>
    </row>
    <row r="111" spans="5:24" x14ac:dyDescent="0.2">
      <c r="E111" t="s">
        <v>319</v>
      </c>
      <c r="G111" t="s">
        <v>320</v>
      </c>
      <c r="I111" t="s">
        <v>321</v>
      </c>
      <c r="M111" t="s">
        <v>322</v>
      </c>
      <c r="Q111" s="1" t="b">
        <f>'Samenstelling van IGS (oud)'!Q111</f>
        <v>0</v>
      </c>
      <c r="R111" s="1" t="b">
        <f>'Samenstelling van IGS (oud)'!R111</f>
        <v>1</v>
      </c>
      <c r="S111" s="1" t="b">
        <f>'Samenstelling van IGS (oud)'!S112</f>
        <v>0</v>
      </c>
      <c r="T111" s="1" t="b">
        <f>'Samenstelling van IGS (oud)'!T113</f>
        <v>1</v>
      </c>
      <c r="U111" t="str">
        <f t="shared" si="4"/>
        <v/>
      </c>
      <c r="V111" t="str">
        <f t="shared" si="5"/>
        <v>Kuurne</v>
      </c>
      <c r="W111" t="str">
        <f t="shared" si="6"/>
        <v/>
      </c>
      <c r="X111" t="str">
        <f t="shared" si="7"/>
        <v>Zwevegem</v>
      </c>
    </row>
    <row r="112" spans="5:24" x14ac:dyDescent="0.2">
      <c r="E112" t="s">
        <v>323</v>
      </c>
      <c r="G112" t="s">
        <v>324</v>
      </c>
      <c r="I112" t="s">
        <v>325</v>
      </c>
      <c r="Q112" s="1" t="b">
        <f>'Samenstelling van IGS (oud)'!Q112</f>
        <v>0</v>
      </c>
      <c r="R112" s="1" t="b">
        <f>'Samenstelling van IGS (oud)'!R112</f>
        <v>0</v>
      </c>
      <c r="S112" s="1" t="b">
        <f>'Samenstelling van IGS (oud)'!S113</f>
        <v>0</v>
      </c>
      <c r="T112" s="1"/>
      <c r="U112" t="str">
        <f t="shared" si="4"/>
        <v/>
      </c>
      <c r="V112" t="str">
        <f t="shared" si="5"/>
        <v/>
      </c>
      <c r="W112" t="str">
        <f t="shared" si="6"/>
        <v/>
      </c>
    </row>
    <row r="113" spans="1:23" x14ac:dyDescent="0.2">
      <c r="E113" t="s">
        <v>326</v>
      </c>
      <c r="G113" t="s">
        <v>327</v>
      </c>
      <c r="I113" t="s">
        <v>328</v>
      </c>
      <c r="Q113" s="1" t="b">
        <f>'Samenstelling van IGS (oud)'!Q113</f>
        <v>1</v>
      </c>
      <c r="R113" s="1" t="b">
        <f>'Samenstelling van IGS (oud)'!R113</f>
        <v>0</v>
      </c>
      <c r="S113" s="1" t="b">
        <f>'Samenstelling van IGS (oud)'!T99</f>
        <v>1</v>
      </c>
      <c r="T113" s="1"/>
      <c r="U113" t="str">
        <f t="shared" si="4"/>
        <v>Harelbeke</v>
      </c>
      <c r="V113" t="str">
        <f t="shared" si="5"/>
        <v/>
      </c>
      <c r="W113" t="str">
        <f t="shared" si="6"/>
        <v>Spiere-Helkijn</v>
      </c>
    </row>
    <row r="114" spans="1:23" x14ac:dyDescent="0.2">
      <c r="O114" s="1"/>
    </row>
    <row r="115" spans="1:23" x14ac:dyDescent="0.2">
      <c r="A115" s="16"/>
      <c r="B115" s="16"/>
      <c r="C115" s="16"/>
      <c r="D115" s="16"/>
      <c r="E115" s="16"/>
      <c r="F115" s="16"/>
      <c r="G115" s="16"/>
      <c r="H115" s="16"/>
      <c r="I115" s="16"/>
      <c r="J115" s="16"/>
      <c r="K115" s="16"/>
      <c r="L115" s="16"/>
      <c r="M115" s="16"/>
      <c r="N115" s="16"/>
      <c r="O115" s="16"/>
      <c r="P115" s="16"/>
      <c r="Q115" t="s">
        <v>15</v>
      </c>
    </row>
  </sheetData>
  <sheetProtection algorithmName="SHA-512" hashValue="yy6yFVmerhj38Fr8ux/7Cl9tss4o4KPv4n18CzIaeFqzSRF8jXEimI4P2HeA63uJq8MlgWW2hN/GEYHo390H9g==" saltValue="iYYvQii0BCOkENVNSWTOWg==" spinCount="100000" sheet="1" objects="1" scenarios="1" selectLockedCells="1"/>
  <mergeCells count="1">
    <mergeCell ref="K7:M9"/>
  </mergeCells>
  <conditionalFormatting sqref="C12:N114">
    <cfRule type="expression" dxfId="57" priority="36">
      <formula>$Q$7&lt;&gt;2</formula>
    </cfRule>
  </conditionalFormatting>
  <conditionalFormatting sqref="K7:M9">
    <cfRule type="expression" dxfId="56" priority="1">
      <formula>$Q$2&lt;&gt;0</formula>
    </cfRule>
  </conditionalFormatting>
  <dataValidations disablePrompts="1" count="1">
    <dataValidation type="list" allowBlank="1" showInputMessage="1" showErrorMessage="1" sqref="I3:L3" xr:uid="{79DF8F86-CDBB-4DF8-9365-F19E996042C3}">
      <formula1>Rol</formula1>
    </dataValidation>
  </dataValidations>
  <pageMargins left="0.70866141732283472" right="0.70866141732283472" top="0.74803149606299213" bottom="0.74803149606299213" header="0.31496062992125984" footer="0.31496062992125984"/>
  <pageSetup paperSize="9" scale="58" fitToHeight="0" orientation="portrait" r:id="rId1"/>
  <headerFooter>
    <oddFooter>Pagina &amp;P van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9" r:id="rId4" name="Check Box 39">
              <controlPr defaultSize="0" autoFill="0" autoLine="0" autoPict="0" altText="">
                <anchor moveWithCells="1">
                  <from>
                    <xdr:col>5</xdr:col>
                    <xdr:colOff>12700</xdr:colOff>
                    <xdr:row>24</xdr:row>
                    <xdr:rowOff>0</xdr:rowOff>
                  </from>
                  <to>
                    <xdr:col>5</xdr:col>
                    <xdr:colOff>215900</xdr:colOff>
                    <xdr:row>24</xdr:row>
                    <xdr:rowOff>177800</xdr:rowOff>
                  </to>
                </anchor>
              </controlPr>
            </control>
          </mc:Choice>
        </mc:AlternateContent>
        <mc:AlternateContent xmlns:mc="http://schemas.openxmlformats.org/markup-compatibility/2006">
          <mc:Choice Requires="x14">
            <control shapeId="10280" r:id="rId5" name="Check Box 40">
              <controlPr defaultSize="0" autoFill="0" autoLine="0" autoPict="0" altText="">
                <anchor moveWithCells="1">
                  <from>
                    <xdr:col>5</xdr:col>
                    <xdr:colOff>12700</xdr:colOff>
                    <xdr:row>25</xdr:row>
                    <xdr:rowOff>0</xdr:rowOff>
                  </from>
                  <to>
                    <xdr:col>5</xdr:col>
                    <xdr:colOff>215900</xdr:colOff>
                    <xdr:row>25</xdr:row>
                    <xdr:rowOff>177800</xdr:rowOff>
                  </to>
                </anchor>
              </controlPr>
            </control>
          </mc:Choice>
        </mc:AlternateContent>
        <mc:AlternateContent xmlns:mc="http://schemas.openxmlformats.org/markup-compatibility/2006">
          <mc:Choice Requires="x14">
            <control shapeId="10281" r:id="rId6" name="Check Box 41">
              <controlPr defaultSize="0" autoFill="0" autoLine="0" autoPict="0" altText="">
                <anchor moveWithCells="1">
                  <from>
                    <xdr:col>5</xdr:col>
                    <xdr:colOff>12700</xdr:colOff>
                    <xdr:row>26</xdr:row>
                    <xdr:rowOff>0</xdr:rowOff>
                  </from>
                  <to>
                    <xdr:col>5</xdr:col>
                    <xdr:colOff>215900</xdr:colOff>
                    <xdr:row>26</xdr:row>
                    <xdr:rowOff>177800</xdr:rowOff>
                  </to>
                </anchor>
              </controlPr>
            </control>
          </mc:Choice>
        </mc:AlternateContent>
        <mc:AlternateContent xmlns:mc="http://schemas.openxmlformats.org/markup-compatibility/2006">
          <mc:Choice Requires="x14">
            <control shapeId="10282" r:id="rId7" name="Check Box 42">
              <controlPr defaultSize="0" autoFill="0" autoLine="0" autoPict="0" altText="">
                <anchor moveWithCells="1">
                  <from>
                    <xdr:col>5</xdr:col>
                    <xdr:colOff>12700</xdr:colOff>
                    <xdr:row>27</xdr:row>
                    <xdr:rowOff>0</xdr:rowOff>
                  </from>
                  <to>
                    <xdr:col>5</xdr:col>
                    <xdr:colOff>215900</xdr:colOff>
                    <xdr:row>27</xdr:row>
                    <xdr:rowOff>177800</xdr:rowOff>
                  </to>
                </anchor>
              </controlPr>
            </control>
          </mc:Choice>
        </mc:AlternateContent>
        <mc:AlternateContent xmlns:mc="http://schemas.openxmlformats.org/markup-compatibility/2006">
          <mc:Choice Requires="x14">
            <control shapeId="10283" r:id="rId8" name="Check Box 43">
              <controlPr defaultSize="0" autoFill="0" autoLine="0" autoPict="0" altText="">
                <anchor moveWithCells="1">
                  <from>
                    <xdr:col>5</xdr:col>
                    <xdr:colOff>12700</xdr:colOff>
                    <xdr:row>28</xdr:row>
                    <xdr:rowOff>0</xdr:rowOff>
                  </from>
                  <to>
                    <xdr:col>5</xdr:col>
                    <xdr:colOff>215900</xdr:colOff>
                    <xdr:row>28</xdr:row>
                    <xdr:rowOff>177800</xdr:rowOff>
                  </to>
                </anchor>
              </controlPr>
            </control>
          </mc:Choice>
        </mc:AlternateContent>
        <mc:AlternateContent xmlns:mc="http://schemas.openxmlformats.org/markup-compatibility/2006">
          <mc:Choice Requires="x14">
            <control shapeId="10284" r:id="rId9" name="Check Box 44">
              <controlPr defaultSize="0" autoFill="0" autoLine="0" autoPict="0" altText="">
                <anchor moveWithCells="1">
                  <from>
                    <xdr:col>5</xdr:col>
                    <xdr:colOff>12700</xdr:colOff>
                    <xdr:row>29</xdr:row>
                    <xdr:rowOff>0</xdr:rowOff>
                  </from>
                  <to>
                    <xdr:col>5</xdr:col>
                    <xdr:colOff>215900</xdr:colOff>
                    <xdr:row>29</xdr:row>
                    <xdr:rowOff>177800</xdr:rowOff>
                  </to>
                </anchor>
              </controlPr>
            </control>
          </mc:Choice>
        </mc:AlternateContent>
        <mc:AlternateContent xmlns:mc="http://schemas.openxmlformats.org/markup-compatibility/2006">
          <mc:Choice Requires="x14">
            <control shapeId="10285" r:id="rId10" name="Check Box 45">
              <controlPr defaultSize="0" autoFill="0" autoLine="0" autoPict="0" altText="">
                <anchor moveWithCells="1">
                  <from>
                    <xdr:col>5</xdr:col>
                    <xdr:colOff>12700</xdr:colOff>
                    <xdr:row>30</xdr:row>
                    <xdr:rowOff>0</xdr:rowOff>
                  </from>
                  <to>
                    <xdr:col>5</xdr:col>
                    <xdr:colOff>215900</xdr:colOff>
                    <xdr:row>30</xdr:row>
                    <xdr:rowOff>177800</xdr:rowOff>
                  </to>
                </anchor>
              </controlPr>
            </control>
          </mc:Choice>
        </mc:AlternateContent>
        <mc:AlternateContent xmlns:mc="http://schemas.openxmlformats.org/markup-compatibility/2006">
          <mc:Choice Requires="x14">
            <control shapeId="10286" r:id="rId11" name="Check Box 46">
              <controlPr defaultSize="0" autoFill="0" autoLine="0" autoPict="0" altText="">
                <anchor moveWithCells="1">
                  <from>
                    <xdr:col>5</xdr:col>
                    <xdr:colOff>12700</xdr:colOff>
                    <xdr:row>31</xdr:row>
                    <xdr:rowOff>0</xdr:rowOff>
                  </from>
                  <to>
                    <xdr:col>5</xdr:col>
                    <xdr:colOff>215900</xdr:colOff>
                    <xdr:row>31</xdr:row>
                    <xdr:rowOff>177800</xdr:rowOff>
                  </to>
                </anchor>
              </controlPr>
            </control>
          </mc:Choice>
        </mc:AlternateContent>
        <mc:AlternateContent xmlns:mc="http://schemas.openxmlformats.org/markup-compatibility/2006">
          <mc:Choice Requires="x14">
            <control shapeId="10287" r:id="rId12" name="Check Box 47">
              <controlPr defaultSize="0" autoFill="0" autoLine="0" autoPict="0" altText="">
                <anchor moveWithCells="1">
                  <from>
                    <xdr:col>5</xdr:col>
                    <xdr:colOff>12700</xdr:colOff>
                    <xdr:row>32</xdr:row>
                    <xdr:rowOff>0</xdr:rowOff>
                  </from>
                  <to>
                    <xdr:col>5</xdr:col>
                    <xdr:colOff>215900</xdr:colOff>
                    <xdr:row>32</xdr:row>
                    <xdr:rowOff>177800</xdr:rowOff>
                  </to>
                </anchor>
              </controlPr>
            </control>
          </mc:Choice>
        </mc:AlternateContent>
        <mc:AlternateContent xmlns:mc="http://schemas.openxmlformats.org/markup-compatibility/2006">
          <mc:Choice Requires="x14">
            <control shapeId="10288" r:id="rId13" name="Check Box 48">
              <controlPr defaultSize="0" autoFill="0" autoLine="0" autoPict="0" altText="">
                <anchor moveWithCells="1">
                  <from>
                    <xdr:col>5</xdr:col>
                    <xdr:colOff>12700</xdr:colOff>
                    <xdr:row>33</xdr:row>
                    <xdr:rowOff>0</xdr:rowOff>
                  </from>
                  <to>
                    <xdr:col>5</xdr:col>
                    <xdr:colOff>215900</xdr:colOff>
                    <xdr:row>33</xdr:row>
                    <xdr:rowOff>177800</xdr:rowOff>
                  </to>
                </anchor>
              </controlPr>
            </control>
          </mc:Choice>
        </mc:AlternateContent>
        <mc:AlternateContent xmlns:mc="http://schemas.openxmlformats.org/markup-compatibility/2006">
          <mc:Choice Requires="x14">
            <control shapeId="10289" r:id="rId14" name="Check Box 49">
              <controlPr defaultSize="0" autoFill="0" autoLine="0" autoPict="0" altText="">
                <anchor moveWithCells="1">
                  <from>
                    <xdr:col>5</xdr:col>
                    <xdr:colOff>12700</xdr:colOff>
                    <xdr:row>34</xdr:row>
                    <xdr:rowOff>0</xdr:rowOff>
                  </from>
                  <to>
                    <xdr:col>5</xdr:col>
                    <xdr:colOff>215900</xdr:colOff>
                    <xdr:row>34</xdr:row>
                    <xdr:rowOff>177800</xdr:rowOff>
                  </to>
                </anchor>
              </controlPr>
            </control>
          </mc:Choice>
        </mc:AlternateContent>
        <mc:AlternateContent xmlns:mc="http://schemas.openxmlformats.org/markup-compatibility/2006">
          <mc:Choice Requires="x14">
            <control shapeId="10290" r:id="rId15" name="Check Box 50">
              <controlPr defaultSize="0" autoFill="0" autoLine="0" autoPict="0" altText="">
                <anchor moveWithCells="1">
                  <from>
                    <xdr:col>5</xdr:col>
                    <xdr:colOff>12700</xdr:colOff>
                    <xdr:row>35</xdr:row>
                    <xdr:rowOff>0</xdr:rowOff>
                  </from>
                  <to>
                    <xdr:col>5</xdr:col>
                    <xdr:colOff>215900</xdr:colOff>
                    <xdr:row>35</xdr:row>
                    <xdr:rowOff>177800</xdr:rowOff>
                  </to>
                </anchor>
              </controlPr>
            </control>
          </mc:Choice>
        </mc:AlternateContent>
        <mc:AlternateContent xmlns:mc="http://schemas.openxmlformats.org/markup-compatibility/2006">
          <mc:Choice Requires="x14">
            <control shapeId="10291" r:id="rId16" name="Check Box 51">
              <controlPr defaultSize="0" autoFill="0" autoLine="0" autoPict="0" altText="">
                <anchor moveWithCells="1">
                  <from>
                    <xdr:col>5</xdr:col>
                    <xdr:colOff>12700</xdr:colOff>
                    <xdr:row>36</xdr:row>
                    <xdr:rowOff>0</xdr:rowOff>
                  </from>
                  <to>
                    <xdr:col>5</xdr:col>
                    <xdr:colOff>215900</xdr:colOff>
                    <xdr:row>36</xdr:row>
                    <xdr:rowOff>177800</xdr:rowOff>
                  </to>
                </anchor>
              </controlPr>
            </control>
          </mc:Choice>
        </mc:AlternateContent>
        <mc:AlternateContent xmlns:mc="http://schemas.openxmlformats.org/markup-compatibility/2006">
          <mc:Choice Requires="x14">
            <control shapeId="10292" r:id="rId17" name="Check Box 52">
              <controlPr defaultSize="0" autoFill="0" autoLine="0" autoPict="0" altText="">
                <anchor moveWithCells="1">
                  <from>
                    <xdr:col>5</xdr:col>
                    <xdr:colOff>12700</xdr:colOff>
                    <xdr:row>37</xdr:row>
                    <xdr:rowOff>0</xdr:rowOff>
                  </from>
                  <to>
                    <xdr:col>5</xdr:col>
                    <xdr:colOff>215900</xdr:colOff>
                    <xdr:row>37</xdr:row>
                    <xdr:rowOff>177800</xdr:rowOff>
                  </to>
                </anchor>
              </controlPr>
            </control>
          </mc:Choice>
        </mc:AlternateContent>
        <mc:AlternateContent xmlns:mc="http://schemas.openxmlformats.org/markup-compatibility/2006">
          <mc:Choice Requires="x14">
            <control shapeId="10293" r:id="rId18" name="Check Box 53">
              <controlPr defaultSize="0" autoFill="0" autoLine="0" autoPict="0" altText="">
                <anchor moveWithCells="1">
                  <from>
                    <xdr:col>5</xdr:col>
                    <xdr:colOff>12700</xdr:colOff>
                    <xdr:row>38</xdr:row>
                    <xdr:rowOff>0</xdr:rowOff>
                  </from>
                  <to>
                    <xdr:col>5</xdr:col>
                    <xdr:colOff>215900</xdr:colOff>
                    <xdr:row>38</xdr:row>
                    <xdr:rowOff>177800</xdr:rowOff>
                  </to>
                </anchor>
              </controlPr>
            </control>
          </mc:Choice>
        </mc:AlternateContent>
        <mc:AlternateContent xmlns:mc="http://schemas.openxmlformats.org/markup-compatibility/2006">
          <mc:Choice Requires="x14">
            <control shapeId="10294" r:id="rId19" name="Check Box 54">
              <controlPr defaultSize="0" autoFill="0" autoLine="0" autoPict="0" altText="">
                <anchor moveWithCells="1">
                  <from>
                    <xdr:col>5</xdr:col>
                    <xdr:colOff>12700</xdr:colOff>
                    <xdr:row>39</xdr:row>
                    <xdr:rowOff>0</xdr:rowOff>
                  </from>
                  <to>
                    <xdr:col>5</xdr:col>
                    <xdr:colOff>215900</xdr:colOff>
                    <xdr:row>39</xdr:row>
                    <xdr:rowOff>177800</xdr:rowOff>
                  </to>
                </anchor>
              </controlPr>
            </control>
          </mc:Choice>
        </mc:AlternateContent>
        <mc:AlternateContent xmlns:mc="http://schemas.openxmlformats.org/markup-compatibility/2006">
          <mc:Choice Requires="x14">
            <control shapeId="10295" r:id="rId20" name="Check Box 55">
              <controlPr defaultSize="0" autoFill="0" autoLine="0" autoPict="0" altText="">
                <anchor moveWithCells="1">
                  <from>
                    <xdr:col>5</xdr:col>
                    <xdr:colOff>12700</xdr:colOff>
                    <xdr:row>40</xdr:row>
                    <xdr:rowOff>0</xdr:rowOff>
                  </from>
                  <to>
                    <xdr:col>5</xdr:col>
                    <xdr:colOff>215900</xdr:colOff>
                    <xdr:row>40</xdr:row>
                    <xdr:rowOff>177800</xdr:rowOff>
                  </to>
                </anchor>
              </controlPr>
            </control>
          </mc:Choice>
        </mc:AlternateContent>
        <mc:AlternateContent xmlns:mc="http://schemas.openxmlformats.org/markup-compatibility/2006">
          <mc:Choice Requires="x14">
            <control shapeId="10296" r:id="rId21" name="Check Box 56">
              <controlPr defaultSize="0" autoFill="0" autoLine="0" autoPict="0" altText="">
                <anchor moveWithCells="1">
                  <from>
                    <xdr:col>5</xdr:col>
                    <xdr:colOff>12700</xdr:colOff>
                    <xdr:row>41</xdr:row>
                    <xdr:rowOff>0</xdr:rowOff>
                  </from>
                  <to>
                    <xdr:col>5</xdr:col>
                    <xdr:colOff>215900</xdr:colOff>
                    <xdr:row>41</xdr:row>
                    <xdr:rowOff>177800</xdr:rowOff>
                  </to>
                </anchor>
              </controlPr>
            </control>
          </mc:Choice>
        </mc:AlternateContent>
        <mc:AlternateContent xmlns:mc="http://schemas.openxmlformats.org/markup-compatibility/2006">
          <mc:Choice Requires="x14">
            <control shapeId="10297" r:id="rId22" name="Check Box 57">
              <controlPr defaultSize="0" autoFill="0" autoLine="0" autoPict="0" altText="">
                <anchor moveWithCells="1">
                  <from>
                    <xdr:col>7</xdr:col>
                    <xdr:colOff>12700</xdr:colOff>
                    <xdr:row>24</xdr:row>
                    <xdr:rowOff>0</xdr:rowOff>
                  </from>
                  <to>
                    <xdr:col>7</xdr:col>
                    <xdr:colOff>215900</xdr:colOff>
                    <xdr:row>24</xdr:row>
                    <xdr:rowOff>177800</xdr:rowOff>
                  </to>
                </anchor>
              </controlPr>
            </control>
          </mc:Choice>
        </mc:AlternateContent>
        <mc:AlternateContent xmlns:mc="http://schemas.openxmlformats.org/markup-compatibility/2006">
          <mc:Choice Requires="x14">
            <control shapeId="10298" r:id="rId23" name="Check Box 58">
              <controlPr defaultSize="0" autoFill="0" autoLine="0" autoPict="0" altText="">
                <anchor moveWithCells="1">
                  <from>
                    <xdr:col>7</xdr:col>
                    <xdr:colOff>12700</xdr:colOff>
                    <xdr:row>25</xdr:row>
                    <xdr:rowOff>0</xdr:rowOff>
                  </from>
                  <to>
                    <xdr:col>7</xdr:col>
                    <xdr:colOff>215900</xdr:colOff>
                    <xdr:row>25</xdr:row>
                    <xdr:rowOff>177800</xdr:rowOff>
                  </to>
                </anchor>
              </controlPr>
            </control>
          </mc:Choice>
        </mc:AlternateContent>
        <mc:AlternateContent xmlns:mc="http://schemas.openxmlformats.org/markup-compatibility/2006">
          <mc:Choice Requires="x14">
            <control shapeId="10299" r:id="rId24" name="Check Box 59">
              <controlPr defaultSize="0" autoFill="0" autoLine="0" autoPict="0" altText="">
                <anchor moveWithCells="1">
                  <from>
                    <xdr:col>7</xdr:col>
                    <xdr:colOff>12700</xdr:colOff>
                    <xdr:row>26</xdr:row>
                    <xdr:rowOff>0</xdr:rowOff>
                  </from>
                  <to>
                    <xdr:col>7</xdr:col>
                    <xdr:colOff>215900</xdr:colOff>
                    <xdr:row>26</xdr:row>
                    <xdr:rowOff>177800</xdr:rowOff>
                  </to>
                </anchor>
              </controlPr>
            </control>
          </mc:Choice>
        </mc:AlternateContent>
        <mc:AlternateContent xmlns:mc="http://schemas.openxmlformats.org/markup-compatibility/2006">
          <mc:Choice Requires="x14">
            <control shapeId="10300" r:id="rId25" name="Check Box 60">
              <controlPr defaultSize="0" autoFill="0" autoLine="0" autoPict="0" altText="">
                <anchor moveWithCells="1">
                  <from>
                    <xdr:col>7</xdr:col>
                    <xdr:colOff>12700</xdr:colOff>
                    <xdr:row>27</xdr:row>
                    <xdr:rowOff>0</xdr:rowOff>
                  </from>
                  <to>
                    <xdr:col>7</xdr:col>
                    <xdr:colOff>215900</xdr:colOff>
                    <xdr:row>27</xdr:row>
                    <xdr:rowOff>177800</xdr:rowOff>
                  </to>
                </anchor>
              </controlPr>
            </control>
          </mc:Choice>
        </mc:AlternateContent>
        <mc:AlternateContent xmlns:mc="http://schemas.openxmlformats.org/markup-compatibility/2006">
          <mc:Choice Requires="x14">
            <control shapeId="10301" r:id="rId26" name="Check Box 61">
              <controlPr defaultSize="0" autoFill="0" autoLine="0" autoPict="0" altText="">
                <anchor moveWithCells="1">
                  <from>
                    <xdr:col>7</xdr:col>
                    <xdr:colOff>12700</xdr:colOff>
                    <xdr:row>28</xdr:row>
                    <xdr:rowOff>0</xdr:rowOff>
                  </from>
                  <to>
                    <xdr:col>7</xdr:col>
                    <xdr:colOff>215900</xdr:colOff>
                    <xdr:row>28</xdr:row>
                    <xdr:rowOff>177800</xdr:rowOff>
                  </to>
                </anchor>
              </controlPr>
            </control>
          </mc:Choice>
        </mc:AlternateContent>
        <mc:AlternateContent xmlns:mc="http://schemas.openxmlformats.org/markup-compatibility/2006">
          <mc:Choice Requires="x14">
            <control shapeId="10302" r:id="rId27" name="Check Box 62">
              <controlPr defaultSize="0" autoFill="0" autoLine="0" autoPict="0" altText="">
                <anchor moveWithCells="1">
                  <from>
                    <xdr:col>7</xdr:col>
                    <xdr:colOff>12700</xdr:colOff>
                    <xdr:row>29</xdr:row>
                    <xdr:rowOff>0</xdr:rowOff>
                  </from>
                  <to>
                    <xdr:col>7</xdr:col>
                    <xdr:colOff>215900</xdr:colOff>
                    <xdr:row>29</xdr:row>
                    <xdr:rowOff>177800</xdr:rowOff>
                  </to>
                </anchor>
              </controlPr>
            </control>
          </mc:Choice>
        </mc:AlternateContent>
        <mc:AlternateContent xmlns:mc="http://schemas.openxmlformats.org/markup-compatibility/2006">
          <mc:Choice Requires="x14">
            <control shapeId="10303" r:id="rId28" name="Check Box 63">
              <controlPr defaultSize="0" autoFill="0" autoLine="0" autoPict="0" altText="">
                <anchor moveWithCells="1">
                  <from>
                    <xdr:col>7</xdr:col>
                    <xdr:colOff>12700</xdr:colOff>
                    <xdr:row>30</xdr:row>
                    <xdr:rowOff>0</xdr:rowOff>
                  </from>
                  <to>
                    <xdr:col>7</xdr:col>
                    <xdr:colOff>215900</xdr:colOff>
                    <xdr:row>30</xdr:row>
                    <xdr:rowOff>177800</xdr:rowOff>
                  </to>
                </anchor>
              </controlPr>
            </control>
          </mc:Choice>
        </mc:AlternateContent>
        <mc:AlternateContent xmlns:mc="http://schemas.openxmlformats.org/markup-compatibility/2006">
          <mc:Choice Requires="x14">
            <control shapeId="10304" r:id="rId29" name="Check Box 64">
              <controlPr defaultSize="0" autoFill="0" autoLine="0" autoPict="0" altText="">
                <anchor moveWithCells="1">
                  <from>
                    <xdr:col>7</xdr:col>
                    <xdr:colOff>12700</xdr:colOff>
                    <xdr:row>31</xdr:row>
                    <xdr:rowOff>0</xdr:rowOff>
                  </from>
                  <to>
                    <xdr:col>7</xdr:col>
                    <xdr:colOff>215900</xdr:colOff>
                    <xdr:row>31</xdr:row>
                    <xdr:rowOff>177800</xdr:rowOff>
                  </to>
                </anchor>
              </controlPr>
            </control>
          </mc:Choice>
        </mc:AlternateContent>
        <mc:AlternateContent xmlns:mc="http://schemas.openxmlformats.org/markup-compatibility/2006">
          <mc:Choice Requires="x14">
            <control shapeId="10305" r:id="rId30" name="Check Box 65">
              <controlPr defaultSize="0" autoFill="0" autoLine="0" autoPict="0" altText="">
                <anchor moveWithCells="1">
                  <from>
                    <xdr:col>7</xdr:col>
                    <xdr:colOff>12700</xdr:colOff>
                    <xdr:row>32</xdr:row>
                    <xdr:rowOff>0</xdr:rowOff>
                  </from>
                  <to>
                    <xdr:col>7</xdr:col>
                    <xdr:colOff>215900</xdr:colOff>
                    <xdr:row>32</xdr:row>
                    <xdr:rowOff>177800</xdr:rowOff>
                  </to>
                </anchor>
              </controlPr>
            </control>
          </mc:Choice>
        </mc:AlternateContent>
        <mc:AlternateContent xmlns:mc="http://schemas.openxmlformats.org/markup-compatibility/2006">
          <mc:Choice Requires="x14">
            <control shapeId="10306" r:id="rId31" name="Check Box 66">
              <controlPr defaultSize="0" autoFill="0" autoLine="0" autoPict="0" altText="">
                <anchor moveWithCells="1">
                  <from>
                    <xdr:col>7</xdr:col>
                    <xdr:colOff>12700</xdr:colOff>
                    <xdr:row>33</xdr:row>
                    <xdr:rowOff>0</xdr:rowOff>
                  </from>
                  <to>
                    <xdr:col>7</xdr:col>
                    <xdr:colOff>215900</xdr:colOff>
                    <xdr:row>33</xdr:row>
                    <xdr:rowOff>177800</xdr:rowOff>
                  </to>
                </anchor>
              </controlPr>
            </control>
          </mc:Choice>
        </mc:AlternateContent>
        <mc:AlternateContent xmlns:mc="http://schemas.openxmlformats.org/markup-compatibility/2006">
          <mc:Choice Requires="x14">
            <control shapeId="10307" r:id="rId32" name="Check Box 67">
              <controlPr defaultSize="0" autoFill="0" autoLine="0" autoPict="0" altText="">
                <anchor moveWithCells="1">
                  <from>
                    <xdr:col>7</xdr:col>
                    <xdr:colOff>12700</xdr:colOff>
                    <xdr:row>34</xdr:row>
                    <xdr:rowOff>0</xdr:rowOff>
                  </from>
                  <to>
                    <xdr:col>7</xdr:col>
                    <xdr:colOff>215900</xdr:colOff>
                    <xdr:row>34</xdr:row>
                    <xdr:rowOff>177800</xdr:rowOff>
                  </to>
                </anchor>
              </controlPr>
            </control>
          </mc:Choice>
        </mc:AlternateContent>
        <mc:AlternateContent xmlns:mc="http://schemas.openxmlformats.org/markup-compatibility/2006">
          <mc:Choice Requires="x14">
            <control shapeId="10308" r:id="rId33" name="Check Box 68">
              <controlPr defaultSize="0" autoFill="0" autoLine="0" autoPict="0" altText="">
                <anchor moveWithCells="1">
                  <from>
                    <xdr:col>7</xdr:col>
                    <xdr:colOff>12700</xdr:colOff>
                    <xdr:row>35</xdr:row>
                    <xdr:rowOff>0</xdr:rowOff>
                  </from>
                  <to>
                    <xdr:col>7</xdr:col>
                    <xdr:colOff>215900</xdr:colOff>
                    <xdr:row>35</xdr:row>
                    <xdr:rowOff>177800</xdr:rowOff>
                  </to>
                </anchor>
              </controlPr>
            </control>
          </mc:Choice>
        </mc:AlternateContent>
        <mc:AlternateContent xmlns:mc="http://schemas.openxmlformats.org/markup-compatibility/2006">
          <mc:Choice Requires="x14">
            <control shapeId="10309" r:id="rId34" name="Check Box 69">
              <controlPr defaultSize="0" autoFill="0" autoLine="0" autoPict="0" altText="">
                <anchor moveWithCells="1">
                  <from>
                    <xdr:col>7</xdr:col>
                    <xdr:colOff>12700</xdr:colOff>
                    <xdr:row>36</xdr:row>
                    <xdr:rowOff>0</xdr:rowOff>
                  </from>
                  <to>
                    <xdr:col>7</xdr:col>
                    <xdr:colOff>215900</xdr:colOff>
                    <xdr:row>36</xdr:row>
                    <xdr:rowOff>177800</xdr:rowOff>
                  </to>
                </anchor>
              </controlPr>
            </control>
          </mc:Choice>
        </mc:AlternateContent>
        <mc:AlternateContent xmlns:mc="http://schemas.openxmlformats.org/markup-compatibility/2006">
          <mc:Choice Requires="x14">
            <control shapeId="10310" r:id="rId35" name="Check Box 70">
              <controlPr defaultSize="0" autoFill="0" autoLine="0" autoPict="0" altText="">
                <anchor moveWithCells="1">
                  <from>
                    <xdr:col>7</xdr:col>
                    <xdr:colOff>12700</xdr:colOff>
                    <xdr:row>37</xdr:row>
                    <xdr:rowOff>0</xdr:rowOff>
                  </from>
                  <to>
                    <xdr:col>7</xdr:col>
                    <xdr:colOff>215900</xdr:colOff>
                    <xdr:row>37</xdr:row>
                    <xdr:rowOff>177800</xdr:rowOff>
                  </to>
                </anchor>
              </controlPr>
            </control>
          </mc:Choice>
        </mc:AlternateContent>
        <mc:AlternateContent xmlns:mc="http://schemas.openxmlformats.org/markup-compatibility/2006">
          <mc:Choice Requires="x14">
            <control shapeId="10311" r:id="rId36" name="Check Box 71">
              <controlPr defaultSize="0" autoFill="0" autoLine="0" autoPict="0" altText="">
                <anchor moveWithCells="1">
                  <from>
                    <xdr:col>7</xdr:col>
                    <xdr:colOff>12700</xdr:colOff>
                    <xdr:row>38</xdr:row>
                    <xdr:rowOff>0</xdr:rowOff>
                  </from>
                  <to>
                    <xdr:col>7</xdr:col>
                    <xdr:colOff>215900</xdr:colOff>
                    <xdr:row>38</xdr:row>
                    <xdr:rowOff>177800</xdr:rowOff>
                  </to>
                </anchor>
              </controlPr>
            </control>
          </mc:Choice>
        </mc:AlternateContent>
        <mc:AlternateContent xmlns:mc="http://schemas.openxmlformats.org/markup-compatibility/2006">
          <mc:Choice Requires="x14">
            <control shapeId="10312" r:id="rId37" name="Check Box 72">
              <controlPr defaultSize="0" autoFill="0" autoLine="0" autoPict="0" altText="">
                <anchor moveWithCells="1">
                  <from>
                    <xdr:col>7</xdr:col>
                    <xdr:colOff>12700</xdr:colOff>
                    <xdr:row>39</xdr:row>
                    <xdr:rowOff>0</xdr:rowOff>
                  </from>
                  <to>
                    <xdr:col>7</xdr:col>
                    <xdr:colOff>215900</xdr:colOff>
                    <xdr:row>39</xdr:row>
                    <xdr:rowOff>177800</xdr:rowOff>
                  </to>
                </anchor>
              </controlPr>
            </control>
          </mc:Choice>
        </mc:AlternateContent>
        <mc:AlternateContent xmlns:mc="http://schemas.openxmlformats.org/markup-compatibility/2006">
          <mc:Choice Requires="x14">
            <control shapeId="10313" r:id="rId38" name="Check Box 73">
              <controlPr defaultSize="0" autoFill="0" autoLine="0" autoPict="0" altText="">
                <anchor moveWithCells="1">
                  <from>
                    <xdr:col>7</xdr:col>
                    <xdr:colOff>12700</xdr:colOff>
                    <xdr:row>40</xdr:row>
                    <xdr:rowOff>0</xdr:rowOff>
                  </from>
                  <to>
                    <xdr:col>7</xdr:col>
                    <xdr:colOff>215900</xdr:colOff>
                    <xdr:row>40</xdr:row>
                    <xdr:rowOff>177800</xdr:rowOff>
                  </to>
                </anchor>
              </controlPr>
            </control>
          </mc:Choice>
        </mc:AlternateContent>
        <mc:AlternateContent xmlns:mc="http://schemas.openxmlformats.org/markup-compatibility/2006">
          <mc:Choice Requires="x14">
            <control shapeId="10314" r:id="rId39" name="Check Box 74">
              <controlPr defaultSize="0" autoFill="0" autoLine="0" autoPict="0" altText="">
                <anchor moveWithCells="1">
                  <from>
                    <xdr:col>7</xdr:col>
                    <xdr:colOff>12700</xdr:colOff>
                    <xdr:row>41</xdr:row>
                    <xdr:rowOff>0</xdr:rowOff>
                  </from>
                  <to>
                    <xdr:col>7</xdr:col>
                    <xdr:colOff>215900</xdr:colOff>
                    <xdr:row>41</xdr:row>
                    <xdr:rowOff>177800</xdr:rowOff>
                  </to>
                </anchor>
              </controlPr>
            </control>
          </mc:Choice>
        </mc:AlternateContent>
        <mc:AlternateContent xmlns:mc="http://schemas.openxmlformats.org/markup-compatibility/2006">
          <mc:Choice Requires="x14">
            <control shapeId="10315" r:id="rId40" name="Check Box 75">
              <controlPr defaultSize="0" autoFill="0" autoLine="0" autoPict="0" altText="">
                <anchor moveWithCells="1">
                  <from>
                    <xdr:col>11</xdr:col>
                    <xdr:colOff>12700</xdr:colOff>
                    <xdr:row>24</xdr:row>
                    <xdr:rowOff>0</xdr:rowOff>
                  </from>
                  <to>
                    <xdr:col>11</xdr:col>
                    <xdr:colOff>215900</xdr:colOff>
                    <xdr:row>24</xdr:row>
                    <xdr:rowOff>177800</xdr:rowOff>
                  </to>
                </anchor>
              </controlPr>
            </control>
          </mc:Choice>
        </mc:AlternateContent>
        <mc:AlternateContent xmlns:mc="http://schemas.openxmlformats.org/markup-compatibility/2006">
          <mc:Choice Requires="x14">
            <control shapeId="10316" r:id="rId41" name="Check Box 76">
              <controlPr defaultSize="0" autoFill="0" autoLine="0" autoPict="0" altText="">
                <anchor moveWithCells="1">
                  <from>
                    <xdr:col>11</xdr:col>
                    <xdr:colOff>12700</xdr:colOff>
                    <xdr:row>25</xdr:row>
                    <xdr:rowOff>0</xdr:rowOff>
                  </from>
                  <to>
                    <xdr:col>11</xdr:col>
                    <xdr:colOff>215900</xdr:colOff>
                    <xdr:row>25</xdr:row>
                    <xdr:rowOff>177800</xdr:rowOff>
                  </to>
                </anchor>
              </controlPr>
            </control>
          </mc:Choice>
        </mc:AlternateContent>
        <mc:AlternateContent xmlns:mc="http://schemas.openxmlformats.org/markup-compatibility/2006">
          <mc:Choice Requires="x14">
            <control shapeId="10317" r:id="rId42" name="Check Box 77">
              <controlPr defaultSize="0" autoFill="0" autoLine="0" autoPict="0" altText="">
                <anchor moveWithCells="1">
                  <from>
                    <xdr:col>11</xdr:col>
                    <xdr:colOff>12700</xdr:colOff>
                    <xdr:row>26</xdr:row>
                    <xdr:rowOff>0</xdr:rowOff>
                  </from>
                  <to>
                    <xdr:col>11</xdr:col>
                    <xdr:colOff>215900</xdr:colOff>
                    <xdr:row>26</xdr:row>
                    <xdr:rowOff>177800</xdr:rowOff>
                  </to>
                </anchor>
              </controlPr>
            </control>
          </mc:Choice>
        </mc:AlternateContent>
        <mc:AlternateContent xmlns:mc="http://schemas.openxmlformats.org/markup-compatibility/2006">
          <mc:Choice Requires="x14">
            <control shapeId="10318" r:id="rId43" name="Check Box 78">
              <controlPr defaultSize="0" autoFill="0" autoLine="0" autoPict="0" altText="">
                <anchor moveWithCells="1">
                  <from>
                    <xdr:col>11</xdr:col>
                    <xdr:colOff>12700</xdr:colOff>
                    <xdr:row>27</xdr:row>
                    <xdr:rowOff>0</xdr:rowOff>
                  </from>
                  <to>
                    <xdr:col>11</xdr:col>
                    <xdr:colOff>215900</xdr:colOff>
                    <xdr:row>27</xdr:row>
                    <xdr:rowOff>177800</xdr:rowOff>
                  </to>
                </anchor>
              </controlPr>
            </control>
          </mc:Choice>
        </mc:AlternateContent>
        <mc:AlternateContent xmlns:mc="http://schemas.openxmlformats.org/markup-compatibility/2006">
          <mc:Choice Requires="x14">
            <control shapeId="10319" r:id="rId44" name="Check Box 79">
              <controlPr defaultSize="0" autoFill="0" autoLine="0" autoPict="0" altText="">
                <anchor moveWithCells="1">
                  <from>
                    <xdr:col>11</xdr:col>
                    <xdr:colOff>12700</xdr:colOff>
                    <xdr:row>28</xdr:row>
                    <xdr:rowOff>0</xdr:rowOff>
                  </from>
                  <to>
                    <xdr:col>11</xdr:col>
                    <xdr:colOff>215900</xdr:colOff>
                    <xdr:row>28</xdr:row>
                    <xdr:rowOff>177800</xdr:rowOff>
                  </to>
                </anchor>
              </controlPr>
            </control>
          </mc:Choice>
        </mc:AlternateContent>
        <mc:AlternateContent xmlns:mc="http://schemas.openxmlformats.org/markup-compatibility/2006">
          <mc:Choice Requires="x14">
            <control shapeId="10320" r:id="rId45" name="Check Box 80">
              <controlPr defaultSize="0" autoFill="0" autoLine="0" autoPict="0" altText="">
                <anchor moveWithCells="1">
                  <from>
                    <xdr:col>11</xdr:col>
                    <xdr:colOff>12700</xdr:colOff>
                    <xdr:row>29</xdr:row>
                    <xdr:rowOff>0</xdr:rowOff>
                  </from>
                  <to>
                    <xdr:col>11</xdr:col>
                    <xdr:colOff>215900</xdr:colOff>
                    <xdr:row>29</xdr:row>
                    <xdr:rowOff>177800</xdr:rowOff>
                  </to>
                </anchor>
              </controlPr>
            </control>
          </mc:Choice>
        </mc:AlternateContent>
        <mc:AlternateContent xmlns:mc="http://schemas.openxmlformats.org/markup-compatibility/2006">
          <mc:Choice Requires="x14">
            <control shapeId="10321" r:id="rId46" name="Check Box 81">
              <controlPr defaultSize="0" autoFill="0" autoLine="0" autoPict="0" altText="">
                <anchor moveWithCells="1">
                  <from>
                    <xdr:col>11</xdr:col>
                    <xdr:colOff>12700</xdr:colOff>
                    <xdr:row>30</xdr:row>
                    <xdr:rowOff>0</xdr:rowOff>
                  </from>
                  <to>
                    <xdr:col>11</xdr:col>
                    <xdr:colOff>215900</xdr:colOff>
                    <xdr:row>30</xdr:row>
                    <xdr:rowOff>177800</xdr:rowOff>
                  </to>
                </anchor>
              </controlPr>
            </control>
          </mc:Choice>
        </mc:AlternateContent>
        <mc:AlternateContent xmlns:mc="http://schemas.openxmlformats.org/markup-compatibility/2006">
          <mc:Choice Requires="x14">
            <control shapeId="10322" r:id="rId47" name="Check Box 82">
              <controlPr defaultSize="0" autoFill="0" autoLine="0" autoPict="0" altText="">
                <anchor moveWithCells="1">
                  <from>
                    <xdr:col>11</xdr:col>
                    <xdr:colOff>12700</xdr:colOff>
                    <xdr:row>31</xdr:row>
                    <xdr:rowOff>0</xdr:rowOff>
                  </from>
                  <to>
                    <xdr:col>11</xdr:col>
                    <xdr:colOff>215900</xdr:colOff>
                    <xdr:row>31</xdr:row>
                    <xdr:rowOff>177800</xdr:rowOff>
                  </to>
                </anchor>
              </controlPr>
            </control>
          </mc:Choice>
        </mc:AlternateContent>
        <mc:AlternateContent xmlns:mc="http://schemas.openxmlformats.org/markup-compatibility/2006">
          <mc:Choice Requires="x14">
            <control shapeId="10323" r:id="rId48" name="Check Box 83">
              <controlPr defaultSize="0" autoFill="0" autoLine="0" autoPict="0" altText="">
                <anchor moveWithCells="1">
                  <from>
                    <xdr:col>11</xdr:col>
                    <xdr:colOff>12700</xdr:colOff>
                    <xdr:row>32</xdr:row>
                    <xdr:rowOff>0</xdr:rowOff>
                  </from>
                  <to>
                    <xdr:col>11</xdr:col>
                    <xdr:colOff>215900</xdr:colOff>
                    <xdr:row>32</xdr:row>
                    <xdr:rowOff>177800</xdr:rowOff>
                  </to>
                </anchor>
              </controlPr>
            </control>
          </mc:Choice>
        </mc:AlternateContent>
        <mc:AlternateContent xmlns:mc="http://schemas.openxmlformats.org/markup-compatibility/2006">
          <mc:Choice Requires="x14">
            <control shapeId="10324" r:id="rId49" name="Check Box 84">
              <controlPr defaultSize="0" autoFill="0" autoLine="0" autoPict="0" altText="">
                <anchor moveWithCells="1">
                  <from>
                    <xdr:col>11</xdr:col>
                    <xdr:colOff>12700</xdr:colOff>
                    <xdr:row>33</xdr:row>
                    <xdr:rowOff>0</xdr:rowOff>
                  </from>
                  <to>
                    <xdr:col>11</xdr:col>
                    <xdr:colOff>215900</xdr:colOff>
                    <xdr:row>33</xdr:row>
                    <xdr:rowOff>177800</xdr:rowOff>
                  </to>
                </anchor>
              </controlPr>
            </control>
          </mc:Choice>
        </mc:AlternateContent>
        <mc:AlternateContent xmlns:mc="http://schemas.openxmlformats.org/markup-compatibility/2006">
          <mc:Choice Requires="x14">
            <control shapeId="10325" r:id="rId50" name="Check Box 85">
              <controlPr defaultSize="0" autoFill="0" autoLine="0" autoPict="0" altText="">
                <anchor moveWithCells="1">
                  <from>
                    <xdr:col>11</xdr:col>
                    <xdr:colOff>12700</xdr:colOff>
                    <xdr:row>34</xdr:row>
                    <xdr:rowOff>0</xdr:rowOff>
                  </from>
                  <to>
                    <xdr:col>11</xdr:col>
                    <xdr:colOff>215900</xdr:colOff>
                    <xdr:row>34</xdr:row>
                    <xdr:rowOff>177800</xdr:rowOff>
                  </to>
                </anchor>
              </controlPr>
            </control>
          </mc:Choice>
        </mc:AlternateContent>
        <mc:AlternateContent xmlns:mc="http://schemas.openxmlformats.org/markup-compatibility/2006">
          <mc:Choice Requires="x14">
            <control shapeId="10326" r:id="rId51" name="Check Box 86">
              <controlPr defaultSize="0" autoFill="0" autoLine="0" autoPict="0" altText="">
                <anchor moveWithCells="1">
                  <from>
                    <xdr:col>11</xdr:col>
                    <xdr:colOff>12700</xdr:colOff>
                    <xdr:row>35</xdr:row>
                    <xdr:rowOff>0</xdr:rowOff>
                  </from>
                  <to>
                    <xdr:col>11</xdr:col>
                    <xdr:colOff>215900</xdr:colOff>
                    <xdr:row>35</xdr:row>
                    <xdr:rowOff>177800</xdr:rowOff>
                  </to>
                </anchor>
              </controlPr>
            </control>
          </mc:Choice>
        </mc:AlternateContent>
        <mc:AlternateContent xmlns:mc="http://schemas.openxmlformats.org/markup-compatibility/2006">
          <mc:Choice Requires="x14">
            <control shapeId="10327" r:id="rId52" name="Check Box 87">
              <controlPr defaultSize="0" autoFill="0" autoLine="0" autoPict="0" altText="">
                <anchor moveWithCells="1">
                  <from>
                    <xdr:col>11</xdr:col>
                    <xdr:colOff>12700</xdr:colOff>
                    <xdr:row>36</xdr:row>
                    <xdr:rowOff>0</xdr:rowOff>
                  </from>
                  <to>
                    <xdr:col>11</xdr:col>
                    <xdr:colOff>215900</xdr:colOff>
                    <xdr:row>36</xdr:row>
                    <xdr:rowOff>177800</xdr:rowOff>
                  </to>
                </anchor>
              </controlPr>
            </control>
          </mc:Choice>
        </mc:AlternateContent>
        <mc:AlternateContent xmlns:mc="http://schemas.openxmlformats.org/markup-compatibility/2006">
          <mc:Choice Requires="x14">
            <control shapeId="10333" r:id="rId53" name="Check Box 93">
              <controlPr defaultSize="0" autoFill="0" autoLine="0" autoPict="0" altText="">
                <anchor moveWithCells="1">
                  <from>
                    <xdr:col>3</xdr:col>
                    <xdr:colOff>12700</xdr:colOff>
                    <xdr:row>45</xdr:row>
                    <xdr:rowOff>0</xdr:rowOff>
                  </from>
                  <to>
                    <xdr:col>3</xdr:col>
                    <xdr:colOff>215900</xdr:colOff>
                    <xdr:row>45</xdr:row>
                    <xdr:rowOff>177800</xdr:rowOff>
                  </to>
                </anchor>
              </controlPr>
            </control>
          </mc:Choice>
        </mc:AlternateContent>
        <mc:AlternateContent xmlns:mc="http://schemas.openxmlformats.org/markup-compatibility/2006">
          <mc:Choice Requires="x14">
            <control shapeId="10334" r:id="rId54" name="Check Box 94">
              <controlPr defaultSize="0" autoFill="0" autoLine="0" autoPict="0" altText="">
                <anchor moveWithCells="1">
                  <from>
                    <xdr:col>3</xdr:col>
                    <xdr:colOff>12700</xdr:colOff>
                    <xdr:row>46</xdr:row>
                    <xdr:rowOff>0</xdr:rowOff>
                  </from>
                  <to>
                    <xdr:col>3</xdr:col>
                    <xdr:colOff>215900</xdr:colOff>
                    <xdr:row>46</xdr:row>
                    <xdr:rowOff>177800</xdr:rowOff>
                  </to>
                </anchor>
              </controlPr>
            </control>
          </mc:Choice>
        </mc:AlternateContent>
        <mc:AlternateContent xmlns:mc="http://schemas.openxmlformats.org/markup-compatibility/2006">
          <mc:Choice Requires="x14">
            <control shapeId="10335" r:id="rId55" name="Check Box 95">
              <controlPr defaultSize="0" autoFill="0" autoLine="0" autoPict="0" altText="">
                <anchor moveWithCells="1">
                  <from>
                    <xdr:col>3</xdr:col>
                    <xdr:colOff>12700</xdr:colOff>
                    <xdr:row>47</xdr:row>
                    <xdr:rowOff>0</xdr:rowOff>
                  </from>
                  <to>
                    <xdr:col>3</xdr:col>
                    <xdr:colOff>215900</xdr:colOff>
                    <xdr:row>47</xdr:row>
                    <xdr:rowOff>177800</xdr:rowOff>
                  </to>
                </anchor>
              </controlPr>
            </control>
          </mc:Choice>
        </mc:AlternateContent>
        <mc:AlternateContent xmlns:mc="http://schemas.openxmlformats.org/markup-compatibility/2006">
          <mc:Choice Requires="x14">
            <control shapeId="10336" r:id="rId56" name="Check Box 96">
              <controlPr defaultSize="0" autoFill="0" autoLine="0" autoPict="0" altText="">
                <anchor moveWithCells="1">
                  <from>
                    <xdr:col>3</xdr:col>
                    <xdr:colOff>12700</xdr:colOff>
                    <xdr:row>48</xdr:row>
                    <xdr:rowOff>0</xdr:rowOff>
                  </from>
                  <to>
                    <xdr:col>3</xdr:col>
                    <xdr:colOff>215900</xdr:colOff>
                    <xdr:row>48</xdr:row>
                    <xdr:rowOff>177800</xdr:rowOff>
                  </to>
                </anchor>
              </controlPr>
            </control>
          </mc:Choice>
        </mc:AlternateContent>
        <mc:AlternateContent xmlns:mc="http://schemas.openxmlformats.org/markup-compatibility/2006">
          <mc:Choice Requires="x14">
            <control shapeId="10337" r:id="rId57" name="Check Box 97">
              <controlPr defaultSize="0" autoFill="0" autoLine="0" autoPict="0" altText="">
                <anchor moveWithCells="1">
                  <from>
                    <xdr:col>3</xdr:col>
                    <xdr:colOff>12700</xdr:colOff>
                    <xdr:row>49</xdr:row>
                    <xdr:rowOff>0</xdr:rowOff>
                  </from>
                  <to>
                    <xdr:col>3</xdr:col>
                    <xdr:colOff>215900</xdr:colOff>
                    <xdr:row>49</xdr:row>
                    <xdr:rowOff>177800</xdr:rowOff>
                  </to>
                </anchor>
              </controlPr>
            </control>
          </mc:Choice>
        </mc:AlternateContent>
        <mc:AlternateContent xmlns:mc="http://schemas.openxmlformats.org/markup-compatibility/2006">
          <mc:Choice Requires="x14">
            <control shapeId="10338" r:id="rId58" name="Check Box 98">
              <controlPr defaultSize="0" autoFill="0" autoLine="0" autoPict="0" altText="">
                <anchor moveWithCells="1">
                  <from>
                    <xdr:col>3</xdr:col>
                    <xdr:colOff>12700</xdr:colOff>
                    <xdr:row>50</xdr:row>
                    <xdr:rowOff>0</xdr:rowOff>
                  </from>
                  <to>
                    <xdr:col>3</xdr:col>
                    <xdr:colOff>215900</xdr:colOff>
                    <xdr:row>50</xdr:row>
                    <xdr:rowOff>177800</xdr:rowOff>
                  </to>
                </anchor>
              </controlPr>
            </control>
          </mc:Choice>
        </mc:AlternateContent>
        <mc:AlternateContent xmlns:mc="http://schemas.openxmlformats.org/markup-compatibility/2006">
          <mc:Choice Requires="x14">
            <control shapeId="10339" r:id="rId59" name="Check Box 99">
              <controlPr defaultSize="0" autoFill="0" autoLine="0" autoPict="0" altText="">
                <anchor moveWithCells="1">
                  <from>
                    <xdr:col>3</xdr:col>
                    <xdr:colOff>12700</xdr:colOff>
                    <xdr:row>51</xdr:row>
                    <xdr:rowOff>0</xdr:rowOff>
                  </from>
                  <to>
                    <xdr:col>3</xdr:col>
                    <xdr:colOff>215900</xdr:colOff>
                    <xdr:row>51</xdr:row>
                    <xdr:rowOff>177800</xdr:rowOff>
                  </to>
                </anchor>
              </controlPr>
            </control>
          </mc:Choice>
        </mc:AlternateContent>
        <mc:AlternateContent xmlns:mc="http://schemas.openxmlformats.org/markup-compatibility/2006">
          <mc:Choice Requires="x14">
            <control shapeId="10340" r:id="rId60" name="Check Box 100">
              <controlPr defaultSize="0" autoFill="0" autoLine="0" autoPict="0" altText="">
                <anchor moveWithCells="1">
                  <from>
                    <xdr:col>3</xdr:col>
                    <xdr:colOff>12700</xdr:colOff>
                    <xdr:row>52</xdr:row>
                    <xdr:rowOff>0</xdr:rowOff>
                  </from>
                  <to>
                    <xdr:col>3</xdr:col>
                    <xdr:colOff>215900</xdr:colOff>
                    <xdr:row>52</xdr:row>
                    <xdr:rowOff>177800</xdr:rowOff>
                  </to>
                </anchor>
              </controlPr>
            </control>
          </mc:Choice>
        </mc:AlternateContent>
        <mc:AlternateContent xmlns:mc="http://schemas.openxmlformats.org/markup-compatibility/2006">
          <mc:Choice Requires="x14">
            <control shapeId="10341" r:id="rId61" name="Check Box 101">
              <controlPr defaultSize="0" autoFill="0" autoLine="0" autoPict="0" altText="">
                <anchor moveWithCells="1">
                  <from>
                    <xdr:col>3</xdr:col>
                    <xdr:colOff>12700</xdr:colOff>
                    <xdr:row>53</xdr:row>
                    <xdr:rowOff>0</xdr:rowOff>
                  </from>
                  <to>
                    <xdr:col>3</xdr:col>
                    <xdr:colOff>215900</xdr:colOff>
                    <xdr:row>53</xdr:row>
                    <xdr:rowOff>177800</xdr:rowOff>
                  </to>
                </anchor>
              </controlPr>
            </control>
          </mc:Choice>
        </mc:AlternateContent>
        <mc:AlternateContent xmlns:mc="http://schemas.openxmlformats.org/markup-compatibility/2006">
          <mc:Choice Requires="x14">
            <control shapeId="10342" r:id="rId62" name="Check Box 102">
              <controlPr defaultSize="0" autoFill="0" autoLine="0" autoPict="0" altText="">
                <anchor moveWithCells="1">
                  <from>
                    <xdr:col>3</xdr:col>
                    <xdr:colOff>12700</xdr:colOff>
                    <xdr:row>54</xdr:row>
                    <xdr:rowOff>0</xdr:rowOff>
                  </from>
                  <to>
                    <xdr:col>3</xdr:col>
                    <xdr:colOff>215900</xdr:colOff>
                    <xdr:row>54</xdr:row>
                    <xdr:rowOff>177800</xdr:rowOff>
                  </to>
                </anchor>
              </controlPr>
            </control>
          </mc:Choice>
        </mc:AlternateContent>
        <mc:AlternateContent xmlns:mc="http://schemas.openxmlformats.org/markup-compatibility/2006">
          <mc:Choice Requires="x14">
            <control shapeId="10343" r:id="rId63" name="Check Box 103">
              <controlPr defaultSize="0" autoFill="0" autoLine="0" autoPict="0" altText="">
                <anchor moveWithCells="1">
                  <from>
                    <xdr:col>3</xdr:col>
                    <xdr:colOff>12700</xdr:colOff>
                    <xdr:row>55</xdr:row>
                    <xdr:rowOff>0</xdr:rowOff>
                  </from>
                  <to>
                    <xdr:col>3</xdr:col>
                    <xdr:colOff>215900</xdr:colOff>
                    <xdr:row>55</xdr:row>
                    <xdr:rowOff>177800</xdr:rowOff>
                  </to>
                </anchor>
              </controlPr>
            </control>
          </mc:Choice>
        </mc:AlternateContent>
        <mc:AlternateContent xmlns:mc="http://schemas.openxmlformats.org/markup-compatibility/2006">
          <mc:Choice Requires="x14">
            <control shapeId="10351" r:id="rId64" name="Check Box 111">
              <controlPr defaultSize="0" autoFill="0" autoLine="0" autoPict="0" altText="">
                <anchor moveWithCells="1">
                  <from>
                    <xdr:col>5</xdr:col>
                    <xdr:colOff>12700</xdr:colOff>
                    <xdr:row>45</xdr:row>
                    <xdr:rowOff>0</xdr:rowOff>
                  </from>
                  <to>
                    <xdr:col>5</xdr:col>
                    <xdr:colOff>215900</xdr:colOff>
                    <xdr:row>45</xdr:row>
                    <xdr:rowOff>177800</xdr:rowOff>
                  </to>
                </anchor>
              </controlPr>
            </control>
          </mc:Choice>
        </mc:AlternateContent>
        <mc:AlternateContent xmlns:mc="http://schemas.openxmlformats.org/markup-compatibility/2006">
          <mc:Choice Requires="x14">
            <control shapeId="10352" r:id="rId65" name="Check Box 112">
              <controlPr defaultSize="0" autoFill="0" autoLine="0" autoPict="0" altText="">
                <anchor moveWithCells="1">
                  <from>
                    <xdr:col>5</xdr:col>
                    <xdr:colOff>12700</xdr:colOff>
                    <xdr:row>46</xdr:row>
                    <xdr:rowOff>0</xdr:rowOff>
                  </from>
                  <to>
                    <xdr:col>5</xdr:col>
                    <xdr:colOff>215900</xdr:colOff>
                    <xdr:row>46</xdr:row>
                    <xdr:rowOff>177800</xdr:rowOff>
                  </to>
                </anchor>
              </controlPr>
            </control>
          </mc:Choice>
        </mc:AlternateContent>
        <mc:AlternateContent xmlns:mc="http://schemas.openxmlformats.org/markup-compatibility/2006">
          <mc:Choice Requires="x14">
            <control shapeId="10353" r:id="rId66" name="Check Box 113">
              <controlPr defaultSize="0" autoFill="0" autoLine="0" autoPict="0" altText="">
                <anchor moveWithCells="1">
                  <from>
                    <xdr:col>5</xdr:col>
                    <xdr:colOff>12700</xdr:colOff>
                    <xdr:row>47</xdr:row>
                    <xdr:rowOff>0</xdr:rowOff>
                  </from>
                  <to>
                    <xdr:col>5</xdr:col>
                    <xdr:colOff>215900</xdr:colOff>
                    <xdr:row>47</xdr:row>
                    <xdr:rowOff>177800</xdr:rowOff>
                  </to>
                </anchor>
              </controlPr>
            </control>
          </mc:Choice>
        </mc:AlternateContent>
        <mc:AlternateContent xmlns:mc="http://schemas.openxmlformats.org/markup-compatibility/2006">
          <mc:Choice Requires="x14">
            <control shapeId="10354" r:id="rId67" name="Check Box 114">
              <controlPr defaultSize="0" autoFill="0" autoLine="0" autoPict="0" altText="">
                <anchor moveWithCells="1">
                  <from>
                    <xdr:col>5</xdr:col>
                    <xdr:colOff>12700</xdr:colOff>
                    <xdr:row>48</xdr:row>
                    <xdr:rowOff>0</xdr:rowOff>
                  </from>
                  <to>
                    <xdr:col>5</xdr:col>
                    <xdr:colOff>215900</xdr:colOff>
                    <xdr:row>48</xdr:row>
                    <xdr:rowOff>177800</xdr:rowOff>
                  </to>
                </anchor>
              </controlPr>
            </control>
          </mc:Choice>
        </mc:AlternateContent>
        <mc:AlternateContent xmlns:mc="http://schemas.openxmlformats.org/markup-compatibility/2006">
          <mc:Choice Requires="x14">
            <control shapeId="10355" r:id="rId68" name="Check Box 115">
              <controlPr defaultSize="0" autoFill="0" autoLine="0" autoPict="0" altText="">
                <anchor moveWithCells="1">
                  <from>
                    <xdr:col>5</xdr:col>
                    <xdr:colOff>12700</xdr:colOff>
                    <xdr:row>49</xdr:row>
                    <xdr:rowOff>0</xdr:rowOff>
                  </from>
                  <to>
                    <xdr:col>5</xdr:col>
                    <xdr:colOff>215900</xdr:colOff>
                    <xdr:row>49</xdr:row>
                    <xdr:rowOff>177800</xdr:rowOff>
                  </to>
                </anchor>
              </controlPr>
            </control>
          </mc:Choice>
        </mc:AlternateContent>
        <mc:AlternateContent xmlns:mc="http://schemas.openxmlformats.org/markup-compatibility/2006">
          <mc:Choice Requires="x14">
            <control shapeId="10356" r:id="rId69" name="Check Box 116">
              <controlPr defaultSize="0" autoFill="0" autoLine="0" autoPict="0" altText="">
                <anchor moveWithCells="1">
                  <from>
                    <xdr:col>5</xdr:col>
                    <xdr:colOff>12700</xdr:colOff>
                    <xdr:row>50</xdr:row>
                    <xdr:rowOff>0</xdr:rowOff>
                  </from>
                  <to>
                    <xdr:col>5</xdr:col>
                    <xdr:colOff>215900</xdr:colOff>
                    <xdr:row>50</xdr:row>
                    <xdr:rowOff>177800</xdr:rowOff>
                  </to>
                </anchor>
              </controlPr>
            </control>
          </mc:Choice>
        </mc:AlternateContent>
        <mc:AlternateContent xmlns:mc="http://schemas.openxmlformats.org/markup-compatibility/2006">
          <mc:Choice Requires="x14">
            <control shapeId="10357" r:id="rId70" name="Check Box 117">
              <controlPr defaultSize="0" autoFill="0" autoLine="0" autoPict="0" altText="">
                <anchor moveWithCells="1">
                  <from>
                    <xdr:col>5</xdr:col>
                    <xdr:colOff>12700</xdr:colOff>
                    <xdr:row>51</xdr:row>
                    <xdr:rowOff>0</xdr:rowOff>
                  </from>
                  <to>
                    <xdr:col>5</xdr:col>
                    <xdr:colOff>215900</xdr:colOff>
                    <xdr:row>51</xdr:row>
                    <xdr:rowOff>177800</xdr:rowOff>
                  </to>
                </anchor>
              </controlPr>
            </control>
          </mc:Choice>
        </mc:AlternateContent>
        <mc:AlternateContent xmlns:mc="http://schemas.openxmlformats.org/markup-compatibility/2006">
          <mc:Choice Requires="x14">
            <control shapeId="10358" r:id="rId71" name="Check Box 118">
              <controlPr defaultSize="0" autoFill="0" autoLine="0" autoPict="0" altText="">
                <anchor moveWithCells="1">
                  <from>
                    <xdr:col>5</xdr:col>
                    <xdr:colOff>12700</xdr:colOff>
                    <xdr:row>52</xdr:row>
                    <xdr:rowOff>0</xdr:rowOff>
                  </from>
                  <to>
                    <xdr:col>5</xdr:col>
                    <xdr:colOff>215900</xdr:colOff>
                    <xdr:row>52</xdr:row>
                    <xdr:rowOff>177800</xdr:rowOff>
                  </to>
                </anchor>
              </controlPr>
            </control>
          </mc:Choice>
        </mc:AlternateContent>
        <mc:AlternateContent xmlns:mc="http://schemas.openxmlformats.org/markup-compatibility/2006">
          <mc:Choice Requires="x14">
            <control shapeId="10359" r:id="rId72" name="Check Box 119">
              <controlPr defaultSize="0" autoFill="0" autoLine="0" autoPict="0" altText="">
                <anchor moveWithCells="1">
                  <from>
                    <xdr:col>5</xdr:col>
                    <xdr:colOff>12700</xdr:colOff>
                    <xdr:row>53</xdr:row>
                    <xdr:rowOff>0</xdr:rowOff>
                  </from>
                  <to>
                    <xdr:col>5</xdr:col>
                    <xdr:colOff>215900</xdr:colOff>
                    <xdr:row>53</xdr:row>
                    <xdr:rowOff>177800</xdr:rowOff>
                  </to>
                </anchor>
              </controlPr>
            </control>
          </mc:Choice>
        </mc:AlternateContent>
        <mc:AlternateContent xmlns:mc="http://schemas.openxmlformats.org/markup-compatibility/2006">
          <mc:Choice Requires="x14">
            <control shapeId="10360" r:id="rId73" name="Check Box 120">
              <controlPr defaultSize="0" autoFill="0" autoLine="0" autoPict="0" altText="">
                <anchor moveWithCells="1">
                  <from>
                    <xdr:col>5</xdr:col>
                    <xdr:colOff>12700</xdr:colOff>
                    <xdr:row>54</xdr:row>
                    <xdr:rowOff>0</xdr:rowOff>
                  </from>
                  <to>
                    <xdr:col>5</xdr:col>
                    <xdr:colOff>215900</xdr:colOff>
                    <xdr:row>54</xdr:row>
                    <xdr:rowOff>177800</xdr:rowOff>
                  </to>
                </anchor>
              </controlPr>
            </control>
          </mc:Choice>
        </mc:AlternateContent>
        <mc:AlternateContent xmlns:mc="http://schemas.openxmlformats.org/markup-compatibility/2006">
          <mc:Choice Requires="x14">
            <control shapeId="10361" r:id="rId74" name="Check Box 121">
              <controlPr defaultSize="0" autoFill="0" autoLine="0" autoPict="0" altText="">
                <anchor moveWithCells="1">
                  <from>
                    <xdr:col>5</xdr:col>
                    <xdr:colOff>12700</xdr:colOff>
                    <xdr:row>55</xdr:row>
                    <xdr:rowOff>0</xdr:rowOff>
                  </from>
                  <to>
                    <xdr:col>5</xdr:col>
                    <xdr:colOff>215900</xdr:colOff>
                    <xdr:row>55</xdr:row>
                    <xdr:rowOff>177800</xdr:rowOff>
                  </to>
                </anchor>
              </controlPr>
            </control>
          </mc:Choice>
        </mc:AlternateContent>
        <mc:AlternateContent xmlns:mc="http://schemas.openxmlformats.org/markup-compatibility/2006">
          <mc:Choice Requires="x14">
            <control shapeId="10362" r:id="rId75" name="Check Box 122">
              <controlPr defaultSize="0" autoFill="0" autoLine="0" autoPict="0" altText="">
                <anchor moveWithCells="1">
                  <from>
                    <xdr:col>7</xdr:col>
                    <xdr:colOff>12700</xdr:colOff>
                    <xdr:row>45</xdr:row>
                    <xdr:rowOff>0</xdr:rowOff>
                  </from>
                  <to>
                    <xdr:col>7</xdr:col>
                    <xdr:colOff>215900</xdr:colOff>
                    <xdr:row>45</xdr:row>
                    <xdr:rowOff>177800</xdr:rowOff>
                  </to>
                </anchor>
              </controlPr>
            </control>
          </mc:Choice>
        </mc:AlternateContent>
        <mc:AlternateContent xmlns:mc="http://schemas.openxmlformats.org/markup-compatibility/2006">
          <mc:Choice Requires="x14">
            <control shapeId="10363" r:id="rId76" name="Check Box 123">
              <controlPr defaultSize="0" autoFill="0" autoLine="0" autoPict="0" altText="">
                <anchor moveWithCells="1">
                  <from>
                    <xdr:col>7</xdr:col>
                    <xdr:colOff>12700</xdr:colOff>
                    <xdr:row>46</xdr:row>
                    <xdr:rowOff>0</xdr:rowOff>
                  </from>
                  <to>
                    <xdr:col>7</xdr:col>
                    <xdr:colOff>215900</xdr:colOff>
                    <xdr:row>46</xdr:row>
                    <xdr:rowOff>177800</xdr:rowOff>
                  </to>
                </anchor>
              </controlPr>
            </control>
          </mc:Choice>
        </mc:AlternateContent>
        <mc:AlternateContent xmlns:mc="http://schemas.openxmlformats.org/markup-compatibility/2006">
          <mc:Choice Requires="x14">
            <control shapeId="10364" r:id="rId77" name="Check Box 124">
              <controlPr defaultSize="0" autoFill="0" autoLine="0" autoPict="0" altText="">
                <anchor moveWithCells="1">
                  <from>
                    <xdr:col>7</xdr:col>
                    <xdr:colOff>12700</xdr:colOff>
                    <xdr:row>47</xdr:row>
                    <xdr:rowOff>0</xdr:rowOff>
                  </from>
                  <to>
                    <xdr:col>7</xdr:col>
                    <xdr:colOff>215900</xdr:colOff>
                    <xdr:row>47</xdr:row>
                    <xdr:rowOff>177800</xdr:rowOff>
                  </to>
                </anchor>
              </controlPr>
            </control>
          </mc:Choice>
        </mc:AlternateContent>
        <mc:AlternateContent xmlns:mc="http://schemas.openxmlformats.org/markup-compatibility/2006">
          <mc:Choice Requires="x14">
            <control shapeId="10365" r:id="rId78" name="Check Box 125">
              <controlPr defaultSize="0" autoFill="0" autoLine="0" autoPict="0" altText="">
                <anchor moveWithCells="1">
                  <from>
                    <xdr:col>7</xdr:col>
                    <xdr:colOff>12700</xdr:colOff>
                    <xdr:row>48</xdr:row>
                    <xdr:rowOff>0</xdr:rowOff>
                  </from>
                  <to>
                    <xdr:col>7</xdr:col>
                    <xdr:colOff>215900</xdr:colOff>
                    <xdr:row>48</xdr:row>
                    <xdr:rowOff>177800</xdr:rowOff>
                  </to>
                </anchor>
              </controlPr>
            </control>
          </mc:Choice>
        </mc:AlternateContent>
        <mc:AlternateContent xmlns:mc="http://schemas.openxmlformats.org/markup-compatibility/2006">
          <mc:Choice Requires="x14">
            <control shapeId="10366" r:id="rId79" name="Check Box 126">
              <controlPr defaultSize="0" autoFill="0" autoLine="0" autoPict="0" altText="">
                <anchor moveWithCells="1">
                  <from>
                    <xdr:col>7</xdr:col>
                    <xdr:colOff>12700</xdr:colOff>
                    <xdr:row>49</xdr:row>
                    <xdr:rowOff>0</xdr:rowOff>
                  </from>
                  <to>
                    <xdr:col>7</xdr:col>
                    <xdr:colOff>215900</xdr:colOff>
                    <xdr:row>49</xdr:row>
                    <xdr:rowOff>177800</xdr:rowOff>
                  </to>
                </anchor>
              </controlPr>
            </control>
          </mc:Choice>
        </mc:AlternateContent>
        <mc:AlternateContent xmlns:mc="http://schemas.openxmlformats.org/markup-compatibility/2006">
          <mc:Choice Requires="x14">
            <control shapeId="10367" r:id="rId80" name="Check Box 127">
              <controlPr defaultSize="0" autoFill="0" autoLine="0" autoPict="0" altText="">
                <anchor moveWithCells="1">
                  <from>
                    <xdr:col>7</xdr:col>
                    <xdr:colOff>12700</xdr:colOff>
                    <xdr:row>50</xdr:row>
                    <xdr:rowOff>0</xdr:rowOff>
                  </from>
                  <to>
                    <xdr:col>7</xdr:col>
                    <xdr:colOff>215900</xdr:colOff>
                    <xdr:row>50</xdr:row>
                    <xdr:rowOff>177800</xdr:rowOff>
                  </to>
                </anchor>
              </controlPr>
            </control>
          </mc:Choice>
        </mc:AlternateContent>
        <mc:AlternateContent xmlns:mc="http://schemas.openxmlformats.org/markup-compatibility/2006">
          <mc:Choice Requires="x14">
            <control shapeId="10368" r:id="rId81" name="Check Box 128">
              <controlPr defaultSize="0" autoFill="0" autoLine="0" autoPict="0" altText="">
                <anchor moveWithCells="1">
                  <from>
                    <xdr:col>7</xdr:col>
                    <xdr:colOff>12700</xdr:colOff>
                    <xdr:row>51</xdr:row>
                    <xdr:rowOff>0</xdr:rowOff>
                  </from>
                  <to>
                    <xdr:col>7</xdr:col>
                    <xdr:colOff>215900</xdr:colOff>
                    <xdr:row>51</xdr:row>
                    <xdr:rowOff>177800</xdr:rowOff>
                  </to>
                </anchor>
              </controlPr>
            </control>
          </mc:Choice>
        </mc:AlternateContent>
        <mc:AlternateContent xmlns:mc="http://schemas.openxmlformats.org/markup-compatibility/2006">
          <mc:Choice Requires="x14">
            <control shapeId="10369" r:id="rId82" name="Check Box 129">
              <controlPr defaultSize="0" autoFill="0" autoLine="0" autoPict="0" altText="">
                <anchor moveWithCells="1">
                  <from>
                    <xdr:col>7</xdr:col>
                    <xdr:colOff>12700</xdr:colOff>
                    <xdr:row>52</xdr:row>
                    <xdr:rowOff>0</xdr:rowOff>
                  </from>
                  <to>
                    <xdr:col>7</xdr:col>
                    <xdr:colOff>215900</xdr:colOff>
                    <xdr:row>52</xdr:row>
                    <xdr:rowOff>177800</xdr:rowOff>
                  </to>
                </anchor>
              </controlPr>
            </control>
          </mc:Choice>
        </mc:AlternateContent>
        <mc:AlternateContent xmlns:mc="http://schemas.openxmlformats.org/markup-compatibility/2006">
          <mc:Choice Requires="x14">
            <control shapeId="10370" r:id="rId83" name="Check Box 130">
              <controlPr defaultSize="0" autoFill="0" autoLine="0" autoPict="0" altText="">
                <anchor moveWithCells="1">
                  <from>
                    <xdr:col>7</xdr:col>
                    <xdr:colOff>12700</xdr:colOff>
                    <xdr:row>53</xdr:row>
                    <xdr:rowOff>0</xdr:rowOff>
                  </from>
                  <to>
                    <xdr:col>7</xdr:col>
                    <xdr:colOff>215900</xdr:colOff>
                    <xdr:row>53</xdr:row>
                    <xdr:rowOff>177800</xdr:rowOff>
                  </to>
                </anchor>
              </controlPr>
            </control>
          </mc:Choice>
        </mc:AlternateContent>
        <mc:AlternateContent xmlns:mc="http://schemas.openxmlformats.org/markup-compatibility/2006">
          <mc:Choice Requires="x14">
            <control shapeId="10371" r:id="rId84" name="Check Box 131">
              <controlPr defaultSize="0" autoFill="0" autoLine="0" autoPict="0" altText="">
                <anchor moveWithCells="1">
                  <from>
                    <xdr:col>7</xdr:col>
                    <xdr:colOff>12700</xdr:colOff>
                    <xdr:row>54</xdr:row>
                    <xdr:rowOff>0</xdr:rowOff>
                  </from>
                  <to>
                    <xdr:col>7</xdr:col>
                    <xdr:colOff>215900</xdr:colOff>
                    <xdr:row>54</xdr:row>
                    <xdr:rowOff>177800</xdr:rowOff>
                  </to>
                </anchor>
              </controlPr>
            </control>
          </mc:Choice>
        </mc:AlternateContent>
        <mc:AlternateContent xmlns:mc="http://schemas.openxmlformats.org/markup-compatibility/2006">
          <mc:Choice Requires="x14">
            <control shapeId="10372" r:id="rId85" name="Check Box 132">
              <controlPr defaultSize="0" autoFill="0" autoLine="0" autoPict="0" altText="">
                <anchor moveWithCells="1">
                  <from>
                    <xdr:col>7</xdr:col>
                    <xdr:colOff>12700</xdr:colOff>
                    <xdr:row>55</xdr:row>
                    <xdr:rowOff>0</xdr:rowOff>
                  </from>
                  <to>
                    <xdr:col>7</xdr:col>
                    <xdr:colOff>215900</xdr:colOff>
                    <xdr:row>55</xdr:row>
                    <xdr:rowOff>177800</xdr:rowOff>
                  </to>
                </anchor>
              </controlPr>
            </control>
          </mc:Choice>
        </mc:AlternateContent>
        <mc:AlternateContent xmlns:mc="http://schemas.openxmlformats.org/markup-compatibility/2006">
          <mc:Choice Requires="x14">
            <control shapeId="10373" r:id="rId86" name="Check Box 133">
              <controlPr defaultSize="0" autoFill="0" autoLine="0" autoPict="0" altText="">
                <anchor moveWithCells="1">
                  <from>
                    <xdr:col>11</xdr:col>
                    <xdr:colOff>12700</xdr:colOff>
                    <xdr:row>45</xdr:row>
                    <xdr:rowOff>0</xdr:rowOff>
                  </from>
                  <to>
                    <xdr:col>11</xdr:col>
                    <xdr:colOff>215900</xdr:colOff>
                    <xdr:row>45</xdr:row>
                    <xdr:rowOff>177800</xdr:rowOff>
                  </to>
                </anchor>
              </controlPr>
            </control>
          </mc:Choice>
        </mc:AlternateContent>
        <mc:AlternateContent xmlns:mc="http://schemas.openxmlformats.org/markup-compatibility/2006">
          <mc:Choice Requires="x14">
            <control shapeId="10374" r:id="rId87" name="Check Box 134">
              <controlPr defaultSize="0" autoFill="0" autoLine="0" autoPict="0" altText="">
                <anchor moveWithCells="1">
                  <from>
                    <xdr:col>11</xdr:col>
                    <xdr:colOff>12700</xdr:colOff>
                    <xdr:row>46</xdr:row>
                    <xdr:rowOff>0</xdr:rowOff>
                  </from>
                  <to>
                    <xdr:col>11</xdr:col>
                    <xdr:colOff>215900</xdr:colOff>
                    <xdr:row>46</xdr:row>
                    <xdr:rowOff>177800</xdr:rowOff>
                  </to>
                </anchor>
              </controlPr>
            </control>
          </mc:Choice>
        </mc:AlternateContent>
        <mc:AlternateContent xmlns:mc="http://schemas.openxmlformats.org/markup-compatibility/2006">
          <mc:Choice Requires="x14">
            <control shapeId="10375" r:id="rId88" name="Check Box 135">
              <controlPr defaultSize="0" autoFill="0" autoLine="0" autoPict="0" altText="">
                <anchor moveWithCells="1">
                  <from>
                    <xdr:col>11</xdr:col>
                    <xdr:colOff>12700</xdr:colOff>
                    <xdr:row>47</xdr:row>
                    <xdr:rowOff>0</xdr:rowOff>
                  </from>
                  <to>
                    <xdr:col>11</xdr:col>
                    <xdr:colOff>215900</xdr:colOff>
                    <xdr:row>47</xdr:row>
                    <xdr:rowOff>177800</xdr:rowOff>
                  </to>
                </anchor>
              </controlPr>
            </control>
          </mc:Choice>
        </mc:AlternateContent>
        <mc:AlternateContent xmlns:mc="http://schemas.openxmlformats.org/markup-compatibility/2006">
          <mc:Choice Requires="x14">
            <control shapeId="10376" r:id="rId89" name="Check Box 136">
              <controlPr defaultSize="0" autoFill="0" autoLine="0" autoPict="0" altText="">
                <anchor moveWithCells="1">
                  <from>
                    <xdr:col>11</xdr:col>
                    <xdr:colOff>12700</xdr:colOff>
                    <xdr:row>48</xdr:row>
                    <xdr:rowOff>0</xdr:rowOff>
                  </from>
                  <to>
                    <xdr:col>11</xdr:col>
                    <xdr:colOff>215900</xdr:colOff>
                    <xdr:row>48</xdr:row>
                    <xdr:rowOff>177800</xdr:rowOff>
                  </to>
                </anchor>
              </controlPr>
            </control>
          </mc:Choice>
        </mc:AlternateContent>
        <mc:AlternateContent xmlns:mc="http://schemas.openxmlformats.org/markup-compatibility/2006">
          <mc:Choice Requires="x14">
            <control shapeId="10377" r:id="rId90" name="Check Box 137">
              <controlPr defaultSize="0" autoFill="0" autoLine="0" autoPict="0" altText="">
                <anchor moveWithCells="1">
                  <from>
                    <xdr:col>11</xdr:col>
                    <xdr:colOff>12700</xdr:colOff>
                    <xdr:row>49</xdr:row>
                    <xdr:rowOff>0</xdr:rowOff>
                  </from>
                  <to>
                    <xdr:col>11</xdr:col>
                    <xdr:colOff>215900</xdr:colOff>
                    <xdr:row>49</xdr:row>
                    <xdr:rowOff>177800</xdr:rowOff>
                  </to>
                </anchor>
              </controlPr>
            </control>
          </mc:Choice>
        </mc:AlternateContent>
        <mc:AlternateContent xmlns:mc="http://schemas.openxmlformats.org/markup-compatibility/2006">
          <mc:Choice Requires="x14">
            <control shapeId="10400" r:id="rId91" name="Check Box 160">
              <controlPr defaultSize="0" autoFill="0" autoLine="0" autoPict="0" altText="">
                <anchor moveWithCells="1">
                  <from>
                    <xdr:col>5</xdr:col>
                    <xdr:colOff>12700</xdr:colOff>
                    <xdr:row>59</xdr:row>
                    <xdr:rowOff>0</xdr:rowOff>
                  </from>
                  <to>
                    <xdr:col>5</xdr:col>
                    <xdr:colOff>215900</xdr:colOff>
                    <xdr:row>59</xdr:row>
                    <xdr:rowOff>177800</xdr:rowOff>
                  </to>
                </anchor>
              </controlPr>
            </control>
          </mc:Choice>
        </mc:AlternateContent>
        <mc:AlternateContent xmlns:mc="http://schemas.openxmlformats.org/markup-compatibility/2006">
          <mc:Choice Requires="x14">
            <control shapeId="10401" r:id="rId92" name="Check Box 161">
              <controlPr defaultSize="0" autoFill="0" autoLine="0" autoPict="0" altText="">
                <anchor moveWithCells="1">
                  <from>
                    <xdr:col>5</xdr:col>
                    <xdr:colOff>12700</xdr:colOff>
                    <xdr:row>60</xdr:row>
                    <xdr:rowOff>0</xdr:rowOff>
                  </from>
                  <to>
                    <xdr:col>5</xdr:col>
                    <xdr:colOff>215900</xdr:colOff>
                    <xdr:row>60</xdr:row>
                    <xdr:rowOff>177800</xdr:rowOff>
                  </to>
                </anchor>
              </controlPr>
            </control>
          </mc:Choice>
        </mc:AlternateContent>
        <mc:AlternateContent xmlns:mc="http://schemas.openxmlformats.org/markup-compatibility/2006">
          <mc:Choice Requires="x14">
            <control shapeId="10402" r:id="rId93" name="Check Box 162">
              <controlPr defaultSize="0" autoFill="0" autoLine="0" autoPict="0" altText="">
                <anchor moveWithCells="1">
                  <from>
                    <xdr:col>5</xdr:col>
                    <xdr:colOff>12700</xdr:colOff>
                    <xdr:row>61</xdr:row>
                    <xdr:rowOff>0</xdr:rowOff>
                  </from>
                  <to>
                    <xdr:col>5</xdr:col>
                    <xdr:colOff>215900</xdr:colOff>
                    <xdr:row>61</xdr:row>
                    <xdr:rowOff>177800</xdr:rowOff>
                  </to>
                </anchor>
              </controlPr>
            </control>
          </mc:Choice>
        </mc:AlternateContent>
        <mc:AlternateContent xmlns:mc="http://schemas.openxmlformats.org/markup-compatibility/2006">
          <mc:Choice Requires="x14">
            <control shapeId="10403" r:id="rId94" name="Check Box 163">
              <controlPr defaultSize="0" autoFill="0" autoLine="0" autoPict="0" altText="">
                <anchor moveWithCells="1">
                  <from>
                    <xdr:col>5</xdr:col>
                    <xdr:colOff>12700</xdr:colOff>
                    <xdr:row>62</xdr:row>
                    <xdr:rowOff>0</xdr:rowOff>
                  </from>
                  <to>
                    <xdr:col>5</xdr:col>
                    <xdr:colOff>215900</xdr:colOff>
                    <xdr:row>62</xdr:row>
                    <xdr:rowOff>177800</xdr:rowOff>
                  </to>
                </anchor>
              </controlPr>
            </control>
          </mc:Choice>
        </mc:AlternateContent>
        <mc:AlternateContent xmlns:mc="http://schemas.openxmlformats.org/markup-compatibility/2006">
          <mc:Choice Requires="x14">
            <control shapeId="10404" r:id="rId95" name="Check Box 164">
              <controlPr defaultSize="0" autoFill="0" autoLine="0" autoPict="0" altText="">
                <anchor moveWithCells="1">
                  <from>
                    <xdr:col>5</xdr:col>
                    <xdr:colOff>12700</xdr:colOff>
                    <xdr:row>63</xdr:row>
                    <xdr:rowOff>0</xdr:rowOff>
                  </from>
                  <to>
                    <xdr:col>5</xdr:col>
                    <xdr:colOff>215900</xdr:colOff>
                    <xdr:row>63</xdr:row>
                    <xdr:rowOff>177800</xdr:rowOff>
                  </to>
                </anchor>
              </controlPr>
            </control>
          </mc:Choice>
        </mc:AlternateContent>
        <mc:AlternateContent xmlns:mc="http://schemas.openxmlformats.org/markup-compatibility/2006">
          <mc:Choice Requires="x14">
            <control shapeId="10405" r:id="rId96" name="Check Box 165">
              <controlPr defaultSize="0" autoFill="0" autoLine="0" autoPict="0" altText="">
                <anchor moveWithCells="1">
                  <from>
                    <xdr:col>5</xdr:col>
                    <xdr:colOff>12700</xdr:colOff>
                    <xdr:row>64</xdr:row>
                    <xdr:rowOff>0</xdr:rowOff>
                  </from>
                  <to>
                    <xdr:col>5</xdr:col>
                    <xdr:colOff>215900</xdr:colOff>
                    <xdr:row>64</xdr:row>
                    <xdr:rowOff>177800</xdr:rowOff>
                  </to>
                </anchor>
              </controlPr>
            </control>
          </mc:Choice>
        </mc:AlternateContent>
        <mc:AlternateContent xmlns:mc="http://schemas.openxmlformats.org/markup-compatibility/2006">
          <mc:Choice Requires="x14">
            <control shapeId="10406" r:id="rId97" name="Check Box 166">
              <controlPr defaultSize="0" autoFill="0" autoLine="0" autoPict="0" altText="">
                <anchor moveWithCells="1">
                  <from>
                    <xdr:col>5</xdr:col>
                    <xdr:colOff>12700</xdr:colOff>
                    <xdr:row>65</xdr:row>
                    <xdr:rowOff>0</xdr:rowOff>
                  </from>
                  <to>
                    <xdr:col>5</xdr:col>
                    <xdr:colOff>215900</xdr:colOff>
                    <xdr:row>65</xdr:row>
                    <xdr:rowOff>177800</xdr:rowOff>
                  </to>
                </anchor>
              </controlPr>
            </control>
          </mc:Choice>
        </mc:AlternateContent>
        <mc:AlternateContent xmlns:mc="http://schemas.openxmlformats.org/markup-compatibility/2006">
          <mc:Choice Requires="x14">
            <control shapeId="10407" r:id="rId98" name="Check Box 167">
              <controlPr defaultSize="0" autoFill="0" autoLine="0" autoPict="0" altText="">
                <anchor moveWithCells="1">
                  <from>
                    <xdr:col>5</xdr:col>
                    <xdr:colOff>12700</xdr:colOff>
                    <xdr:row>66</xdr:row>
                    <xdr:rowOff>0</xdr:rowOff>
                  </from>
                  <to>
                    <xdr:col>5</xdr:col>
                    <xdr:colOff>215900</xdr:colOff>
                    <xdr:row>66</xdr:row>
                    <xdr:rowOff>177800</xdr:rowOff>
                  </to>
                </anchor>
              </controlPr>
            </control>
          </mc:Choice>
        </mc:AlternateContent>
        <mc:AlternateContent xmlns:mc="http://schemas.openxmlformats.org/markup-compatibility/2006">
          <mc:Choice Requires="x14">
            <control shapeId="10408" r:id="rId99" name="Check Box 168">
              <controlPr defaultSize="0" autoFill="0" autoLine="0" autoPict="0" altText="">
                <anchor moveWithCells="1">
                  <from>
                    <xdr:col>5</xdr:col>
                    <xdr:colOff>12700</xdr:colOff>
                    <xdr:row>67</xdr:row>
                    <xdr:rowOff>0</xdr:rowOff>
                  </from>
                  <to>
                    <xdr:col>5</xdr:col>
                    <xdr:colOff>215900</xdr:colOff>
                    <xdr:row>67</xdr:row>
                    <xdr:rowOff>177800</xdr:rowOff>
                  </to>
                </anchor>
              </controlPr>
            </control>
          </mc:Choice>
        </mc:AlternateContent>
        <mc:AlternateContent xmlns:mc="http://schemas.openxmlformats.org/markup-compatibility/2006">
          <mc:Choice Requires="x14">
            <control shapeId="10409" r:id="rId100" name="Check Box 169">
              <controlPr defaultSize="0" autoFill="0" autoLine="0" autoPict="0" altText="">
                <anchor moveWithCells="1">
                  <from>
                    <xdr:col>5</xdr:col>
                    <xdr:colOff>12700</xdr:colOff>
                    <xdr:row>68</xdr:row>
                    <xdr:rowOff>0</xdr:rowOff>
                  </from>
                  <to>
                    <xdr:col>5</xdr:col>
                    <xdr:colOff>215900</xdr:colOff>
                    <xdr:row>68</xdr:row>
                    <xdr:rowOff>177800</xdr:rowOff>
                  </to>
                </anchor>
              </controlPr>
            </control>
          </mc:Choice>
        </mc:AlternateContent>
        <mc:AlternateContent xmlns:mc="http://schemas.openxmlformats.org/markup-compatibility/2006">
          <mc:Choice Requires="x14">
            <control shapeId="10410" r:id="rId101" name="Check Box 170">
              <controlPr defaultSize="0" autoFill="0" autoLine="0" autoPict="0" altText="">
                <anchor moveWithCells="1">
                  <from>
                    <xdr:col>5</xdr:col>
                    <xdr:colOff>12700</xdr:colOff>
                    <xdr:row>69</xdr:row>
                    <xdr:rowOff>0</xdr:rowOff>
                  </from>
                  <to>
                    <xdr:col>5</xdr:col>
                    <xdr:colOff>215900</xdr:colOff>
                    <xdr:row>69</xdr:row>
                    <xdr:rowOff>177800</xdr:rowOff>
                  </to>
                </anchor>
              </controlPr>
            </control>
          </mc:Choice>
        </mc:AlternateContent>
        <mc:AlternateContent xmlns:mc="http://schemas.openxmlformats.org/markup-compatibility/2006">
          <mc:Choice Requires="x14">
            <control shapeId="10411" r:id="rId102" name="Check Box 171">
              <controlPr defaultSize="0" autoFill="0" autoLine="0" autoPict="0" altText="">
                <anchor moveWithCells="1">
                  <from>
                    <xdr:col>5</xdr:col>
                    <xdr:colOff>12700</xdr:colOff>
                    <xdr:row>70</xdr:row>
                    <xdr:rowOff>0</xdr:rowOff>
                  </from>
                  <to>
                    <xdr:col>5</xdr:col>
                    <xdr:colOff>215900</xdr:colOff>
                    <xdr:row>70</xdr:row>
                    <xdr:rowOff>177800</xdr:rowOff>
                  </to>
                </anchor>
              </controlPr>
            </control>
          </mc:Choice>
        </mc:AlternateContent>
        <mc:AlternateContent xmlns:mc="http://schemas.openxmlformats.org/markup-compatibility/2006">
          <mc:Choice Requires="x14">
            <control shapeId="10412" r:id="rId103" name="Check Box 172">
              <controlPr defaultSize="0" autoFill="0" autoLine="0" autoPict="0" altText="">
                <anchor moveWithCells="1">
                  <from>
                    <xdr:col>5</xdr:col>
                    <xdr:colOff>12700</xdr:colOff>
                    <xdr:row>71</xdr:row>
                    <xdr:rowOff>0</xdr:rowOff>
                  </from>
                  <to>
                    <xdr:col>5</xdr:col>
                    <xdr:colOff>215900</xdr:colOff>
                    <xdr:row>71</xdr:row>
                    <xdr:rowOff>177800</xdr:rowOff>
                  </to>
                </anchor>
              </controlPr>
            </control>
          </mc:Choice>
        </mc:AlternateContent>
        <mc:AlternateContent xmlns:mc="http://schemas.openxmlformats.org/markup-compatibility/2006">
          <mc:Choice Requires="x14">
            <control shapeId="10413" r:id="rId104" name="Check Box 173">
              <controlPr defaultSize="0" autoFill="0" autoLine="0" autoPict="0" altText="">
                <anchor moveWithCells="1">
                  <from>
                    <xdr:col>5</xdr:col>
                    <xdr:colOff>12700</xdr:colOff>
                    <xdr:row>72</xdr:row>
                    <xdr:rowOff>0</xdr:rowOff>
                  </from>
                  <to>
                    <xdr:col>5</xdr:col>
                    <xdr:colOff>215900</xdr:colOff>
                    <xdr:row>72</xdr:row>
                    <xdr:rowOff>177800</xdr:rowOff>
                  </to>
                </anchor>
              </controlPr>
            </control>
          </mc:Choice>
        </mc:AlternateContent>
        <mc:AlternateContent xmlns:mc="http://schemas.openxmlformats.org/markup-compatibility/2006">
          <mc:Choice Requires="x14">
            <control shapeId="10414" r:id="rId105" name="Check Box 174">
              <controlPr defaultSize="0" autoFill="0" autoLine="0" autoPict="0" altText="">
                <anchor moveWithCells="1">
                  <from>
                    <xdr:col>5</xdr:col>
                    <xdr:colOff>12700</xdr:colOff>
                    <xdr:row>73</xdr:row>
                    <xdr:rowOff>0</xdr:rowOff>
                  </from>
                  <to>
                    <xdr:col>5</xdr:col>
                    <xdr:colOff>215900</xdr:colOff>
                    <xdr:row>73</xdr:row>
                    <xdr:rowOff>177800</xdr:rowOff>
                  </to>
                </anchor>
              </controlPr>
            </control>
          </mc:Choice>
        </mc:AlternateContent>
        <mc:AlternateContent xmlns:mc="http://schemas.openxmlformats.org/markup-compatibility/2006">
          <mc:Choice Requires="x14">
            <control shapeId="10415" r:id="rId106" name="Check Box 175">
              <controlPr defaultSize="0" autoFill="0" autoLine="0" autoPict="0" altText="">
                <anchor moveWithCells="1">
                  <from>
                    <xdr:col>7</xdr:col>
                    <xdr:colOff>12700</xdr:colOff>
                    <xdr:row>59</xdr:row>
                    <xdr:rowOff>0</xdr:rowOff>
                  </from>
                  <to>
                    <xdr:col>7</xdr:col>
                    <xdr:colOff>215900</xdr:colOff>
                    <xdr:row>59</xdr:row>
                    <xdr:rowOff>177800</xdr:rowOff>
                  </to>
                </anchor>
              </controlPr>
            </control>
          </mc:Choice>
        </mc:AlternateContent>
        <mc:AlternateContent xmlns:mc="http://schemas.openxmlformats.org/markup-compatibility/2006">
          <mc:Choice Requires="x14">
            <control shapeId="10416" r:id="rId107" name="Check Box 176">
              <controlPr defaultSize="0" autoFill="0" autoLine="0" autoPict="0" altText="">
                <anchor moveWithCells="1">
                  <from>
                    <xdr:col>7</xdr:col>
                    <xdr:colOff>12700</xdr:colOff>
                    <xdr:row>60</xdr:row>
                    <xdr:rowOff>0</xdr:rowOff>
                  </from>
                  <to>
                    <xdr:col>7</xdr:col>
                    <xdr:colOff>215900</xdr:colOff>
                    <xdr:row>60</xdr:row>
                    <xdr:rowOff>177800</xdr:rowOff>
                  </to>
                </anchor>
              </controlPr>
            </control>
          </mc:Choice>
        </mc:AlternateContent>
        <mc:AlternateContent xmlns:mc="http://schemas.openxmlformats.org/markup-compatibility/2006">
          <mc:Choice Requires="x14">
            <control shapeId="10417" r:id="rId108" name="Check Box 177">
              <controlPr defaultSize="0" autoFill="0" autoLine="0" autoPict="0" altText="">
                <anchor moveWithCells="1">
                  <from>
                    <xdr:col>7</xdr:col>
                    <xdr:colOff>12700</xdr:colOff>
                    <xdr:row>61</xdr:row>
                    <xdr:rowOff>0</xdr:rowOff>
                  </from>
                  <to>
                    <xdr:col>7</xdr:col>
                    <xdr:colOff>215900</xdr:colOff>
                    <xdr:row>61</xdr:row>
                    <xdr:rowOff>177800</xdr:rowOff>
                  </to>
                </anchor>
              </controlPr>
            </control>
          </mc:Choice>
        </mc:AlternateContent>
        <mc:AlternateContent xmlns:mc="http://schemas.openxmlformats.org/markup-compatibility/2006">
          <mc:Choice Requires="x14">
            <control shapeId="10418" r:id="rId109" name="Check Box 178">
              <controlPr defaultSize="0" autoFill="0" autoLine="0" autoPict="0" altText="">
                <anchor moveWithCells="1">
                  <from>
                    <xdr:col>7</xdr:col>
                    <xdr:colOff>12700</xdr:colOff>
                    <xdr:row>62</xdr:row>
                    <xdr:rowOff>0</xdr:rowOff>
                  </from>
                  <to>
                    <xdr:col>7</xdr:col>
                    <xdr:colOff>215900</xdr:colOff>
                    <xdr:row>62</xdr:row>
                    <xdr:rowOff>177800</xdr:rowOff>
                  </to>
                </anchor>
              </controlPr>
            </control>
          </mc:Choice>
        </mc:AlternateContent>
        <mc:AlternateContent xmlns:mc="http://schemas.openxmlformats.org/markup-compatibility/2006">
          <mc:Choice Requires="x14">
            <control shapeId="10419" r:id="rId110" name="Check Box 179">
              <controlPr defaultSize="0" autoFill="0" autoLine="0" autoPict="0" altText="">
                <anchor moveWithCells="1">
                  <from>
                    <xdr:col>7</xdr:col>
                    <xdr:colOff>12700</xdr:colOff>
                    <xdr:row>63</xdr:row>
                    <xdr:rowOff>0</xdr:rowOff>
                  </from>
                  <to>
                    <xdr:col>7</xdr:col>
                    <xdr:colOff>215900</xdr:colOff>
                    <xdr:row>63</xdr:row>
                    <xdr:rowOff>177800</xdr:rowOff>
                  </to>
                </anchor>
              </controlPr>
            </control>
          </mc:Choice>
        </mc:AlternateContent>
        <mc:AlternateContent xmlns:mc="http://schemas.openxmlformats.org/markup-compatibility/2006">
          <mc:Choice Requires="x14">
            <control shapeId="10420" r:id="rId111" name="Check Box 180">
              <controlPr defaultSize="0" autoFill="0" autoLine="0" autoPict="0" altText="">
                <anchor moveWithCells="1">
                  <from>
                    <xdr:col>7</xdr:col>
                    <xdr:colOff>12700</xdr:colOff>
                    <xdr:row>64</xdr:row>
                    <xdr:rowOff>0</xdr:rowOff>
                  </from>
                  <to>
                    <xdr:col>7</xdr:col>
                    <xdr:colOff>215900</xdr:colOff>
                    <xdr:row>64</xdr:row>
                    <xdr:rowOff>177800</xdr:rowOff>
                  </to>
                </anchor>
              </controlPr>
            </control>
          </mc:Choice>
        </mc:AlternateContent>
        <mc:AlternateContent xmlns:mc="http://schemas.openxmlformats.org/markup-compatibility/2006">
          <mc:Choice Requires="x14">
            <control shapeId="10421" r:id="rId112" name="Check Box 181">
              <controlPr defaultSize="0" autoFill="0" autoLine="0" autoPict="0" altText="">
                <anchor moveWithCells="1">
                  <from>
                    <xdr:col>7</xdr:col>
                    <xdr:colOff>12700</xdr:colOff>
                    <xdr:row>65</xdr:row>
                    <xdr:rowOff>0</xdr:rowOff>
                  </from>
                  <to>
                    <xdr:col>7</xdr:col>
                    <xdr:colOff>215900</xdr:colOff>
                    <xdr:row>65</xdr:row>
                    <xdr:rowOff>177800</xdr:rowOff>
                  </to>
                </anchor>
              </controlPr>
            </control>
          </mc:Choice>
        </mc:AlternateContent>
        <mc:AlternateContent xmlns:mc="http://schemas.openxmlformats.org/markup-compatibility/2006">
          <mc:Choice Requires="x14">
            <control shapeId="10422" r:id="rId113" name="Check Box 182">
              <controlPr defaultSize="0" autoFill="0" autoLine="0" autoPict="0" altText="">
                <anchor moveWithCells="1">
                  <from>
                    <xdr:col>7</xdr:col>
                    <xdr:colOff>12700</xdr:colOff>
                    <xdr:row>66</xdr:row>
                    <xdr:rowOff>0</xdr:rowOff>
                  </from>
                  <to>
                    <xdr:col>7</xdr:col>
                    <xdr:colOff>215900</xdr:colOff>
                    <xdr:row>66</xdr:row>
                    <xdr:rowOff>177800</xdr:rowOff>
                  </to>
                </anchor>
              </controlPr>
            </control>
          </mc:Choice>
        </mc:AlternateContent>
        <mc:AlternateContent xmlns:mc="http://schemas.openxmlformats.org/markup-compatibility/2006">
          <mc:Choice Requires="x14">
            <control shapeId="10423" r:id="rId114" name="Check Box 183">
              <controlPr defaultSize="0" autoFill="0" autoLine="0" autoPict="0" altText="">
                <anchor moveWithCells="1">
                  <from>
                    <xdr:col>7</xdr:col>
                    <xdr:colOff>12700</xdr:colOff>
                    <xdr:row>67</xdr:row>
                    <xdr:rowOff>0</xdr:rowOff>
                  </from>
                  <to>
                    <xdr:col>7</xdr:col>
                    <xdr:colOff>215900</xdr:colOff>
                    <xdr:row>67</xdr:row>
                    <xdr:rowOff>177800</xdr:rowOff>
                  </to>
                </anchor>
              </controlPr>
            </control>
          </mc:Choice>
        </mc:AlternateContent>
        <mc:AlternateContent xmlns:mc="http://schemas.openxmlformats.org/markup-compatibility/2006">
          <mc:Choice Requires="x14">
            <control shapeId="10424" r:id="rId115" name="Check Box 184">
              <controlPr defaultSize="0" autoFill="0" autoLine="0" autoPict="0" altText="">
                <anchor moveWithCells="1">
                  <from>
                    <xdr:col>7</xdr:col>
                    <xdr:colOff>12700</xdr:colOff>
                    <xdr:row>68</xdr:row>
                    <xdr:rowOff>0</xdr:rowOff>
                  </from>
                  <to>
                    <xdr:col>7</xdr:col>
                    <xdr:colOff>215900</xdr:colOff>
                    <xdr:row>68</xdr:row>
                    <xdr:rowOff>177800</xdr:rowOff>
                  </to>
                </anchor>
              </controlPr>
            </control>
          </mc:Choice>
        </mc:AlternateContent>
        <mc:AlternateContent xmlns:mc="http://schemas.openxmlformats.org/markup-compatibility/2006">
          <mc:Choice Requires="x14">
            <control shapeId="10425" r:id="rId116" name="Check Box 185">
              <controlPr defaultSize="0" autoFill="0" autoLine="0" autoPict="0" altText="">
                <anchor moveWithCells="1">
                  <from>
                    <xdr:col>7</xdr:col>
                    <xdr:colOff>12700</xdr:colOff>
                    <xdr:row>69</xdr:row>
                    <xdr:rowOff>0</xdr:rowOff>
                  </from>
                  <to>
                    <xdr:col>7</xdr:col>
                    <xdr:colOff>215900</xdr:colOff>
                    <xdr:row>69</xdr:row>
                    <xdr:rowOff>177800</xdr:rowOff>
                  </to>
                </anchor>
              </controlPr>
            </control>
          </mc:Choice>
        </mc:AlternateContent>
        <mc:AlternateContent xmlns:mc="http://schemas.openxmlformats.org/markup-compatibility/2006">
          <mc:Choice Requires="x14">
            <control shapeId="10426" r:id="rId117" name="Check Box 186">
              <controlPr defaultSize="0" autoFill="0" autoLine="0" autoPict="0" altText="">
                <anchor moveWithCells="1">
                  <from>
                    <xdr:col>7</xdr:col>
                    <xdr:colOff>12700</xdr:colOff>
                    <xdr:row>70</xdr:row>
                    <xdr:rowOff>0</xdr:rowOff>
                  </from>
                  <to>
                    <xdr:col>7</xdr:col>
                    <xdr:colOff>215900</xdr:colOff>
                    <xdr:row>70</xdr:row>
                    <xdr:rowOff>177800</xdr:rowOff>
                  </to>
                </anchor>
              </controlPr>
            </control>
          </mc:Choice>
        </mc:AlternateContent>
        <mc:AlternateContent xmlns:mc="http://schemas.openxmlformats.org/markup-compatibility/2006">
          <mc:Choice Requires="x14">
            <control shapeId="10427" r:id="rId118" name="Check Box 187">
              <controlPr defaultSize="0" autoFill="0" autoLine="0" autoPict="0" altText="">
                <anchor moveWithCells="1">
                  <from>
                    <xdr:col>7</xdr:col>
                    <xdr:colOff>12700</xdr:colOff>
                    <xdr:row>71</xdr:row>
                    <xdr:rowOff>0</xdr:rowOff>
                  </from>
                  <to>
                    <xdr:col>7</xdr:col>
                    <xdr:colOff>215900</xdr:colOff>
                    <xdr:row>71</xdr:row>
                    <xdr:rowOff>177800</xdr:rowOff>
                  </to>
                </anchor>
              </controlPr>
            </control>
          </mc:Choice>
        </mc:AlternateContent>
        <mc:AlternateContent xmlns:mc="http://schemas.openxmlformats.org/markup-compatibility/2006">
          <mc:Choice Requires="x14">
            <control shapeId="10428" r:id="rId119" name="Check Box 188">
              <controlPr defaultSize="0" autoFill="0" autoLine="0" autoPict="0" altText="">
                <anchor moveWithCells="1">
                  <from>
                    <xdr:col>7</xdr:col>
                    <xdr:colOff>12700</xdr:colOff>
                    <xdr:row>72</xdr:row>
                    <xdr:rowOff>0</xdr:rowOff>
                  </from>
                  <to>
                    <xdr:col>7</xdr:col>
                    <xdr:colOff>215900</xdr:colOff>
                    <xdr:row>72</xdr:row>
                    <xdr:rowOff>177800</xdr:rowOff>
                  </to>
                </anchor>
              </controlPr>
            </control>
          </mc:Choice>
        </mc:AlternateContent>
        <mc:AlternateContent xmlns:mc="http://schemas.openxmlformats.org/markup-compatibility/2006">
          <mc:Choice Requires="x14">
            <control shapeId="10429" r:id="rId120" name="Check Box 189">
              <controlPr defaultSize="0" autoFill="0" autoLine="0" autoPict="0" altText="">
                <anchor moveWithCells="1">
                  <from>
                    <xdr:col>7</xdr:col>
                    <xdr:colOff>12700</xdr:colOff>
                    <xdr:row>73</xdr:row>
                    <xdr:rowOff>0</xdr:rowOff>
                  </from>
                  <to>
                    <xdr:col>7</xdr:col>
                    <xdr:colOff>215900</xdr:colOff>
                    <xdr:row>73</xdr:row>
                    <xdr:rowOff>177800</xdr:rowOff>
                  </to>
                </anchor>
              </controlPr>
            </control>
          </mc:Choice>
        </mc:AlternateContent>
        <mc:AlternateContent xmlns:mc="http://schemas.openxmlformats.org/markup-compatibility/2006">
          <mc:Choice Requires="x14">
            <control shapeId="10430" r:id="rId121" name="Check Box 190">
              <controlPr defaultSize="0" autoFill="0" autoLine="0" autoPict="0" altText="">
                <anchor moveWithCells="1">
                  <from>
                    <xdr:col>11</xdr:col>
                    <xdr:colOff>12700</xdr:colOff>
                    <xdr:row>59</xdr:row>
                    <xdr:rowOff>0</xdr:rowOff>
                  </from>
                  <to>
                    <xdr:col>11</xdr:col>
                    <xdr:colOff>215900</xdr:colOff>
                    <xdr:row>59</xdr:row>
                    <xdr:rowOff>177800</xdr:rowOff>
                  </to>
                </anchor>
              </controlPr>
            </control>
          </mc:Choice>
        </mc:AlternateContent>
        <mc:AlternateContent xmlns:mc="http://schemas.openxmlformats.org/markup-compatibility/2006">
          <mc:Choice Requires="x14">
            <control shapeId="10431" r:id="rId122" name="Check Box 191">
              <controlPr defaultSize="0" autoFill="0" autoLine="0" autoPict="0" altText="">
                <anchor moveWithCells="1">
                  <from>
                    <xdr:col>11</xdr:col>
                    <xdr:colOff>12700</xdr:colOff>
                    <xdr:row>60</xdr:row>
                    <xdr:rowOff>0</xdr:rowOff>
                  </from>
                  <to>
                    <xdr:col>11</xdr:col>
                    <xdr:colOff>215900</xdr:colOff>
                    <xdr:row>60</xdr:row>
                    <xdr:rowOff>177800</xdr:rowOff>
                  </to>
                </anchor>
              </controlPr>
            </control>
          </mc:Choice>
        </mc:AlternateContent>
        <mc:AlternateContent xmlns:mc="http://schemas.openxmlformats.org/markup-compatibility/2006">
          <mc:Choice Requires="x14">
            <control shapeId="10432" r:id="rId123" name="Check Box 192">
              <controlPr defaultSize="0" autoFill="0" autoLine="0" autoPict="0" altText="">
                <anchor moveWithCells="1">
                  <from>
                    <xdr:col>11</xdr:col>
                    <xdr:colOff>12700</xdr:colOff>
                    <xdr:row>61</xdr:row>
                    <xdr:rowOff>0</xdr:rowOff>
                  </from>
                  <to>
                    <xdr:col>11</xdr:col>
                    <xdr:colOff>215900</xdr:colOff>
                    <xdr:row>61</xdr:row>
                    <xdr:rowOff>177800</xdr:rowOff>
                  </to>
                </anchor>
              </controlPr>
            </control>
          </mc:Choice>
        </mc:AlternateContent>
        <mc:AlternateContent xmlns:mc="http://schemas.openxmlformats.org/markup-compatibility/2006">
          <mc:Choice Requires="x14">
            <control shapeId="10433" r:id="rId124" name="Check Box 193">
              <controlPr defaultSize="0" autoFill="0" autoLine="0" autoPict="0" altText="">
                <anchor moveWithCells="1">
                  <from>
                    <xdr:col>11</xdr:col>
                    <xdr:colOff>12700</xdr:colOff>
                    <xdr:row>62</xdr:row>
                    <xdr:rowOff>0</xdr:rowOff>
                  </from>
                  <to>
                    <xdr:col>11</xdr:col>
                    <xdr:colOff>215900</xdr:colOff>
                    <xdr:row>62</xdr:row>
                    <xdr:rowOff>177800</xdr:rowOff>
                  </to>
                </anchor>
              </controlPr>
            </control>
          </mc:Choice>
        </mc:AlternateContent>
        <mc:AlternateContent xmlns:mc="http://schemas.openxmlformats.org/markup-compatibility/2006">
          <mc:Choice Requires="x14">
            <control shapeId="10434" r:id="rId125" name="Check Box 194">
              <controlPr defaultSize="0" autoFill="0" autoLine="0" autoPict="0" altText="">
                <anchor moveWithCells="1">
                  <from>
                    <xdr:col>11</xdr:col>
                    <xdr:colOff>12700</xdr:colOff>
                    <xdr:row>63</xdr:row>
                    <xdr:rowOff>0</xdr:rowOff>
                  </from>
                  <to>
                    <xdr:col>11</xdr:col>
                    <xdr:colOff>215900</xdr:colOff>
                    <xdr:row>63</xdr:row>
                    <xdr:rowOff>177800</xdr:rowOff>
                  </to>
                </anchor>
              </controlPr>
            </control>
          </mc:Choice>
        </mc:AlternateContent>
        <mc:AlternateContent xmlns:mc="http://schemas.openxmlformats.org/markup-compatibility/2006">
          <mc:Choice Requires="x14">
            <control shapeId="10435" r:id="rId126" name="Check Box 195">
              <controlPr defaultSize="0" autoFill="0" autoLine="0" autoPict="0" altText="">
                <anchor moveWithCells="1">
                  <from>
                    <xdr:col>11</xdr:col>
                    <xdr:colOff>12700</xdr:colOff>
                    <xdr:row>64</xdr:row>
                    <xdr:rowOff>0</xdr:rowOff>
                  </from>
                  <to>
                    <xdr:col>11</xdr:col>
                    <xdr:colOff>215900</xdr:colOff>
                    <xdr:row>64</xdr:row>
                    <xdr:rowOff>177800</xdr:rowOff>
                  </to>
                </anchor>
              </controlPr>
            </control>
          </mc:Choice>
        </mc:AlternateContent>
        <mc:AlternateContent xmlns:mc="http://schemas.openxmlformats.org/markup-compatibility/2006">
          <mc:Choice Requires="x14">
            <control shapeId="10436" r:id="rId127" name="Check Box 196">
              <controlPr defaultSize="0" autoFill="0" autoLine="0" autoPict="0" altText="">
                <anchor moveWithCells="1">
                  <from>
                    <xdr:col>11</xdr:col>
                    <xdr:colOff>12700</xdr:colOff>
                    <xdr:row>65</xdr:row>
                    <xdr:rowOff>0</xdr:rowOff>
                  </from>
                  <to>
                    <xdr:col>11</xdr:col>
                    <xdr:colOff>215900</xdr:colOff>
                    <xdr:row>65</xdr:row>
                    <xdr:rowOff>177800</xdr:rowOff>
                  </to>
                </anchor>
              </controlPr>
            </control>
          </mc:Choice>
        </mc:AlternateContent>
        <mc:AlternateContent xmlns:mc="http://schemas.openxmlformats.org/markup-compatibility/2006">
          <mc:Choice Requires="x14">
            <control shapeId="10437" r:id="rId128" name="Check Box 197">
              <controlPr defaultSize="0" autoFill="0" autoLine="0" autoPict="0" altText="">
                <anchor moveWithCells="1">
                  <from>
                    <xdr:col>11</xdr:col>
                    <xdr:colOff>12700</xdr:colOff>
                    <xdr:row>66</xdr:row>
                    <xdr:rowOff>0</xdr:rowOff>
                  </from>
                  <to>
                    <xdr:col>11</xdr:col>
                    <xdr:colOff>215900</xdr:colOff>
                    <xdr:row>66</xdr:row>
                    <xdr:rowOff>177800</xdr:rowOff>
                  </to>
                </anchor>
              </controlPr>
            </control>
          </mc:Choice>
        </mc:AlternateContent>
        <mc:AlternateContent xmlns:mc="http://schemas.openxmlformats.org/markup-compatibility/2006">
          <mc:Choice Requires="x14">
            <control shapeId="10438" r:id="rId129" name="Check Box 198">
              <controlPr defaultSize="0" autoFill="0" autoLine="0" autoPict="0" altText="">
                <anchor moveWithCells="1">
                  <from>
                    <xdr:col>11</xdr:col>
                    <xdr:colOff>12700</xdr:colOff>
                    <xdr:row>67</xdr:row>
                    <xdr:rowOff>0</xdr:rowOff>
                  </from>
                  <to>
                    <xdr:col>11</xdr:col>
                    <xdr:colOff>215900</xdr:colOff>
                    <xdr:row>67</xdr:row>
                    <xdr:rowOff>177800</xdr:rowOff>
                  </to>
                </anchor>
              </controlPr>
            </control>
          </mc:Choice>
        </mc:AlternateContent>
        <mc:AlternateContent xmlns:mc="http://schemas.openxmlformats.org/markup-compatibility/2006">
          <mc:Choice Requires="x14">
            <control shapeId="10439" r:id="rId130" name="Check Box 199">
              <controlPr defaultSize="0" autoFill="0" autoLine="0" autoPict="0" altText="">
                <anchor moveWithCells="1">
                  <from>
                    <xdr:col>11</xdr:col>
                    <xdr:colOff>12700</xdr:colOff>
                    <xdr:row>68</xdr:row>
                    <xdr:rowOff>0</xdr:rowOff>
                  </from>
                  <to>
                    <xdr:col>11</xdr:col>
                    <xdr:colOff>215900</xdr:colOff>
                    <xdr:row>68</xdr:row>
                    <xdr:rowOff>177800</xdr:rowOff>
                  </to>
                </anchor>
              </controlPr>
            </control>
          </mc:Choice>
        </mc:AlternateContent>
        <mc:AlternateContent xmlns:mc="http://schemas.openxmlformats.org/markup-compatibility/2006">
          <mc:Choice Requires="x14">
            <control shapeId="10384" r:id="rId131" name="Check Box 144">
              <controlPr defaultSize="0" autoFill="0" autoLine="0" autoPict="0" altText="">
                <anchor moveWithCells="1">
                  <from>
                    <xdr:col>3</xdr:col>
                    <xdr:colOff>12700</xdr:colOff>
                    <xdr:row>59</xdr:row>
                    <xdr:rowOff>0</xdr:rowOff>
                  </from>
                  <to>
                    <xdr:col>3</xdr:col>
                    <xdr:colOff>215900</xdr:colOff>
                    <xdr:row>59</xdr:row>
                    <xdr:rowOff>177800</xdr:rowOff>
                  </to>
                </anchor>
              </controlPr>
            </control>
          </mc:Choice>
        </mc:AlternateContent>
        <mc:AlternateContent xmlns:mc="http://schemas.openxmlformats.org/markup-compatibility/2006">
          <mc:Choice Requires="x14">
            <control shapeId="10385" r:id="rId132" name="Check Box 145">
              <controlPr defaultSize="0" autoFill="0" autoLine="0" autoPict="0" altText="">
                <anchor moveWithCells="1">
                  <from>
                    <xdr:col>3</xdr:col>
                    <xdr:colOff>12700</xdr:colOff>
                    <xdr:row>60</xdr:row>
                    <xdr:rowOff>0</xdr:rowOff>
                  </from>
                  <to>
                    <xdr:col>3</xdr:col>
                    <xdr:colOff>215900</xdr:colOff>
                    <xdr:row>60</xdr:row>
                    <xdr:rowOff>177800</xdr:rowOff>
                  </to>
                </anchor>
              </controlPr>
            </control>
          </mc:Choice>
        </mc:AlternateContent>
        <mc:AlternateContent xmlns:mc="http://schemas.openxmlformats.org/markup-compatibility/2006">
          <mc:Choice Requires="x14">
            <control shapeId="10386" r:id="rId133" name="Check Box 146">
              <controlPr defaultSize="0" autoFill="0" autoLine="0" autoPict="0" altText="">
                <anchor moveWithCells="1">
                  <from>
                    <xdr:col>3</xdr:col>
                    <xdr:colOff>12700</xdr:colOff>
                    <xdr:row>61</xdr:row>
                    <xdr:rowOff>0</xdr:rowOff>
                  </from>
                  <to>
                    <xdr:col>3</xdr:col>
                    <xdr:colOff>215900</xdr:colOff>
                    <xdr:row>61</xdr:row>
                    <xdr:rowOff>177800</xdr:rowOff>
                  </to>
                </anchor>
              </controlPr>
            </control>
          </mc:Choice>
        </mc:AlternateContent>
        <mc:AlternateContent xmlns:mc="http://schemas.openxmlformats.org/markup-compatibility/2006">
          <mc:Choice Requires="x14">
            <control shapeId="10387" r:id="rId134" name="Check Box 147">
              <controlPr defaultSize="0" autoFill="0" autoLine="0" autoPict="0" altText="">
                <anchor moveWithCells="1">
                  <from>
                    <xdr:col>3</xdr:col>
                    <xdr:colOff>12700</xdr:colOff>
                    <xdr:row>62</xdr:row>
                    <xdr:rowOff>0</xdr:rowOff>
                  </from>
                  <to>
                    <xdr:col>3</xdr:col>
                    <xdr:colOff>215900</xdr:colOff>
                    <xdr:row>62</xdr:row>
                    <xdr:rowOff>177800</xdr:rowOff>
                  </to>
                </anchor>
              </controlPr>
            </control>
          </mc:Choice>
        </mc:AlternateContent>
        <mc:AlternateContent xmlns:mc="http://schemas.openxmlformats.org/markup-compatibility/2006">
          <mc:Choice Requires="x14">
            <control shapeId="10388" r:id="rId135" name="Check Box 148">
              <controlPr defaultSize="0" autoFill="0" autoLine="0" autoPict="0" altText="">
                <anchor moveWithCells="1">
                  <from>
                    <xdr:col>3</xdr:col>
                    <xdr:colOff>12700</xdr:colOff>
                    <xdr:row>63</xdr:row>
                    <xdr:rowOff>0</xdr:rowOff>
                  </from>
                  <to>
                    <xdr:col>3</xdr:col>
                    <xdr:colOff>215900</xdr:colOff>
                    <xdr:row>63</xdr:row>
                    <xdr:rowOff>177800</xdr:rowOff>
                  </to>
                </anchor>
              </controlPr>
            </control>
          </mc:Choice>
        </mc:AlternateContent>
        <mc:AlternateContent xmlns:mc="http://schemas.openxmlformats.org/markup-compatibility/2006">
          <mc:Choice Requires="x14">
            <control shapeId="10389" r:id="rId136" name="Check Box 149">
              <controlPr defaultSize="0" autoFill="0" autoLine="0" autoPict="0" altText="">
                <anchor moveWithCells="1">
                  <from>
                    <xdr:col>3</xdr:col>
                    <xdr:colOff>12700</xdr:colOff>
                    <xdr:row>64</xdr:row>
                    <xdr:rowOff>0</xdr:rowOff>
                  </from>
                  <to>
                    <xdr:col>3</xdr:col>
                    <xdr:colOff>215900</xdr:colOff>
                    <xdr:row>64</xdr:row>
                    <xdr:rowOff>177800</xdr:rowOff>
                  </to>
                </anchor>
              </controlPr>
            </control>
          </mc:Choice>
        </mc:AlternateContent>
        <mc:AlternateContent xmlns:mc="http://schemas.openxmlformats.org/markup-compatibility/2006">
          <mc:Choice Requires="x14">
            <control shapeId="10390" r:id="rId137" name="Check Box 150">
              <controlPr defaultSize="0" autoFill="0" autoLine="0" autoPict="0" altText="">
                <anchor moveWithCells="1">
                  <from>
                    <xdr:col>3</xdr:col>
                    <xdr:colOff>12700</xdr:colOff>
                    <xdr:row>65</xdr:row>
                    <xdr:rowOff>0</xdr:rowOff>
                  </from>
                  <to>
                    <xdr:col>3</xdr:col>
                    <xdr:colOff>215900</xdr:colOff>
                    <xdr:row>65</xdr:row>
                    <xdr:rowOff>177800</xdr:rowOff>
                  </to>
                </anchor>
              </controlPr>
            </control>
          </mc:Choice>
        </mc:AlternateContent>
        <mc:AlternateContent xmlns:mc="http://schemas.openxmlformats.org/markup-compatibility/2006">
          <mc:Choice Requires="x14">
            <control shapeId="10391" r:id="rId138" name="Check Box 151">
              <controlPr defaultSize="0" autoFill="0" autoLine="0" autoPict="0" altText="">
                <anchor moveWithCells="1">
                  <from>
                    <xdr:col>3</xdr:col>
                    <xdr:colOff>12700</xdr:colOff>
                    <xdr:row>66</xdr:row>
                    <xdr:rowOff>0</xdr:rowOff>
                  </from>
                  <to>
                    <xdr:col>3</xdr:col>
                    <xdr:colOff>215900</xdr:colOff>
                    <xdr:row>66</xdr:row>
                    <xdr:rowOff>177800</xdr:rowOff>
                  </to>
                </anchor>
              </controlPr>
            </control>
          </mc:Choice>
        </mc:AlternateContent>
        <mc:AlternateContent xmlns:mc="http://schemas.openxmlformats.org/markup-compatibility/2006">
          <mc:Choice Requires="x14">
            <control shapeId="10392" r:id="rId139" name="Check Box 152">
              <controlPr defaultSize="0" autoFill="0" autoLine="0" autoPict="0" altText="">
                <anchor moveWithCells="1">
                  <from>
                    <xdr:col>3</xdr:col>
                    <xdr:colOff>12700</xdr:colOff>
                    <xdr:row>67</xdr:row>
                    <xdr:rowOff>0</xdr:rowOff>
                  </from>
                  <to>
                    <xdr:col>3</xdr:col>
                    <xdr:colOff>215900</xdr:colOff>
                    <xdr:row>67</xdr:row>
                    <xdr:rowOff>177800</xdr:rowOff>
                  </to>
                </anchor>
              </controlPr>
            </control>
          </mc:Choice>
        </mc:AlternateContent>
        <mc:AlternateContent xmlns:mc="http://schemas.openxmlformats.org/markup-compatibility/2006">
          <mc:Choice Requires="x14">
            <control shapeId="10393" r:id="rId140" name="Check Box 153">
              <controlPr defaultSize="0" autoFill="0" autoLine="0" autoPict="0" altText="">
                <anchor moveWithCells="1">
                  <from>
                    <xdr:col>3</xdr:col>
                    <xdr:colOff>12700</xdr:colOff>
                    <xdr:row>68</xdr:row>
                    <xdr:rowOff>0</xdr:rowOff>
                  </from>
                  <to>
                    <xdr:col>3</xdr:col>
                    <xdr:colOff>215900</xdr:colOff>
                    <xdr:row>68</xdr:row>
                    <xdr:rowOff>177800</xdr:rowOff>
                  </to>
                </anchor>
              </controlPr>
            </control>
          </mc:Choice>
        </mc:AlternateContent>
        <mc:AlternateContent xmlns:mc="http://schemas.openxmlformats.org/markup-compatibility/2006">
          <mc:Choice Requires="x14">
            <control shapeId="10394" r:id="rId141" name="Check Box 154">
              <controlPr defaultSize="0" autoFill="0" autoLine="0" autoPict="0" altText="">
                <anchor moveWithCells="1">
                  <from>
                    <xdr:col>3</xdr:col>
                    <xdr:colOff>12700</xdr:colOff>
                    <xdr:row>69</xdr:row>
                    <xdr:rowOff>0</xdr:rowOff>
                  </from>
                  <to>
                    <xdr:col>3</xdr:col>
                    <xdr:colOff>215900</xdr:colOff>
                    <xdr:row>69</xdr:row>
                    <xdr:rowOff>177800</xdr:rowOff>
                  </to>
                </anchor>
              </controlPr>
            </control>
          </mc:Choice>
        </mc:AlternateContent>
        <mc:AlternateContent xmlns:mc="http://schemas.openxmlformats.org/markup-compatibility/2006">
          <mc:Choice Requires="x14">
            <control shapeId="10395" r:id="rId142" name="Check Box 155">
              <controlPr defaultSize="0" autoFill="0" autoLine="0" autoPict="0" altText="">
                <anchor moveWithCells="1">
                  <from>
                    <xdr:col>3</xdr:col>
                    <xdr:colOff>12700</xdr:colOff>
                    <xdr:row>70</xdr:row>
                    <xdr:rowOff>0</xdr:rowOff>
                  </from>
                  <to>
                    <xdr:col>3</xdr:col>
                    <xdr:colOff>215900</xdr:colOff>
                    <xdr:row>70</xdr:row>
                    <xdr:rowOff>177800</xdr:rowOff>
                  </to>
                </anchor>
              </controlPr>
            </control>
          </mc:Choice>
        </mc:AlternateContent>
        <mc:AlternateContent xmlns:mc="http://schemas.openxmlformats.org/markup-compatibility/2006">
          <mc:Choice Requires="x14">
            <control shapeId="10396" r:id="rId143" name="Check Box 156">
              <controlPr defaultSize="0" autoFill="0" autoLine="0" autoPict="0" altText="">
                <anchor moveWithCells="1">
                  <from>
                    <xdr:col>3</xdr:col>
                    <xdr:colOff>12700</xdr:colOff>
                    <xdr:row>71</xdr:row>
                    <xdr:rowOff>0</xdr:rowOff>
                  </from>
                  <to>
                    <xdr:col>3</xdr:col>
                    <xdr:colOff>215900</xdr:colOff>
                    <xdr:row>71</xdr:row>
                    <xdr:rowOff>177800</xdr:rowOff>
                  </to>
                </anchor>
              </controlPr>
            </control>
          </mc:Choice>
        </mc:AlternateContent>
        <mc:AlternateContent xmlns:mc="http://schemas.openxmlformats.org/markup-compatibility/2006">
          <mc:Choice Requires="x14">
            <control shapeId="10397" r:id="rId144" name="Check Box 157">
              <controlPr defaultSize="0" autoFill="0" autoLine="0" autoPict="0" altText="">
                <anchor moveWithCells="1">
                  <from>
                    <xdr:col>3</xdr:col>
                    <xdr:colOff>12700</xdr:colOff>
                    <xdr:row>72</xdr:row>
                    <xdr:rowOff>0</xdr:rowOff>
                  </from>
                  <to>
                    <xdr:col>3</xdr:col>
                    <xdr:colOff>215900</xdr:colOff>
                    <xdr:row>72</xdr:row>
                    <xdr:rowOff>177800</xdr:rowOff>
                  </to>
                </anchor>
              </controlPr>
            </control>
          </mc:Choice>
        </mc:AlternateContent>
        <mc:AlternateContent xmlns:mc="http://schemas.openxmlformats.org/markup-compatibility/2006">
          <mc:Choice Requires="x14">
            <control shapeId="10398" r:id="rId145" name="Check Box 158">
              <controlPr defaultSize="0" autoFill="0" autoLine="0" autoPict="0" altText="">
                <anchor moveWithCells="1">
                  <from>
                    <xdr:col>3</xdr:col>
                    <xdr:colOff>12700</xdr:colOff>
                    <xdr:row>73</xdr:row>
                    <xdr:rowOff>0</xdr:rowOff>
                  </from>
                  <to>
                    <xdr:col>3</xdr:col>
                    <xdr:colOff>215900</xdr:colOff>
                    <xdr:row>73</xdr:row>
                    <xdr:rowOff>177800</xdr:rowOff>
                  </to>
                </anchor>
              </controlPr>
            </control>
          </mc:Choice>
        </mc:AlternateContent>
        <mc:AlternateContent xmlns:mc="http://schemas.openxmlformats.org/markup-compatibility/2006">
          <mc:Choice Requires="x14">
            <control shapeId="10244" r:id="rId146" name="Check Box 4">
              <controlPr defaultSize="0" autoFill="0" autoLine="0" autoPict="0" altText="">
                <anchor moveWithCells="1">
                  <from>
                    <xdr:col>3</xdr:col>
                    <xdr:colOff>12700</xdr:colOff>
                    <xdr:row>25</xdr:row>
                    <xdr:rowOff>0</xdr:rowOff>
                  </from>
                  <to>
                    <xdr:col>3</xdr:col>
                    <xdr:colOff>215900</xdr:colOff>
                    <xdr:row>25</xdr:row>
                    <xdr:rowOff>177800</xdr:rowOff>
                  </to>
                </anchor>
              </controlPr>
            </control>
          </mc:Choice>
        </mc:AlternateContent>
        <mc:AlternateContent xmlns:mc="http://schemas.openxmlformats.org/markup-compatibility/2006">
          <mc:Choice Requires="x14">
            <control shapeId="10245" r:id="rId147" name="Check Box 5">
              <controlPr defaultSize="0" autoFill="0" autoLine="0" autoPict="0" altText="">
                <anchor moveWithCells="1">
                  <from>
                    <xdr:col>3</xdr:col>
                    <xdr:colOff>12700</xdr:colOff>
                    <xdr:row>26</xdr:row>
                    <xdr:rowOff>0</xdr:rowOff>
                  </from>
                  <to>
                    <xdr:col>3</xdr:col>
                    <xdr:colOff>215900</xdr:colOff>
                    <xdr:row>26</xdr:row>
                    <xdr:rowOff>177800</xdr:rowOff>
                  </to>
                </anchor>
              </controlPr>
            </control>
          </mc:Choice>
        </mc:AlternateContent>
        <mc:AlternateContent xmlns:mc="http://schemas.openxmlformats.org/markup-compatibility/2006">
          <mc:Choice Requires="x14">
            <control shapeId="10246" r:id="rId148" name="Check Box 6">
              <controlPr defaultSize="0" autoFill="0" autoLine="0" autoPict="0" altText="">
                <anchor moveWithCells="1">
                  <from>
                    <xdr:col>3</xdr:col>
                    <xdr:colOff>12700</xdr:colOff>
                    <xdr:row>27</xdr:row>
                    <xdr:rowOff>0</xdr:rowOff>
                  </from>
                  <to>
                    <xdr:col>3</xdr:col>
                    <xdr:colOff>215900</xdr:colOff>
                    <xdr:row>27</xdr:row>
                    <xdr:rowOff>177800</xdr:rowOff>
                  </to>
                </anchor>
              </controlPr>
            </control>
          </mc:Choice>
        </mc:AlternateContent>
        <mc:AlternateContent xmlns:mc="http://schemas.openxmlformats.org/markup-compatibility/2006">
          <mc:Choice Requires="x14">
            <control shapeId="10247" r:id="rId149" name="Check Box 7">
              <controlPr defaultSize="0" autoFill="0" autoLine="0" autoPict="0" altText="">
                <anchor moveWithCells="1">
                  <from>
                    <xdr:col>3</xdr:col>
                    <xdr:colOff>12700</xdr:colOff>
                    <xdr:row>28</xdr:row>
                    <xdr:rowOff>0</xdr:rowOff>
                  </from>
                  <to>
                    <xdr:col>3</xdr:col>
                    <xdr:colOff>215900</xdr:colOff>
                    <xdr:row>28</xdr:row>
                    <xdr:rowOff>177800</xdr:rowOff>
                  </to>
                </anchor>
              </controlPr>
            </control>
          </mc:Choice>
        </mc:AlternateContent>
        <mc:AlternateContent xmlns:mc="http://schemas.openxmlformats.org/markup-compatibility/2006">
          <mc:Choice Requires="x14">
            <control shapeId="10248" r:id="rId150" name="Check Box 8">
              <controlPr defaultSize="0" autoFill="0" autoLine="0" autoPict="0" altText="">
                <anchor moveWithCells="1">
                  <from>
                    <xdr:col>3</xdr:col>
                    <xdr:colOff>12700</xdr:colOff>
                    <xdr:row>29</xdr:row>
                    <xdr:rowOff>0</xdr:rowOff>
                  </from>
                  <to>
                    <xdr:col>3</xdr:col>
                    <xdr:colOff>215900</xdr:colOff>
                    <xdr:row>29</xdr:row>
                    <xdr:rowOff>177800</xdr:rowOff>
                  </to>
                </anchor>
              </controlPr>
            </control>
          </mc:Choice>
        </mc:AlternateContent>
        <mc:AlternateContent xmlns:mc="http://schemas.openxmlformats.org/markup-compatibility/2006">
          <mc:Choice Requires="x14">
            <control shapeId="10249" r:id="rId151" name="Check Box 9">
              <controlPr defaultSize="0" autoFill="0" autoLine="0" autoPict="0" altText="">
                <anchor moveWithCells="1">
                  <from>
                    <xdr:col>3</xdr:col>
                    <xdr:colOff>12700</xdr:colOff>
                    <xdr:row>30</xdr:row>
                    <xdr:rowOff>0</xdr:rowOff>
                  </from>
                  <to>
                    <xdr:col>3</xdr:col>
                    <xdr:colOff>215900</xdr:colOff>
                    <xdr:row>30</xdr:row>
                    <xdr:rowOff>177800</xdr:rowOff>
                  </to>
                </anchor>
              </controlPr>
            </control>
          </mc:Choice>
        </mc:AlternateContent>
        <mc:AlternateContent xmlns:mc="http://schemas.openxmlformats.org/markup-compatibility/2006">
          <mc:Choice Requires="x14">
            <control shapeId="10250" r:id="rId152" name="Check Box 10">
              <controlPr defaultSize="0" autoFill="0" autoLine="0" autoPict="0" altText="">
                <anchor moveWithCells="1">
                  <from>
                    <xdr:col>3</xdr:col>
                    <xdr:colOff>12700</xdr:colOff>
                    <xdr:row>31</xdr:row>
                    <xdr:rowOff>0</xdr:rowOff>
                  </from>
                  <to>
                    <xdr:col>3</xdr:col>
                    <xdr:colOff>215900</xdr:colOff>
                    <xdr:row>31</xdr:row>
                    <xdr:rowOff>177800</xdr:rowOff>
                  </to>
                </anchor>
              </controlPr>
            </control>
          </mc:Choice>
        </mc:AlternateContent>
        <mc:AlternateContent xmlns:mc="http://schemas.openxmlformats.org/markup-compatibility/2006">
          <mc:Choice Requires="x14">
            <control shapeId="10251" r:id="rId153" name="Check Box 11">
              <controlPr defaultSize="0" autoFill="0" autoLine="0" autoPict="0" altText="">
                <anchor moveWithCells="1">
                  <from>
                    <xdr:col>3</xdr:col>
                    <xdr:colOff>12700</xdr:colOff>
                    <xdr:row>32</xdr:row>
                    <xdr:rowOff>0</xdr:rowOff>
                  </from>
                  <to>
                    <xdr:col>3</xdr:col>
                    <xdr:colOff>215900</xdr:colOff>
                    <xdr:row>32</xdr:row>
                    <xdr:rowOff>177800</xdr:rowOff>
                  </to>
                </anchor>
              </controlPr>
            </control>
          </mc:Choice>
        </mc:AlternateContent>
        <mc:AlternateContent xmlns:mc="http://schemas.openxmlformats.org/markup-compatibility/2006">
          <mc:Choice Requires="x14">
            <control shapeId="10252" r:id="rId154" name="Check Box 12">
              <controlPr defaultSize="0" autoFill="0" autoLine="0" autoPict="0" altText="">
                <anchor moveWithCells="1">
                  <from>
                    <xdr:col>3</xdr:col>
                    <xdr:colOff>12700</xdr:colOff>
                    <xdr:row>33</xdr:row>
                    <xdr:rowOff>0</xdr:rowOff>
                  </from>
                  <to>
                    <xdr:col>3</xdr:col>
                    <xdr:colOff>215900</xdr:colOff>
                    <xdr:row>33</xdr:row>
                    <xdr:rowOff>177800</xdr:rowOff>
                  </to>
                </anchor>
              </controlPr>
            </control>
          </mc:Choice>
        </mc:AlternateContent>
        <mc:AlternateContent xmlns:mc="http://schemas.openxmlformats.org/markup-compatibility/2006">
          <mc:Choice Requires="x14">
            <control shapeId="10253" r:id="rId155" name="Check Box 13">
              <controlPr defaultSize="0" autoFill="0" autoLine="0" autoPict="0" altText="">
                <anchor moveWithCells="1">
                  <from>
                    <xdr:col>3</xdr:col>
                    <xdr:colOff>12700</xdr:colOff>
                    <xdr:row>34</xdr:row>
                    <xdr:rowOff>0</xdr:rowOff>
                  </from>
                  <to>
                    <xdr:col>3</xdr:col>
                    <xdr:colOff>215900</xdr:colOff>
                    <xdr:row>34</xdr:row>
                    <xdr:rowOff>177800</xdr:rowOff>
                  </to>
                </anchor>
              </controlPr>
            </control>
          </mc:Choice>
        </mc:AlternateContent>
        <mc:AlternateContent xmlns:mc="http://schemas.openxmlformats.org/markup-compatibility/2006">
          <mc:Choice Requires="x14">
            <control shapeId="10254" r:id="rId156" name="Check Box 14">
              <controlPr defaultSize="0" autoFill="0" autoLine="0" autoPict="0" altText="">
                <anchor moveWithCells="1">
                  <from>
                    <xdr:col>3</xdr:col>
                    <xdr:colOff>12700</xdr:colOff>
                    <xdr:row>35</xdr:row>
                    <xdr:rowOff>0</xdr:rowOff>
                  </from>
                  <to>
                    <xdr:col>3</xdr:col>
                    <xdr:colOff>215900</xdr:colOff>
                    <xdr:row>35</xdr:row>
                    <xdr:rowOff>177800</xdr:rowOff>
                  </to>
                </anchor>
              </controlPr>
            </control>
          </mc:Choice>
        </mc:AlternateContent>
        <mc:AlternateContent xmlns:mc="http://schemas.openxmlformats.org/markup-compatibility/2006">
          <mc:Choice Requires="x14">
            <control shapeId="10255" r:id="rId157" name="Check Box 15">
              <controlPr defaultSize="0" autoFill="0" autoLine="0" autoPict="0" altText="">
                <anchor moveWithCells="1">
                  <from>
                    <xdr:col>3</xdr:col>
                    <xdr:colOff>12700</xdr:colOff>
                    <xdr:row>36</xdr:row>
                    <xdr:rowOff>0</xdr:rowOff>
                  </from>
                  <to>
                    <xdr:col>3</xdr:col>
                    <xdr:colOff>215900</xdr:colOff>
                    <xdr:row>36</xdr:row>
                    <xdr:rowOff>177800</xdr:rowOff>
                  </to>
                </anchor>
              </controlPr>
            </control>
          </mc:Choice>
        </mc:AlternateContent>
        <mc:AlternateContent xmlns:mc="http://schemas.openxmlformats.org/markup-compatibility/2006">
          <mc:Choice Requires="x14">
            <control shapeId="10256" r:id="rId158" name="Check Box 16">
              <controlPr defaultSize="0" autoFill="0" autoLine="0" autoPict="0" altText="">
                <anchor moveWithCells="1">
                  <from>
                    <xdr:col>3</xdr:col>
                    <xdr:colOff>12700</xdr:colOff>
                    <xdr:row>37</xdr:row>
                    <xdr:rowOff>0</xdr:rowOff>
                  </from>
                  <to>
                    <xdr:col>3</xdr:col>
                    <xdr:colOff>215900</xdr:colOff>
                    <xdr:row>37</xdr:row>
                    <xdr:rowOff>177800</xdr:rowOff>
                  </to>
                </anchor>
              </controlPr>
            </control>
          </mc:Choice>
        </mc:AlternateContent>
        <mc:AlternateContent xmlns:mc="http://schemas.openxmlformats.org/markup-compatibility/2006">
          <mc:Choice Requires="x14">
            <control shapeId="10257" r:id="rId159" name="Check Box 17">
              <controlPr defaultSize="0" autoFill="0" autoLine="0" autoPict="0" altText="">
                <anchor moveWithCells="1">
                  <from>
                    <xdr:col>3</xdr:col>
                    <xdr:colOff>12700</xdr:colOff>
                    <xdr:row>38</xdr:row>
                    <xdr:rowOff>0</xdr:rowOff>
                  </from>
                  <to>
                    <xdr:col>3</xdr:col>
                    <xdr:colOff>215900</xdr:colOff>
                    <xdr:row>38</xdr:row>
                    <xdr:rowOff>177800</xdr:rowOff>
                  </to>
                </anchor>
              </controlPr>
            </control>
          </mc:Choice>
        </mc:AlternateContent>
        <mc:AlternateContent xmlns:mc="http://schemas.openxmlformats.org/markup-compatibility/2006">
          <mc:Choice Requires="x14">
            <control shapeId="10258" r:id="rId160" name="Check Box 18">
              <controlPr defaultSize="0" autoFill="0" autoLine="0" autoPict="0" altText="">
                <anchor moveWithCells="1">
                  <from>
                    <xdr:col>3</xdr:col>
                    <xdr:colOff>12700</xdr:colOff>
                    <xdr:row>39</xdr:row>
                    <xdr:rowOff>0</xdr:rowOff>
                  </from>
                  <to>
                    <xdr:col>3</xdr:col>
                    <xdr:colOff>215900</xdr:colOff>
                    <xdr:row>39</xdr:row>
                    <xdr:rowOff>177800</xdr:rowOff>
                  </to>
                </anchor>
              </controlPr>
            </control>
          </mc:Choice>
        </mc:AlternateContent>
        <mc:AlternateContent xmlns:mc="http://schemas.openxmlformats.org/markup-compatibility/2006">
          <mc:Choice Requires="x14">
            <control shapeId="10259" r:id="rId161" name="Check Box 19">
              <controlPr defaultSize="0" autoFill="0" autoLine="0" autoPict="0" altText="">
                <anchor moveWithCells="1">
                  <from>
                    <xdr:col>3</xdr:col>
                    <xdr:colOff>12700</xdr:colOff>
                    <xdr:row>40</xdr:row>
                    <xdr:rowOff>0</xdr:rowOff>
                  </from>
                  <to>
                    <xdr:col>3</xdr:col>
                    <xdr:colOff>215900</xdr:colOff>
                    <xdr:row>40</xdr:row>
                    <xdr:rowOff>177800</xdr:rowOff>
                  </to>
                </anchor>
              </controlPr>
            </control>
          </mc:Choice>
        </mc:AlternateContent>
        <mc:AlternateContent xmlns:mc="http://schemas.openxmlformats.org/markup-compatibility/2006">
          <mc:Choice Requires="x14">
            <control shapeId="10260" r:id="rId162" name="Check Box 20">
              <controlPr defaultSize="0" autoFill="0" autoLine="0" autoPict="0" altText="">
                <anchor moveWithCells="1">
                  <from>
                    <xdr:col>3</xdr:col>
                    <xdr:colOff>12700</xdr:colOff>
                    <xdr:row>41</xdr:row>
                    <xdr:rowOff>0</xdr:rowOff>
                  </from>
                  <to>
                    <xdr:col>3</xdr:col>
                    <xdr:colOff>215900</xdr:colOff>
                    <xdr:row>41</xdr:row>
                    <xdr:rowOff>177800</xdr:rowOff>
                  </to>
                </anchor>
              </controlPr>
            </control>
          </mc:Choice>
        </mc:AlternateContent>
        <mc:AlternateContent xmlns:mc="http://schemas.openxmlformats.org/markup-compatibility/2006">
          <mc:Choice Requires="x14">
            <control shapeId="10460" r:id="rId163" name="Check Box 220">
              <controlPr defaultSize="0" autoFill="0" autoLine="0" autoPict="0" altText="">
                <anchor moveWithCells="1">
                  <from>
                    <xdr:col>3</xdr:col>
                    <xdr:colOff>12700</xdr:colOff>
                    <xdr:row>77</xdr:row>
                    <xdr:rowOff>0</xdr:rowOff>
                  </from>
                  <to>
                    <xdr:col>3</xdr:col>
                    <xdr:colOff>215900</xdr:colOff>
                    <xdr:row>77</xdr:row>
                    <xdr:rowOff>177800</xdr:rowOff>
                  </to>
                </anchor>
              </controlPr>
            </control>
          </mc:Choice>
        </mc:AlternateContent>
        <mc:AlternateContent xmlns:mc="http://schemas.openxmlformats.org/markup-compatibility/2006">
          <mc:Choice Requires="x14">
            <control shapeId="10461" r:id="rId164" name="Check Box 221">
              <controlPr defaultSize="0" autoFill="0" autoLine="0" autoPict="0" altText="">
                <anchor moveWithCells="1">
                  <from>
                    <xdr:col>3</xdr:col>
                    <xdr:colOff>12700</xdr:colOff>
                    <xdr:row>78</xdr:row>
                    <xdr:rowOff>0</xdr:rowOff>
                  </from>
                  <to>
                    <xdr:col>3</xdr:col>
                    <xdr:colOff>215900</xdr:colOff>
                    <xdr:row>78</xdr:row>
                    <xdr:rowOff>177800</xdr:rowOff>
                  </to>
                </anchor>
              </controlPr>
            </control>
          </mc:Choice>
        </mc:AlternateContent>
        <mc:AlternateContent xmlns:mc="http://schemas.openxmlformats.org/markup-compatibility/2006">
          <mc:Choice Requires="x14">
            <control shapeId="10462" r:id="rId165" name="Check Box 222">
              <controlPr defaultSize="0" autoFill="0" autoLine="0" autoPict="0" altText="">
                <anchor moveWithCells="1">
                  <from>
                    <xdr:col>3</xdr:col>
                    <xdr:colOff>12700</xdr:colOff>
                    <xdr:row>79</xdr:row>
                    <xdr:rowOff>0</xdr:rowOff>
                  </from>
                  <to>
                    <xdr:col>3</xdr:col>
                    <xdr:colOff>215900</xdr:colOff>
                    <xdr:row>79</xdr:row>
                    <xdr:rowOff>177800</xdr:rowOff>
                  </to>
                </anchor>
              </controlPr>
            </control>
          </mc:Choice>
        </mc:AlternateContent>
        <mc:AlternateContent xmlns:mc="http://schemas.openxmlformats.org/markup-compatibility/2006">
          <mc:Choice Requires="x14">
            <control shapeId="10463" r:id="rId166" name="Check Box 223">
              <controlPr defaultSize="0" autoFill="0" autoLine="0" autoPict="0" altText="">
                <anchor moveWithCells="1">
                  <from>
                    <xdr:col>3</xdr:col>
                    <xdr:colOff>12700</xdr:colOff>
                    <xdr:row>80</xdr:row>
                    <xdr:rowOff>0</xdr:rowOff>
                  </from>
                  <to>
                    <xdr:col>3</xdr:col>
                    <xdr:colOff>215900</xdr:colOff>
                    <xdr:row>80</xdr:row>
                    <xdr:rowOff>177800</xdr:rowOff>
                  </to>
                </anchor>
              </controlPr>
            </control>
          </mc:Choice>
        </mc:AlternateContent>
        <mc:AlternateContent xmlns:mc="http://schemas.openxmlformats.org/markup-compatibility/2006">
          <mc:Choice Requires="x14">
            <control shapeId="10464" r:id="rId167" name="Check Box 224">
              <controlPr defaultSize="0" autoFill="0" autoLine="0" autoPict="0" altText="">
                <anchor moveWithCells="1">
                  <from>
                    <xdr:col>3</xdr:col>
                    <xdr:colOff>12700</xdr:colOff>
                    <xdr:row>81</xdr:row>
                    <xdr:rowOff>0</xdr:rowOff>
                  </from>
                  <to>
                    <xdr:col>3</xdr:col>
                    <xdr:colOff>215900</xdr:colOff>
                    <xdr:row>81</xdr:row>
                    <xdr:rowOff>177800</xdr:rowOff>
                  </to>
                </anchor>
              </controlPr>
            </control>
          </mc:Choice>
        </mc:AlternateContent>
        <mc:AlternateContent xmlns:mc="http://schemas.openxmlformats.org/markup-compatibility/2006">
          <mc:Choice Requires="x14">
            <control shapeId="10465" r:id="rId168" name="Check Box 225">
              <controlPr defaultSize="0" autoFill="0" autoLine="0" autoPict="0" altText="">
                <anchor moveWithCells="1">
                  <from>
                    <xdr:col>3</xdr:col>
                    <xdr:colOff>12700</xdr:colOff>
                    <xdr:row>82</xdr:row>
                    <xdr:rowOff>0</xdr:rowOff>
                  </from>
                  <to>
                    <xdr:col>3</xdr:col>
                    <xdr:colOff>215900</xdr:colOff>
                    <xdr:row>82</xdr:row>
                    <xdr:rowOff>177800</xdr:rowOff>
                  </to>
                </anchor>
              </controlPr>
            </control>
          </mc:Choice>
        </mc:AlternateContent>
        <mc:AlternateContent xmlns:mc="http://schemas.openxmlformats.org/markup-compatibility/2006">
          <mc:Choice Requires="x14">
            <control shapeId="10466" r:id="rId169" name="Check Box 226">
              <controlPr defaultSize="0" autoFill="0" autoLine="0" autoPict="0" altText="">
                <anchor moveWithCells="1">
                  <from>
                    <xdr:col>3</xdr:col>
                    <xdr:colOff>12700</xdr:colOff>
                    <xdr:row>83</xdr:row>
                    <xdr:rowOff>0</xdr:rowOff>
                  </from>
                  <to>
                    <xdr:col>3</xdr:col>
                    <xdr:colOff>215900</xdr:colOff>
                    <xdr:row>83</xdr:row>
                    <xdr:rowOff>177800</xdr:rowOff>
                  </to>
                </anchor>
              </controlPr>
            </control>
          </mc:Choice>
        </mc:AlternateContent>
        <mc:AlternateContent xmlns:mc="http://schemas.openxmlformats.org/markup-compatibility/2006">
          <mc:Choice Requires="x14">
            <control shapeId="10467" r:id="rId170" name="Check Box 227">
              <controlPr defaultSize="0" autoFill="0" autoLine="0" autoPict="0" altText="">
                <anchor moveWithCells="1">
                  <from>
                    <xdr:col>3</xdr:col>
                    <xdr:colOff>12700</xdr:colOff>
                    <xdr:row>84</xdr:row>
                    <xdr:rowOff>0</xdr:rowOff>
                  </from>
                  <to>
                    <xdr:col>3</xdr:col>
                    <xdr:colOff>215900</xdr:colOff>
                    <xdr:row>84</xdr:row>
                    <xdr:rowOff>177800</xdr:rowOff>
                  </to>
                </anchor>
              </controlPr>
            </control>
          </mc:Choice>
        </mc:AlternateContent>
        <mc:AlternateContent xmlns:mc="http://schemas.openxmlformats.org/markup-compatibility/2006">
          <mc:Choice Requires="x14">
            <control shapeId="10468" r:id="rId171" name="Check Box 228">
              <controlPr defaultSize="0" autoFill="0" autoLine="0" autoPict="0" altText="">
                <anchor moveWithCells="1">
                  <from>
                    <xdr:col>3</xdr:col>
                    <xdr:colOff>12700</xdr:colOff>
                    <xdr:row>85</xdr:row>
                    <xdr:rowOff>0</xdr:rowOff>
                  </from>
                  <to>
                    <xdr:col>3</xdr:col>
                    <xdr:colOff>215900</xdr:colOff>
                    <xdr:row>85</xdr:row>
                    <xdr:rowOff>177800</xdr:rowOff>
                  </to>
                </anchor>
              </controlPr>
            </control>
          </mc:Choice>
        </mc:AlternateContent>
        <mc:AlternateContent xmlns:mc="http://schemas.openxmlformats.org/markup-compatibility/2006">
          <mc:Choice Requires="x14">
            <control shapeId="10469" r:id="rId172" name="Check Box 229">
              <controlPr defaultSize="0" autoFill="0" autoLine="0" autoPict="0" altText="">
                <anchor moveWithCells="1">
                  <from>
                    <xdr:col>3</xdr:col>
                    <xdr:colOff>12700</xdr:colOff>
                    <xdr:row>86</xdr:row>
                    <xdr:rowOff>0</xdr:rowOff>
                  </from>
                  <to>
                    <xdr:col>3</xdr:col>
                    <xdr:colOff>215900</xdr:colOff>
                    <xdr:row>86</xdr:row>
                    <xdr:rowOff>177800</xdr:rowOff>
                  </to>
                </anchor>
              </controlPr>
            </control>
          </mc:Choice>
        </mc:AlternateContent>
        <mc:AlternateContent xmlns:mc="http://schemas.openxmlformats.org/markup-compatibility/2006">
          <mc:Choice Requires="x14">
            <control shapeId="10470" r:id="rId173" name="Check Box 230">
              <controlPr defaultSize="0" autoFill="0" autoLine="0" autoPict="0" altText="">
                <anchor moveWithCells="1">
                  <from>
                    <xdr:col>3</xdr:col>
                    <xdr:colOff>12700</xdr:colOff>
                    <xdr:row>87</xdr:row>
                    <xdr:rowOff>0</xdr:rowOff>
                  </from>
                  <to>
                    <xdr:col>3</xdr:col>
                    <xdr:colOff>215900</xdr:colOff>
                    <xdr:row>87</xdr:row>
                    <xdr:rowOff>177800</xdr:rowOff>
                  </to>
                </anchor>
              </controlPr>
            </control>
          </mc:Choice>
        </mc:AlternateContent>
        <mc:AlternateContent xmlns:mc="http://schemas.openxmlformats.org/markup-compatibility/2006">
          <mc:Choice Requires="x14">
            <control shapeId="10471" r:id="rId174" name="Check Box 231">
              <controlPr defaultSize="0" autoFill="0" autoLine="0" autoPict="0" altText="">
                <anchor moveWithCells="1">
                  <from>
                    <xdr:col>3</xdr:col>
                    <xdr:colOff>12700</xdr:colOff>
                    <xdr:row>88</xdr:row>
                    <xdr:rowOff>0</xdr:rowOff>
                  </from>
                  <to>
                    <xdr:col>3</xdr:col>
                    <xdr:colOff>215900</xdr:colOff>
                    <xdr:row>88</xdr:row>
                    <xdr:rowOff>177800</xdr:rowOff>
                  </to>
                </anchor>
              </controlPr>
            </control>
          </mc:Choice>
        </mc:AlternateContent>
        <mc:AlternateContent xmlns:mc="http://schemas.openxmlformats.org/markup-compatibility/2006">
          <mc:Choice Requires="x14">
            <control shapeId="10472" r:id="rId175" name="Check Box 232">
              <controlPr defaultSize="0" autoFill="0" autoLine="0" autoPict="0" altText="">
                <anchor moveWithCells="1">
                  <from>
                    <xdr:col>3</xdr:col>
                    <xdr:colOff>12700</xdr:colOff>
                    <xdr:row>89</xdr:row>
                    <xdr:rowOff>0</xdr:rowOff>
                  </from>
                  <to>
                    <xdr:col>3</xdr:col>
                    <xdr:colOff>215900</xdr:colOff>
                    <xdr:row>89</xdr:row>
                    <xdr:rowOff>177800</xdr:rowOff>
                  </to>
                </anchor>
              </controlPr>
            </control>
          </mc:Choice>
        </mc:AlternateContent>
        <mc:AlternateContent xmlns:mc="http://schemas.openxmlformats.org/markup-compatibility/2006">
          <mc:Choice Requires="x14">
            <control shapeId="10473" r:id="rId176" name="Check Box 233">
              <controlPr defaultSize="0" autoFill="0" autoLine="0" autoPict="0" altText="">
                <anchor moveWithCells="1">
                  <from>
                    <xdr:col>3</xdr:col>
                    <xdr:colOff>12700</xdr:colOff>
                    <xdr:row>90</xdr:row>
                    <xdr:rowOff>0</xdr:rowOff>
                  </from>
                  <to>
                    <xdr:col>3</xdr:col>
                    <xdr:colOff>215900</xdr:colOff>
                    <xdr:row>90</xdr:row>
                    <xdr:rowOff>177800</xdr:rowOff>
                  </to>
                </anchor>
              </controlPr>
            </control>
          </mc:Choice>
        </mc:AlternateContent>
        <mc:AlternateContent xmlns:mc="http://schemas.openxmlformats.org/markup-compatibility/2006">
          <mc:Choice Requires="x14">
            <control shapeId="10474" r:id="rId177" name="Check Box 234">
              <controlPr defaultSize="0" autoFill="0" autoLine="0" autoPict="0" altText="">
                <anchor moveWithCells="1">
                  <from>
                    <xdr:col>3</xdr:col>
                    <xdr:colOff>12700</xdr:colOff>
                    <xdr:row>91</xdr:row>
                    <xdr:rowOff>0</xdr:rowOff>
                  </from>
                  <to>
                    <xdr:col>3</xdr:col>
                    <xdr:colOff>215900</xdr:colOff>
                    <xdr:row>91</xdr:row>
                    <xdr:rowOff>177800</xdr:rowOff>
                  </to>
                </anchor>
              </controlPr>
            </control>
          </mc:Choice>
        </mc:AlternateContent>
        <mc:AlternateContent xmlns:mc="http://schemas.openxmlformats.org/markup-compatibility/2006">
          <mc:Choice Requires="x14">
            <control shapeId="10475" r:id="rId178" name="Check Box 235">
              <controlPr defaultSize="0" autoFill="0" autoLine="0" autoPict="0" altText="">
                <anchor moveWithCells="1">
                  <from>
                    <xdr:col>3</xdr:col>
                    <xdr:colOff>12700</xdr:colOff>
                    <xdr:row>92</xdr:row>
                    <xdr:rowOff>0</xdr:rowOff>
                  </from>
                  <to>
                    <xdr:col>3</xdr:col>
                    <xdr:colOff>215900</xdr:colOff>
                    <xdr:row>92</xdr:row>
                    <xdr:rowOff>177800</xdr:rowOff>
                  </to>
                </anchor>
              </controlPr>
            </control>
          </mc:Choice>
        </mc:AlternateContent>
        <mc:AlternateContent xmlns:mc="http://schemas.openxmlformats.org/markup-compatibility/2006">
          <mc:Choice Requires="x14">
            <control shapeId="10476" r:id="rId179" name="Check Box 236">
              <controlPr defaultSize="0" autoFill="0" autoLine="0" autoPict="0" altText="">
                <anchor moveWithCells="1">
                  <from>
                    <xdr:col>3</xdr:col>
                    <xdr:colOff>12700</xdr:colOff>
                    <xdr:row>93</xdr:row>
                    <xdr:rowOff>0</xdr:rowOff>
                  </from>
                  <to>
                    <xdr:col>3</xdr:col>
                    <xdr:colOff>215900</xdr:colOff>
                    <xdr:row>93</xdr:row>
                    <xdr:rowOff>177800</xdr:rowOff>
                  </to>
                </anchor>
              </controlPr>
            </control>
          </mc:Choice>
        </mc:AlternateContent>
        <mc:AlternateContent xmlns:mc="http://schemas.openxmlformats.org/markup-compatibility/2006">
          <mc:Choice Requires="x14">
            <control shapeId="10478" r:id="rId180" name="Check Box 238">
              <controlPr defaultSize="0" autoFill="0" autoLine="0" autoPict="0" altText="">
                <anchor moveWithCells="1">
                  <from>
                    <xdr:col>5</xdr:col>
                    <xdr:colOff>12700</xdr:colOff>
                    <xdr:row>77</xdr:row>
                    <xdr:rowOff>0</xdr:rowOff>
                  </from>
                  <to>
                    <xdr:col>5</xdr:col>
                    <xdr:colOff>215900</xdr:colOff>
                    <xdr:row>77</xdr:row>
                    <xdr:rowOff>177800</xdr:rowOff>
                  </to>
                </anchor>
              </controlPr>
            </control>
          </mc:Choice>
        </mc:AlternateContent>
        <mc:AlternateContent xmlns:mc="http://schemas.openxmlformats.org/markup-compatibility/2006">
          <mc:Choice Requires="x14">
            <control shapeId="10479" r:id="rId181" name="Check Box 239">
              <controlPr defaultSize="0" autoFill="0" autoLine="0" autoPict="0" altText="">
                <anchor moveWithCells="1">
                  <from>
                    <xdr:col>5</xdr:col>
                    <xdr:colOff>12700</xdr:colOff>
                    <xdr:row>78</xdr:row>
                    <xdr:rowOff>0</xdr:rowOff>
                  </from>
                  <to>
                    <xdr:col>5</xdr:col>
                    <xdr:colOff>215900</xdr:colOff>
                    <xdr:row>78</xdr:row>
                    <xdr:rowOff>177800</xdr:rowOff>
                  </to>
                </anchor>
              </controlPr>
            </control>
          </mc:Choice>
        </mc:AlternateContent>
        <mc:AlternateContent xmlns:mc="http://schemas.openxmlformats.org/markup-compatibility/2006">
          <mc:Choice Requires="x14">
            <control shapeId="10480" r:id="rId182" name="Check Box 240">
              <controlPr defaultSize="0" autoFill="0" autoLine="0" autoPict="0" altText="">
                <anchor moveWithCells="1">
                  <from>
                    <xdr:col>5</xdr:col>
                    <xdr:colOff>12700</xdr:colOff>
                    <xdr:row>79</xdr:row>
                    <xdr:rowOff>0</xdr:rowOff>
                  </from>
                  <to>
                    <xdr:col>5</xdr:col>
                    <xdr:colOff>215900</xdr:colOff>
                    <xdr:row>79</xdr:row>
                    <xdr:rowOff>177800</xdr:rowOff>
                  </to>
                </anchor>
              </controlPr>
            </control>
          </mc:Choice>
        </mc:AlternateContent>
        <mc:AlternateContent xmlns:mc="http://schemas.openxmlformats.org/markup-compatibility/2006">
          <mc:Choice Requires="x14">
            <control shapeId="10481" r:id="rId183" name="Check Box 241">
              <controlPr defaultSize="0" autoFill="0" autoLine="0" autoPict="0" altText="">
                <anchor moveWithCells="1">
                  <from>
                    <xdr:col>5</xdr:col>
                    <xdr:colOff>12700</xdr:colOff>
                    <xdr:row>80</xdr:row>
                    <xdr:rowOff>0</xdr:rowOff>
                  </from>
                  <to>
                    <xdr:col>5</xdr:col>
                    <xdr:colOff>215900</xdr:colOff>
                    <xdr:row>80</xdr:row>
                    <xdr:rowOff>177800</xdr:rowOff>
                  </to>
                </anchor>
              </controlPr>
            </control>
          </mc:Choice>
        </mc:AlternateContent>
        <mc:AlternateContent xmlns:mc="http://schemas.openxmlformats.org/markup-compatibility/2006">
          <mc:Choice Requires="x14">
            <control shapeId="10482" r:id="rId184" name="Check Box 242">
              <controlPr defaultSize="0" autoFill="0" autoLine="0" autoPict="0" altText="">
                <anchor moveWithCells="1">
                  <from>
                    <xdr:col>5</xdr:col>
                    <xdr:colOff>12700</xdr:colOff>
                    <xdr:row>81</xdr:row>
                    <xdr:rowOff>0</xdr:rowOff>
                  </from>
                  <to>
                    <xdr:col>5</xdr:col>
                    <xdr:colOff>215900</xdr:colOff>
                    <xdr:row>81</xdr:row>
                    <xdr:rowOff>177800</xdr:rowOff>
                  </to>
                </anchor>
              </controlPr>
            </control>
          </mc:Choice>
        </mc:AlternateContent>
        <mc:AlternateContent xmlns:mc="http://schemas.openxmlformats.org/markup-compatibility/2006">
          <mc:Choice Requires="x14">
            <control shapeId="10483" r:id="rId185" name="Check Box 243">
              <controlPr defaultSize="0" autoFill="0" autoLine="0" autoPict="0" altText="">
                <anchor moveWithCells="1">
                  <from>
                    <xdr:col>5</xdr:col>
                    <xdr:colOff>12700</xdr:colOff>
                    <xdr:row>82</xdr:row>
                    <xdr:rowOff>0</xdr:rowOff>
                  </from>
                  <to>
                    <xdr:col>5</xdr:col>
                    <xdr:colOff>215900</xdr:colOff>
                    <xdr:row>82</xdr:row>
                    <xdr:rowOff>177800</xdr:rowOff>
                  </to>
                </anchor>
              </controlPr>
            </control>
          </mc:Choice>
        </mc:AlternateContent>
        <mc:AlternateContent xmlns:mc="http://schemas.openxmlformats.org/markup-compatibility/2006">
          <mc:Choice Requires="x14">
            <control shapeId="10484" r:id="rId186" name="Check Box 244">
              <controlPr defaultSize="0" autoFill="0" autoLine="0" autoPict="0" altText="">
                <anchor moveWithCells="1">
                  <from>
                    <xdr:col>5</xdr:col>
                    <xdr:colOff>12700</xdr:colOff>
                    <xdr:row>83</xdr:row>
                    <xdr:rowOff>0</xdr:rowOff>
                  </from>
                  <to>
                    <xdr:col>5</xdr:col>
                    <xdr:colOff>215900</xdr:colOff>
                    <xdr:row>83</xdr:row>
                    <xdr:rowOff>177800</xdr:rowOff>
                  </to>
                </anchor>
              </controlPr>
            </control>
          </mc:Choice>
        </mc:AlternateContent>
        <mc:AlternateContent xmlns:mc="http://schemas.openxmlformats.org/markup-compatibility/2006">
          <mc:Choice Requires="x14">
            <control shapeId="10485" r:id="rId187" name="Check Box 245">
              <controlPr defaultSize="0" autoFill="0" autoLine="0" autoPict="0" altText="">
                <anchor moveWithCells="1">
                  <from>
                    <xdr:col>5</xdr:col>
                    <xdr:colOff>12700</xdr:colOff>
                    <xdr:row>84</xdr:row>
                    <xdr:rowOff>0</xdr:rowOff>
                  </from>
                  <to>
                    <xdr:col>5</xdr:col>
                    <xdr:colOff>215900</xdr:colOff>
                    <xdr:row>84</xdr:row>
                    <xdr:rowOff>177800</xdr:rowOff>
                  </to>
                </anchor>
              </controlPr>
            </control>
          </mc:Choice>
        </mc:AlternateContent>
        <mc:AlternateContent xmlns:mc="http://schemas.openxmlformats.org/markup-compatibility/2006">
          <mc:Choice Requires="x14">
            <control shapeId="10486" r:id="rId188" name="Check Box 246">
              <controlPr defaultSize="0" autoFill="0" autoLine="0" autoPict="0" altText="">
                <anchor moveWithCells="1">
                  <from>
                    <xdr:col>5</xdr:col>
                    <xdr:colOff>12700</xdr:colOff>
                    <xdr:row>85</xdr:row>
                    <xdr:rowOff>0</xdr:rowOff>
                  </from>
                  <to>
                    <xdr:col>5</xdr:col>
                    <xdr:colOff>215900</xdr:colOff>
                    <xdr:row>85</xdr:row>
                    <xdr:rowOff>177800</xdr:rowOff>
                  </to>
                </anchor>
              </controlPr>
            </control>
          </mc:Choice>
        </mc:AlternateContent>
        <mc:AlternateContent xmlns:mc="http://schemas.openxmlformats.org/markup-compatibility/2006">
          <mc:Choice Requires="x14">
            <control shapeId="10487" r:id="rId189" name="Check Box 247">
              <controlPr defaultSize="0" autoFill="0" autoLine="0" autoPict="0" altText="">
                <anchor moveWithCells="1">
                  <from>
                    <xdr:col>5</xdr:col>
                    <xdr:colOff>12700</xdr:colOff>
                    <xdr:row>86</xdr:row>
                    <xdr:rowOff>0</xdr:rowOff>
                  </from>
                  <to>
                    <xdr:col>5</xdr:col>
                    <xdr:colOff>215900</xdr:colOff>
                    <xdr:row>86</xdr:row>
                    <xdr:rowOff>177800</xdr:rowOff>
                  </to>
                </anchor>
              </controlPr>
            </control>
          </mc:Choice>
        </mc:AlternateContent>
        <mc:AlternateContent xmlns:mc="http://schemas.openxmlformats.org/markup-compatibility/2006">
          <mc:Choice Requires="x14">
            <control shapeId="10488" r:id="rId190" name="Check Box 248">
              <controlPr defaultSize="0" autoFill="0" autoLine="0" autoPict="0" altText="">
                <anchor moveWithCells="1">
                  <from>
                    <xdr:col>5</xdr:col>
                    <xdr:colOff>12700</xdr:colOff>
                    <xdr:row>87</xdr:row>
                    <xdr:rowOff>0</xdr:rowOff>
                  </from>
                  <to>
                    <xdr:col>5</xdr:col>
                    <xdr:colOff>215900</xdr:colOff>
                    <xdr:row>87</xdr:row>
                    <xdr:rowOff>177800</xdr:rowOff>
                  </to>
                </anchor>
              </controlPr>
            </control>
          </mc:Choice>
        </mc:AlternateContent>
        <mc:AlternateContent xmlns:mc="http://schemas.openxmlformats.org/markup-compatibility/2006">
          <mc:Choice Requires="x14">
            <control shapeId="10489" r:id="rId191" name="Check Box 249">
              <controlPr defaultSize="0" autoFill="0" autoLine="0" autoPict="0" altText="">
                <anchor moveWithCells="1">
                  <from>
                    <xdr:col>5</xdr:col>
                    <xdr:colOff>12700</xdr:colOff>
                    <xdr:row>88</xdr:row>
                    <xdr:rowOff>0</xdr:rowOff>
                  </from>
                  <to>
                    <xdr:col>5</xdr:col>
                    <xdr:colOff>215900</xdr:colOff>
                    <xdr:row>88</xdr:row>
                    <xdr:rowOff>177800</xdr:rowOff>
                  </to>
                </anchor>
              </controlPr>
            </control>
          </mc:Choice>
        </mc:AlternateContent>
        <mc:AlternateContent xmlns:mc="http://schemas.openxmlformats.org/markup-compatibility/2006">
          <mc:Choice Requires="x14">
            <control shapeId="10490" r:id="rId192" name="Check Box 250">
              <controlPr defaultSize="0" autoFill="0" autoLine="0" autoPict="0" altText="">
                <anchor moveWithCells="1">
                  <from>
                    <xdr:col>5</xdr:col>
                    <xdr:colOff>12700</xdr:colOff>
                    <xdr:row>89</xdr:row>
                    <xdr:rowOff>0</xdr:rowOff>
                  </from>
                  <to>
                    <xdr:col>5</xdr:col>
                    <xdr:colOff>215900</xdr:colOff>
                    <xdr:row>89</xdr:row>
                    <xdr:rowOff>177800</xdr:rowOff>
                  </to>
                </anchor>
              </controlPr>
            </control>
          </mc:Choice>
        </mc:AlternateContent>
        <mc:AlternateContent xmlns:mc="http://schemas.openxmlformats.org/markup-compatibility/2006">
          <mc:Choice Requires="x14">
            <control shapeId="10491" r:id="rId193" name="Check Box 251">
              <controlPr defaultSize="0" autoFill="0" autoLine="0" autoPict="0" altText="">
                <anchor moveWithCells="1">
                  <from>
                    <xdr:col>5</xdr:col>
                    <xdr:colOff>12700</xdr:colOff>
                    <xdr:row>90</xdr:row>
                    <xdr:rowOff>0</xdr:rowOff>
                  </from>
                  <to>
                    <xdr:col>5</xdr:col>
                    <xdr:colOff>215900</xdr:colOff>
                    <xdr:row>90</xdr:row>
                    <xdr:rowOff>177800</xdr:rowOff>
                  </to>
                </anchor>
              </controlPr>
            </control>
          </mc:Choice>
        </mc:AlternateContent>
        <mc:AlternateContent xmlns:mc="http://schemas.openxmlformats.org/markup-compatibility/2006">
          <mc:Choice Requires="x14">
            <control shapeId="10492" r:id="rId194" name="Check Box 252">
              <controlPr defaultSize="0" autoFill="0" autoLine="0" autoPict="0" altText="">
                <anchor moveWithCells="1">
                  <from>
                    <xdr:col>5</xdr:col>
                    <xdr:colOff>12700</xdr:colOff>
                    <xdr:row>91</xdr:row>
                    <xdr:rowOff>0</xdr:rowOff>
                  </from>
                  <to>
                    <xdr:col>5</xdr:col>
                    <xdr:colOff>215900</xdr:colOff>
                    <xdr:row>91</xdr:row>
                    <xdr:rowOff>177800</xdr:rowOff>
                  </to>
                </anchor>
              </controlPr>
            </control>
          </mc:Choice>
        </mc:AlternateContent>
        <mc:AlternateContent xmlns:mc="http://schemas.openxmlformats.org/markup-compatibility/2006">
          <mc:Choice Requires="x14">
            <control shapeId="10493" r:id="rId195" name="Check Box 253">
              <controlPr defaultSize="0" autoFill="0" autoLine="0" autoPict="0" altText="">
                <anchor moveWithCells="1">
                  <from>
                    <xdr:col>5</xdr:col>
                    <xdr:colOff>12700</xdr:colOff>
                    <xdr:row>92</xdr:row>
                    <xdr:rowOff>0</xdr:rowOff>
                  </from>
                  <to>
                    <xdr:col>5</xdr:col>
                    <xdr:colOff>215900</xdr:colOff>
                    <xdr:row>92</xdr:row>
                    <xdr:rowOff>177800</xdr:rowOff>
                  </to>
                </anchor>
              </controlPr>
            </control>
          </mc:Choice>
        </mc:AlternateContent>
        <mc:AlternateContent xmlns:mc="http://schemas.openxmlformats.org/markup-compatibility/2006">
          <mc:Choice Requires="x14">
            <control shapeId="10494" r:id="rId196" name="Check Box 254">
              <controlPr defaultSize="0" autoFill="0" autoLine="0" autoPict="0" altText="">
                <anchor moveWithCells="1">
                  <from>
                    <xdr:col>5</xdr:col>
                    <xdr:colOff>12700</xdr:colOff>
                    <xdr:row>93</xdr:row>
                    <xdr:rowOff>0</xdr:rowOff>
                  </from>
                  <to>
                    <xdr:col>5</xdr:col>
                    <xdr:colOff>215900</xdr:colOff>
                    <xdr:row>93</xdr:row>
                    <xdr:rowOff>177800</xdr:rowOff>
                  </to>
                </anchor>
              </controlPr>
            </control>
          </mc:Choice>
        </mc:AlternateContent>
        <mc:AlternateContent xmlns:mc="http://schemas.openxmlformats.org/markup-compatibility/2006">
          <mc:Choice Requires="x14">
            <control shapeId="10495" r:id="rId197" name="Check Box 255">
              <controlPr defaultSize="0" autoFill="0" autoLine="0" autoPict="0" altText="">
                <anchor moveWithCells="1">
                  <from>
                    <xdr:col>7</xdr:col>
                    <xdr:colOff>12700</xdr:colOff>
                    <xdr:row>77</xdr:row>
                    <xdr:rowOff>0</xdr:rowOff>
                  </from>
                  <to>
                    <xdr:col>7</xdr:col>
                    <xdr:colOff>215900</xdr:colOff>
                    <xdr:row>77</xdr:row>
                    <xdr:rowOff>177800</xdr:rowOff>
                  </to>
                </anchor>
              </controlPr>
            </control>
          </mc:Choice>
        </mc:AlternateContent>
        <mc:AlternateContent xmlns:mc="http://schemas.openxmlformats.org/markup-compatibility/2006">
          <mc:Choice Requires="x14">
            <control shapeId="10496" r:id="rId198" name="Check Box 256">
              <controlPr defaultSize="0" autoFill="0" autoLine="0" autoPict="0" altText="">
                <anchor moveWithCells="1">
                  <from>
                    <xdr:col>7</xdr:col>
                    <xdr:colOff>12700</xdr:colOff>
                    <xdr:row>78</xdr:row>
                    <xdr:rowOff>0</xdr:rowOff>
                  </from>
                  <to>
                    <xdr:col>7</xdr:col>
                    <xdr:colOff>215900</xdr:colOff>
                    <xdr:row>78</xdr:row>
                    <xdr:rowOff>177800</xdr:rowOff>
                  </to>
                </anchor>
              </controlPr>
            </control>
          </mc:Choice>
        </mc:AlternateContent>
        <mc:AlternateContent xmlns:mc="http://schemas.openxmlformats.org/markup-compatibility/2006">
          <mc:Choice Requires="x14">
            <control shapeId="10497" r:id="rId199" name="Check Box 257">
              <controlPr defaultSize="0" autoFill="0" autoLine="0" autoPict="0" altText="">
                <anchor moveWithCells="1">
                  <from>
                    <xdr:col>7</xdr:col>
                    <xdr:colOff>12700</xdr:colOff>
                    <xdr:row>79</xdr:row>
                    <xdr:rowOff>0</xdr:rowOff>
                  </from>
                  <to>
                    <xdr:col>7</xdr:col>
                    <xdr:colOff>215900</xdr:colOff>
                    <xdr:row>79</xdr:row>
                    <xdr:rowOff>177800</xdr:rowOff>
                  </to>
                </anchor>
              </controlPr>
            </control>
          </mc:Choice>
        </mc:AlternateContent>
        <mc:AlternateContent xmlns:mc="http://schemas.openxmlformats.org/markup-compatibility/2006">
          <mc:Choice Requires="x14">
            <control shapeId="10498" r:id="rId200" name="Check Box 258">
              <controlPr defaultSize="0" autoFill="0" autoLine="0" autoPict="0" altText="">
                <anchor moveWithCells="1">
                  <from>
                    <xdr:col>7</xdr:col>
                    <xdr:colOff>12700</xdr:colOff>
                    <xdr:row>80</xdr:row>
                    <xdr:rowOff>0</xdr:rowOff>
                  </from>
                  <to>
                    <xdr:col>7</xdr:col>
                    <xdr:colOff>215900</xdr:colOff>
                    <xdr:row>80</xdr:row>
                    <xdr:rowOff>177800</xdr:rowOff>
                  </to>
                </anchor>
              </controlPr>
            </control>
          </mc:Choice>
        </mc:AlternateContent>
        <mc:AlternateContent xmlns:mc="http://schemas.openxmlformats.org/markup-compatibility/2006">
          <mc:Choice Requires="x14">
            <control shapeId="10499" r:id="rId201" name="Check Box 259">
              <controlPr defaultSize="0" autoFill="0" autoLine="0" autoPict="0" altText="">
                <anchor moveWithCells="1">
                  <from>
                    <xdr:col>7</xdr:col>
                    <xdr:colOff>12700</xdr:colOff>
                    <xdr:row>81</xdr:row>
                    <xdr:rowOff>0</xdr:rowOff>
                  </from>
                  <to>
                    <xdr:col>7</xdr:col>
                    <xdr:colOff>215900</xdr:colOff>
                    <xdr:row>81</xdr:row>
                    <xdr:rowOff>177800</xdr:rowOff>
                  </to>
                </anchor>
              </controlPr>
            </control>
          </mc:Choice>
        </mc:AlternateContent>
        <mc:AlternateContent xmlns:mc="http://schemas.openxmlformats.org/markup-compatibility/2006">
          <mc:Choice Requires="x14">
            <control shapeId="10500" r:id="rId202" name="Check Box 260">
              <controlPr defaultSize="0" autoFill="0" autoLine="0" autoPict="0" altText="">
                <anchor moveWithCells="1">
                  <from>
                    <xdr:col>7</xdr:col>
                    <xdr:colOff>12700</xdr:colOff>
                    <xdr:row>82</xdr:row>
                    <xdr:rowOff>0</xdr:rowOff>
                  </from>
                  <to>
                    <xdr:col>7</xdr:col>
                    <xdr:colOff>215900</xdr:colOff>
                    <xdr:row>82</xdr:row>
                    <xdr:rowOff>177800</xdr:rowOff>
                  </to>
                </anchor>
              </controlPr>
            </control>
          </mc:Choice>
        </mc:AlternateContent>
        <mc:AlternateContent xmlns:mc="http://schemas.openxmlformats.org/markup-compatibility/2006">
          <mc:Choice Requires="x14">
            <control shapeId="10501" r:id="rId203" name="Check Box 261">
              <controlPr defaultSize="0" autoFill="0" autoLine="0" autoPict="0" altText="">
                <anchor moveWithCells="1">
                  <from>
                    <xdr:col>7</xdr:col>
                    <xdr:colOff>12700</xdr:colOff>
                    <xdr:row>83</xdr:row>
                    <xdr:rowOff>0</xdr:rowOff>
                  </from>
                  <to>
                    <xdr:col>7</xdr:col>
                    <xdr:colOff>215900</xdr:colOff>
                    <xdr:row>83</xdr:row>
                    <xdr:rowOff>177800</xdr:rowOff>
                  </to>
                </anchor>
              </controlPr>
            </control>
          </mc:Choice>
        </mc:AlternateContent>
        <mc:AlternateContent xmlns:mc="http://schemas.openxmlformats.org/markup-compatibility/2006">
          <mc:Choice Requires="x14">
            <control shapeId="10502" r:id="rId204" name="Check Box 262">
              <controlPr defaultSize="0" autoFill="0" autoLine="0" autoPict="0" altText="">
                <anchor moveWithCells="1">
                  <from>
                    <xdr:col>7</xdr:col>
                    <xdr:colOff>12700</xdr:colOff>
                    <xdr:row>84</xdr:row>
                    <xdr:rowOff>0</xdr:rowOff>
                  </from>
                  <to>
                    <xdr:col>7</xdr:col>
                    <xdr:colOff>215900</xdr:colOff>
                    <xdr:row>84</xdr:row>
                    <xdr:rowOff>177800</xdr:rowOff>
                  </to>
                </anchor>
              </controlPr>
            </control>
          </mc:Choice>
        </mc:AlternateContent>
        <mc:AlternateContent xmlns:mc="http://schemas.openxmlformats.org/markup-compatibility/2006">
          <mc:Choice Requires="x14">
            <control shapeId="10503" r:id="rId205" name="Check Box 263">
              <controlPr defaultSize="0" autoFill="0" autoLine="0" autoPict="0" altText="">
                <anchor moveWithCells="1">
                  <from>
                    <xdr:col>7</xdr:col>
                    <xdr:colOff>12700</xdr:colOff>
                    <xdr:row>85</xdr:row>
                    <xdr:rowOff>0</xdr:rowOff>
                  </from>
                  <to>
                    <xdr:col>7</xdr:col>
                    <xdr:colOff>215900</xdr:colOff>
                    <xdr:row>85</xdr:row>
                    <xdr:rowOff>177800</xdr:rowOff>
                  </to>
                </anchor>
              </controlPr>
            </control>
          </mc:Choice>
        </mc:AlternateContent>
        <mc:AlternateContent xmlns:mc="http://schemas.openxmlformats.org/markup-compatibility/2006">
          <mc:Choice Requires="x14">
            <control shapeId="10504" r:id="rId206" name="Check Box 264">
              <controlPr defaultSize="0" autoFill="0" autoLine="0" autoPict="0" altText="">
                <anchor moveWithCells="1">
                  <from>
                    <xdr:col>7</xdr:col>
                    <xdr:colOff>12700</xdr:colOff>
                    <xdr:row>86</xdr:row>
                    <xdr:rowOff>0</xdr:rowOff>
                  </from>
                  <to>
                    <xdr:col>7</xdr:col>
                    <xdr:colOff>215900</xdr:colOff>
                    <xdr:row>86</xdr:row>
                    <xdr:rowOff>177800</xdr:rowOff>
                  </to>
                </anchor>
              </controlPr>
            </control>
          </mc:Choice>
        </mc:AlternateContent>
        <mc:AlternateContent xmlns:mc="http://schemas.openxmlformats.org/markup-compatibility/2006">
          <mc:Choice Requires="x14">
            <control shapeId="10505" r:id="rId207" name="Check Box 265">
              <controlPr defaultSize="0" autoFill="0" autoLine="0" autoPict="0" altText="">
                <anchor moveWithCells="1">
                  <from>
                    <xdr:col>7</xdr:col>
                    <xdr:colOff>12700</xdr:colOff>
                    <xdr:row>87</xdr:row>
                    <xdr:rowOff>0</xdr:rowOff>
                  </from>
                  <to>
                    <xdr:col>7</xdr:col>
                    <xdr:colOff>215900</xdr:colOff>
                    <xdr:row>87</xdr:row>
                    <xdr:rowOff>177800</xdr:rowOff>
                  </to>
                </anchor>
              </controlPr>
            </control>
          </mc:Choice>
        </mc:AlternateContent>
        <mc:AlternateContent xmlns:mc="http://schemas.openxmlformats.org/markup-compatibility/2006">
          <mc:Choice Requires="x14">
            <control shapeId="10506" r:id="rId208" name="Check Box 266">
              <controlPr defaultSize="0" autoFill="0" autoLine="0" autoPict="0" altText="">
                <anchor moveWithCells="1">
                  <from>
                    <xdr:col>7</xdr:col>
                    <xdr:colOff>12700</xdr:colOff>
                    <xdr:row>88</xdr:row>
                    <xdr:rowOff>0</xdr:rowOff>
                  </from>
                  <to>
                    <xdr:col>7</xdr:col>
                    <xdr:colOff>215900</xdr:colOff>
                    <xdr:row>88</xdr:row>
                    <xdr:rowOff>177800</xdr:rowOff>
                  </to>
                </anchor>
              </controlPr>
            </control>
          </mc:Choice>
        </mc:AlternateContent>
        <mc:AlternateContent xmlns:mc="http://schemas.openxmlformats.org/markup-compatibility/2006">
          <mc:Choice Requires="x14">
            <control shapeId="10507" r:id="rId209" name="Check Box 267">
              <controlPr defaultSize="0" autoFill="0" autoLine="0" autoPict="0" altText="">
                <anchor moveWithCells="1">
                  <from>
                    <xdr:col>7</xdr:col>
                    <xdr:colOff>12700</xdr:colOff>
                    <xdr:row>89</xdr:row>
                    <xdr:rowOff>0</xdr:rowOff>
                  </from>
                  <to>
                    <xdr:col>7</xdr:col>
                    <xdr:colOff>215900</xdr:colOff>
                    <xdr:row>89</xdr:row>
                    <xdr:rowOff>177800</xdr:rowOff>
                  </to>
                </anchor>
              </controlPr>
            </control>
          </mc:Choice>
        </mc:AlternateContent>
        <mc:AlternateContent xmlns:mc="http://schemas.openxmlformats.org/markup-compatibility/2006">
          <mc:Choice Requires="x14">
            <control shapeId="10508" r:id="rId210" name="Check Box 268">
              <controlPr defaultSize="0" autoFill="0" autoLine="0" autoPict="0" altText="">
                <anchor moveWithCells="1">
                  <from>
                    <xdr:col>7</xdr:col>
                    <xdr:colOff>12700</xdr:colOff>
                    <xdr:row>90</xdr:row>
                    <xdr:rowOff>0</xdr:rowOff>
                  </from>
                  <to>
                    <xdr:col>7</xdr:col>
                    <xdr:colOff>215900</xdr:colOff>
                    <xdr:row>90</xdr:row>
                    <xdr:rowOff>177800</xdr:rowOff>
                  </to>
                </anchor>
              </controlPr>
            </control>
          </mc:Choice>
        </mc:AlternateContent>
        <mc:AlternateContent xmlns:mc="http://schemas.openxmlformats.org/markup-compatibility/2006">
          <mc:Choice Requires="x14">
            <control shapeId="10509" r:id="rId211" name="Check Box 269">
              <controlPr defaultSize="0" autoFill="0" autoLine="0" autoPict="0" altText="">
                <anchor moveWithCells="1">
                  <from>
                    <xdr:col>7</xdr:col>
                    <xdr:colOff>12700</xdr:colOff>
                    <xdr:row>91</xdr:row>
                    <xdr:rowOff>0</xdr:rowOff>
                  </from>
                  <to>
                    <xdr:col>7</xdr:col>
                    <xdr:colOff>215900</xdr:colOff>
                    <xdr:row>91</xdr:row>
                    <xdr:rowOff>177800</xdr:rowOff>
                  </to>
                </anchor>
              </controlPr>
            </control>
          </mc:Choice>
        </mc:AlternateContent>
        <mc:AlternateContent xmlns:mc="http://schemas.openxmlformats.org/markup-compatibility/2006">
          <mc:Choice Requires="x14">
            <control shapeId="10510" r:id="rId212" name="Check Box 270">
              <controlPr defaultSize="0" autoFill="0" autoLine="0" autoPict="0" altText="">
                <anchor moveWithCells="1">
                  <from>
                    <xdr:col>7</xdr:col>
                    <xdr:colOff>12700</xdr:colOff>
                    <xdr:row>92</xdr:row>
                    <xdr:rowOff>0</xdr:rowOff>
                  </from>
                  <to>
                    <xdr:col>7</xdr:col>
                    <xdr:colOff>215900</xdr:colOff>
                    <xdr:row>92</xdr:row>
                    <xdr:rowOff>177800</xdr:rowOff>
                  </to>
                </anchor>
              </controlPr>
            </control>
          </mc:Choice>
        </mc:AlternateContent>
        <mc:AlternateContent xmlns:mc="http://schemas.openxmlformats.org/markup-compatibility/2006">
          <mc:Choice Requires="x14">
            <control shapeId="10511" r:id="rId213" name="Check Box 271">
              <controlPr defaultSize="0" autoFill="0" autoLine="0" autoPict="0" altText="">
                <anchor moveWithCells="1">
                  <from>
                    <xdr:col>7</xdr:col>
                    <xdr:colOff>12700</xdr:colOff>
                    <xdr:row>93</xdr:row>
                    <xdr:rowOff>0</xdr:rowOff>
                  </from>
                  <to>
                    <xdr:col>7</xdr:col>
                    <xdr:colOff>215900</xdr:colOff>
                    <xdr:row>93</xdr:row>
                    <xdr:rowOff>177800</xdr:rowOff>
                  </to>
                </anchor>
              </controlPr>
            </control>
          </mc:Choice>
        </mc:AlternateContent>
        <mc:AlternateContent xmlns:mc="http://schemas.openxmlformats.org/markup-compatibility/2006">
          <mc:Choice Requires="x14">
            <control shapeId="10512" r:id="rId214" name="Check Box 272">
              <controlPr defaultSize="0" autoFill="0" autoLine="0" autoPict="0" altText="">
                <anchor moveWithCells="1">
                  <from>
                    <xdr:col>11</xdr:col>
                    <xdr:colOff>12700</xdr:colOff>
                    <xdr:row>77</xdr:row>
                    <xdr:rowOff>0</xdr:rowOff>
                  </from>
                  <to>
                    <xdr:col>11</xdr:col>
                    <xdr:colOff>215900</xdr:colOff>
                    <xdr:row>77</xdr:row>
                    <xdr:rowOff>177800</xdr:rowOff>
                  </to>
                </anchor>
              </controlPr>
            </control>
          </mc:Choice>
        </mc:AlternateContent>
        <mc:AlternateContent xmlns:mc="http://schemas.openxmlformats.org/markup-compatibility/2006">
          <mc:Choice Requires="x14">
            <control shapeId="10513" r:id="rId215" name="Check Box 273">
              <controlPr defaultSize="0" autoFill="0" autoLine="0" autoPict="0" altText="">
                <anchor moveWithCells="1">
                  <from>
                    <xdr:col>11</xdr:col>
                    <xdr:colOff>12700</xdr:colOff>
                    <xdr:row>78</xdr:row>
                    <xdr:rowOff>0</xdr:rowOff>
                  </from>
                  <to>
                    <xdr:col>11</xdr:col>
                    <xdr:colOff>215900</xdr:colOff>
                    <xdr:row>78</xdr:row>
                    <xdr:rowOff>177800</xdr:rowOff>
                  </to>
                </anchor>
              </controlPr>
            </control>
          </mc:Choice>
        </mc:AlternateContent>
        <mc:AlternateContent xmlns:mc="http://schemas.openxmlformats.org/markup-compatibility/2006">
          <mc:Choice Requires="x14">
            <control shapeId="10514" r:id="rId216" name="Check Box 274">
              <controlPr defaultSize="0" autoFill="0" autoLine="0" autoPict="0" altText="">
                <anchor moveWithCells="1">
                  <from>
                    <xdr:col>11</xdr:col>
                    <xdr:colOff>12700</xdr:colOff>
                    <xdr:row>79</xdr:row>
                    <xdr:rowOff>0</xdr:rowOff>
                  </from>
                  <to>
                    <xdr:col>11</xdr:col>
                    <xdr:colOff>215900</xdr:colOff>
                    <xdr:row>79</xdr:row>
                    <xdr:rowOff>177800</xdr:rowOff>
                  </to>
                </anchor>
              </controlPr>
            </control>
          </mc:Choice>
        </mc:AlternateContent>
        <mc:AlternateContent xmlns:mc="http://schemas.openxmlformats.org/markup-compatibility/2006">
          <mc:Choice Requires="x14">
            <control shapeId="10515" r:id="rId217" name="Check Box 275">
              <controlPr defaultSize="0" autoFill="0" autoLine="0" autoPict="0" altText="">
                <anchor moveWithCells="1">
                  <from>
                    <xdr:col>11</xdr:col>
                    <xdr:colOff>12700</xdr:colOff>
                    <xdr:row>80</xdr:row>
                    <xdr:rowOff>0</xdr:rowOff>
                  </from>
                  <to>
                    <xdr:col>11</xdr:col>
                    <xdr:colOff>215900</xdr:colOff>
                    <xdr:row>80</xdr:row>
                    <xdr:rowOff>177800</xdr:rowOff>
                  </to>
                </anchor>
              </controlPr>
            </control>
          </mc:Choice>
        </mc:AlternateContent>
        <mc:AlternateContent xmlns:mc="http://schemas.openxmlformats.org/markup-compatibility/2006">
          <mc:Choice Requires="x14">
            <control shapeId="10516" r:id="rId218" name="Check Box 276">
              <controlPr defaultSize="0" autoFill="0" autoLine="0" autoPict="0" altText="">
                <anchor moveWithCells="1">
                  <from>
                    <xdr:col>11</xdr:col>
                    <xdr:colOff>12700</xdr:colOff>
                    <xdr:row>81</xdr:row>
                    <xdr:rowOff>0</xdr:rowOff>
                  </from>
                  <to>
                    <xdr:col>11</xdr:col>
                    <xdr:colOff>215900</xdr:colOff>
                    <xdr:row>81</xdr:row>
                    <xdr:rowOff>177800</xdr:rowOff>
                  </to>
                </anchor>
              </controlPr>
            </control>
          </mc:Choice>
        </mc:AlternateContent>
        <mc:AlternateContent xmlns:mc="http://schemas.openxmlformats.org/markup-compatibility/2006">
          <mc:Choice Requires="x14">
            <control shapeId="10517" r:id="rId219" name="Check Box 277">
              <controlPr defaultSize="0" autoFill="0" autoLine="0" autoPict="0" altText="">
                <anchor moveWithCells="1">
                  <from>
                    <xdr:col>11</xdr:col>
                    <xdr:colOff>12700</xdr:colOff>
                    <xdr:row>82</xdr:row>
                    <xdr:rowOff>0</xdr:rowOff>
                  </from>
                  <to>
                    <xdr:col>11</xdr:col>
                    <xdr:colOff>215900</xdr:colOff>
                    <xdr:row>82</xdr:row>
                    <xdr:rowOff>177800</xdr:rowOff>
                  </to>
                </anchor>
              </controlPr>
            </control>
          </mc:Choice>
        </mc:AlternateContent>
        <mc:AlternateContent xmlns:mc="http://schemas.openxmlformats.org/markup-compatibility/2006">
          <mc:Choice Requires="x14">
            <control shapeId="10518" r:id="rId220" name="Check Box 278">
              <controlPr defaultSize="0" autoFill="0" autoLine="0" autoPict="0" altText="">
                <anchor moveWithCells="1">
                  <from>
                    <xdr:col>11</xdr:col>
                    <xdr:colOff>12700</xdr:colOff>
                    <xdr:row>83</xdr:row>
                    <xdr:rowOff>0</xdr:rowOff>
                  </from>
                  <to>
                    <xdr:col>11</xdr:col>
                    <xdr:colOff>215900</xdr:colOff>
                    <xdr:row>83</xdr:row>
                    <xdr:rowOff>177800</xdr:rowOff>
                  </to>
                </anchor>
              </controlPr>
            </control>
          </mc:Choice>
        </mc:AlternateContent>
        <mc:AlternateContent xmlns:mc="http://schemas.openxmlformats.org/markup-compatibility/2006">
          <mc:Choice Requires="x14">
            <control shapeId="10519" r:id="rId221" name="Check Box 279">
              <controlPr defaultSize="0" autoFill="0" autoLine="0" autoPict="0" altText="">
                <anchor moveWithCells="1">
                  <from>
                    <xdr:col>11</xdr:col>
                    <xdr:colOff>12700</xdr:colOff>
                    <xdr:row>84</xdr:row>
                    <xdr:rowOff>0</xdr:rowOff>
                  </from>
                  <to>
                    <xdr:col>11</xdr:col>
                    <xdr:colOff>215900</xdr:colOff>
                    <xdr:row>84</xdr:row>
                    <xdr:rowOff>177800</xdr:rowOff>
                  </to>
                </anchor>
              </controlPr>
            </control>
          </mc:Choice>
        </mc:AlternateContent>
        <mc:AlternateContent xmlns:mc="http://schemas.openxmlformats.org/markup-compatibility/2006">
          <mc:Choice Requires="x14">
            <control shapeId="10520" r:id="rId222" name="Check Box 280">
              <controlPr defaultSize="0" autoFill="0" autoLine="0" autoPict="0" altText="">
                <anchor moveWithCells="1">
                  <from>
                    <xdr:col>11</xdr:col>
                    <xdr:colOff>12700</xdr:colOff>
                    <xdr:row>85</xdr:row>
                    <xdr:rowOff>0</xdr:rowOff>
                  </from>
                  <to>
                    <xdr:col>11</xdr:col>
                    <xdr:colOff>215900</xdr:colOff>
                    <xdr:row>85</xdr:row>
                    <xdr:rowOff>177800</xdr:rowOff>
                  </to>
                </anchor>
              </controlPr>
            </control>
          </mc:Choice>
        </mc:AlternateContent>
        <mc:AlternateContent xmlns:mc="http://schemas.openxmlformats.org/markup-compatibility/2006">
          <mc:Choice Requires="x14">
            <control shapeId="10521" r:id="rId223" name="Check Box 281">
              <controlPr defaultSize="0" autoFill="0" autoLine="0" autoPict="0" altText="">
                <anchor moveWithCells="1">
                  <from>
                    <xdr:col>11</xdr:col>
                    <xdr:colOff>12700</xdr:colOff>
                    <xdr:row>86</xdr:row>
                    <xdr:rowOff>0</xdr:rowOff>
                  </from>
                  <to>
                    <xdr:col>11</xdr:col>
                    <xdr:colOff>215900</xdr:colOff>
                    <xdr:row>86</xdr:row>
                    <xdr:rowOff>177800</xdr:rowOff>
                  </to>
                </anchor>
              </controlPr>
            </control>
          </mc:Choice>
        </mc:AlternateContent>
        <mc:AlternateContent xmlns:mc="http://schemas.openxmlformats.org/markup-compatibility/2006">
          <mc:Choice Requires="x14">
            <control shapeId="10522" r:id="rId224" name="Check Box 282">
              <controlPr defaultSize="0" autoFill="0" autoLine="0" autoPict="0" altText="">
                <anchor moveWithCells="1">
                  <from>
                    <xdr:col>11</xdr:col>
                    <xdr:colOff>12700</xdr:colOff>
                    <xdr:row>87</xdr:row>
                    <xdr:rowOff>0</xdr:rowOff>
                  </from>
                  <to>
                    <xdr:col>11</xdr:col>
                    <xdr:colOff>215900</xdr:colOff>
                    <xdr:row>87</xdr:row>
                    <xdr:rowOff>177800</xdr:rowOff>
                  </to>
                </anchor>
              </controlPr>
            </control>
          </mc:Choice>
        </mc:AlternateContent>
        <mc:AlternateContent xmlns:mc="http://schemas.openxmlformats.org/markup-compatibility/2006">
          <mc:Choice Requires="x14">
            <control shapeId="10523" r:id="rId225" name="Check Box 283">
              <controlPr defaultSize="0" autoFill="0" autoLine="0" autoPict="0" altText="">
                <anchor moveWithCells="1">
                  <from>
                    <xdr:col>11</xdr:col>
                    <xdr:colOff>12700</xdr:colOff>
                    <xdr:row>88</xdr:row>
                    <xdr:rowOff>0</xdr:rowOff>
                  </from>
                  <to>
                    <xdr:col>11</xdr:col>
                    <xdr:colOff>215900</xdr:colOff>
                    <xdr:row>88</xdr:row>
                    <xdr:rowOff>177800</xdr:rowOff>
                  </to>
                </anchor>
              </controlPr>
            </control>
          </mc:Choice>
        </mc:AlternateContent>
        <mc:AlternateContent xmlns:mc="http://schemas.openxmlformats.org/markup-compatibility/2006">
          <mc:Choice Requires="x14">
            <control shapeId="10534" r:id="rId226" name="Check Box 294">
              <controlPr defaultSize="0" autoFill="0" autoLine="0" autoPict="0" altText="">
                <anchor moveWithCells="1">
                  <from>
                    <xdr:col>3</xdr:col>
                    <xdr:colOff>12700</xdr:colOff>
                    <xdr:row>102</xdr:row>
                    <xdr:rowOff>0</xdr:rowOff>
                  </from>
                  <to>
                    <xdr:col>3</xdr:col>
                    <xdr:colOff>215900</xdr:colOff>
                    <xdr:row>102</xdr:row>
                    <xdr:rowOff>177800</xdr:rowOff>
                  </to>
                </anchor>
              </controlPr>
            </control>
          </mc:Choice>
        </mc:AlternateContent>
        <mc:AlternateContent xmlns:mc="http://schemas.openxmlformats.org/markup-compatibility/2006">
          <mc:Choice Requires="x14">
            <control shapeId="10535" r:id="rId227" name="Check Box 295">
              <controlPr defaultSize="0" autoFill="0" autoLine="0" autoPict="0" altText="">
                <anchor moveWithCells="1">
                  <from>
                    <xdr:col>3</xdr:col>
                    <xdr:colOff>12700</xdr:colOff>
                    <xdr:row>103</xdr:row>
                    <xdr:rowOff>0</xdr:rowOff>
                  </from>
                  <to>
                    <xdr:col>3</xdr:col>
                    <xdr:colOff>215900</xdr:colOff>
                    <xdr:row>103</xdr:row>
                    <xdr:rowOff>177800</xdr:rowOff>
                  </to>
                </anchor>
              </controlPr>
            </control>
          </mc:Choice>
        </mc:AlternateContent>
        <mc:AlternateContent xmlns:mc="http://schemas.openxmlformats.org/markup-compatibility/2006">
          <mc:Choice Requires="x14">
            <control shapeId="10536" r:id="rId228" name="Check Box 296">
              <controlPr defaultSize="0" autoFill="0" autoLine="0" autoPict="0" altText="">
                <anchor moveWithCells="1">
                  <from>
                    <xdr:col>3</xdr:col>
                    <xdr:colOff>12700</xdr:colOff>
                    <xdr:row>104</xdr:row>
                    <xdr:rowOff>0</xdr:rowOff>
                  </from>
                  <to>
                    <xdr:col>3</xdr:col>
                    <xdr:colOff>215900</xdr:colOff>
                    <xdr:row>104</xdr:row>
                    <xdr:rowOff>177800</xdr:rowOff>
                  </to>
                </anchor>
              </controlPr>
            </control>
          </mc:Choice>
        </mc:AlternateContent>
        <mc:AlternateContent xmlns:mc="http://schemas.openxmlformats.org/markup-compatibility/2006">
          <mc:Choice Requires="x14">
            <control shapeId="10537" r:id="rId229" name="Check Box 297">
              <controlPr defaultSize="0" autoFill="0" autoLine="0" autoPict="0" altText="">
                <anchor moveWithCells="1">
                  <from>
                    <xdr:col>3</xdr:col>
                    <xdr:colOff>12700</xdr:colOff>
                    <xdr:row>105</xdr:row>
                    <xdr:rowOff>0</xdr:rowOff>
                  </from>
                  <to>
                    <xdr:col>3</xdr:col>
                    <xdr:colOff>215900</xdr:colOff>
                    <xdr:row>105</xdr:row>
                    <xdr:rowOff>177800</xdr:rowOff>
                  </to>
                </anchor>
              </controlPr>
            </control>
          </mc:Choice>
        </mc:AlternateContent>
        <mc:AlternateContent xmlns:mc="http://schemas.openxmlformats.org/markup-compatibility/2006">
          <mc:Choice Requires="x14">
            <control shapeId="10538" r:id="rId230" name="Check Box 298">
              <controlPr defaultSize="0" autoFill="0" autoLine="0" autoPict="0" altText="">
                <anchor moveWithCells="1">
                  <from>
                    <xdr:col>3</xdr:col>
                    <xdr:colOff>12700</xdr:colOff>
                    <xdr:row>106</xdr:row>
                    <xdr:rowOff>0</xdr:rowOff>
                  </from>
                  <to>
                    <xdr:col>3</xdr:col>
                    <xdr:colOff>215900</xdr:colOff>
                    <xdr:row>106</xdr:row>
                    <xdr:rowOff>177800</xdr:rowOff>
                  </to>
                </anchor>
              </controlPr>
            </control>
          </mc:Choice>
        </mc:AlternateContent>
        <mc:AlternateContent xmlns:mc="http://schemas.openxmlformats.org/markup-compatibility/2006">
          <mc:Choice Requires="x14">
            <control shapeId="10539" r:id="rId231" name="Check Box 299">
              <controlPr defaultSize="0" autoFill="0" autoLine="0" autoPict="0" altText="">
                <anchor moveWithCells="1">
                  <from>
                    <xdr:col>3</xdr:col>
                    <xdr:colOff>12700</xdr:colOff>
                    <xdr:row>107</xdr:row>
                    <xdr:rowOff>0</xdr:rowOff>
                  </from>
                  <to>
                    <xdr:col>3</xdr:col>
                    <xdr:colOff>215900</xdr:colOff>
                    <xdr:row>107</xdr:row>
                    <xdr:rowOff>177800</xdr:rowOff>
                  </to>
                </anchor>
              </controlPr>
            </control>
          </mc:Choice>
        </mc:AlternateContent>
        <mc:AlternateContent xmlns:mc="http://schemas.openxmlformats.org/markup-compatibility/2006">
          <mc:Choice Requires="x14">
            <control shapeId="10540" r:id="rId232" name="Check Box 300">
              <controlPr defaultSize="0" autoFill="0" autoLine="0" autoPict="0" altText="">
                <anchor moveWithCells="1">
                  <from>
                    <xdr:col>3</xdr:col>
                    <xdr:colOff>12700</xdr:colOff>
                    <xdr:row>108</xdr:row>
                    <xdr:rowOff>0</xdr:rowOff>
                  </from>
                  <to>
                    <xdr:col>3</xdr:col>
                    <xdr:colOff>215900</xdr:colOff>
                    <xdr:row>108</xdr:row>
                    <xdr:rowOff>177800</xdr:rowOff>
                  </to>
                </anchor>
              </controlPr>
            </control>
          </mc:Choice>
        </mc:AlternateContent>
        <mc:AlternateContent xmlns:mc="http://schemas.openxmlformats.org/markup-compatibility/2006">
          <mc:Choice Requires="x14">
            <control shapeId="10541" r:id="rId233" name="Check Box 301">
              <controlPr defaultSize="0" autoFill="0" autoLine="0" autoPict="0" altText="">
                <anchor moveWithCells="1">
                  <from>
                    <xdr:col>3</xdr:col>
                    <xdr:colOff>12700</xdr:colOff>
                    <xdr:row>109</xdr:row>
                    <xdr:rowOff>0</xdr:rowOff>
                  </from>
                  <to>
                    <xdr:col>3</xdr:col>
                    <xdr:colOff>215900</xdr:colOff>
                    <xdr:row>109</xdr:row>
                    <xdr:rowOff>177800</xdr:rowOff>
                  </to>
                </anchor>
              </controlPr>
            </control>
          </mc:Choice>
        </mc:AlternateContent>
        <mc:AlternateContent xmlns:mc="http://schemas.openxmlformats.org/markup-compatibility/2006">
          <mc:Choice Requires="x14">
            <control shapeId="10542" r:id="rId234" name="Check Box 302">
              <controlPr defaultSize="0" autoFill="0" autoLine="0" autoPict="0" altText="">
                <anchor moveWithCells="1">
                  <from>
                    <xdr:col>3</xdr:col>
                    <xdr:colOff>12700</xdr:colOff>
                    <xdr:row>110</xdr:row>
                    <xdr:rowOff>0</xdr:rowOff>
                  </from>
                  <to>
                    <xdr:col>3</xdr:col>
                    <xdr:colOff>215900</xdr:colOff>
                    <xdr:row>110</xdr:row>
                    <xdr:rowOff>177800</xdr:rowOff>
                  </to>
                </anchor>
              </controlPr>
            </control>
          </mc:Choice>
        </mc:AlternateContent>
        <mc:AlternateContent xmlns:mc="http://schemas.openxmlformats.org/markup-compatibility/2006">
          <mc:Choice Requires="x14">
            <control shapeId="10543" r:id="rId235" name="Check Box 303">
              <controlPr defaultSize="0" autoFill="0" autoLine="0" autoPict="0" altText="">
                <anchor moveWithCells="1">
                  <from>
                    <xdr:col>3</xdr:col>
                    <xdr:colOff>12700</xdr:colOff>
                    <xdr:row>111</xdr:row>
                    <xdr:rowOff>0</xdr:rowOff>
                  </from>
                  <to>
                    <xdr:col>3</xdr:col>
                    <xdr:colOff>215900</xdr:colOff>
                    <xdr:row>111</xdr:row>
                    <xdr:rowOff>177800</xdr:rowOff>
                  </to>
                </anchor>
              </controlPr>
            </control>
          </mc:Choice>
        </mc:AlternateContent>
        <mc:AlternateContent xmlns:mc="http://schemas.openxmlformats.org/markup-compatibility/2006">
          <mc:Choice Requires="x14">
            <control shapeId="10544" r:id="rId236" name="Check Box 304">
              <controlPr defaultSize="0" autoFill="0" autoLine="0" autoPict="0" altText="">
                <anchor moveWithCells="1">
                  <from>
                    <xdr:col>3</xdr:col>
                    <xdr:colOff>12700</xdr:colOff>
                    <xdr:row>112</xdr:row>
                    <xdr:rowOff>0</xdr:rowOff>
                  </from>
                  <to>
                    <xdr:col>3</xdr:col>
                    <xdr:colOff>215900</xdr:colOff>
                    <xdr:row>112</xdr:row>
                    <xdr:rowOff>177800</xdr:rowOff>
                  </to>
                </anchor>
              </controlPr>
            </control>
          </mc:Choice>
        </mc:AlternateContent>
        <mc:AlternateContent xmlns:mc="http://schemas.openxmlformats.org/markup-compatibility/2006">
          <mc:Choice Requires="x14">
            <control shapeId="10551" r:id="rId237" name="Check Box 311">
              <controlPr defaultSize="0" autoFill="0" autoLine="0" autoPict="0" altText="">
                <anchor moveWithCells="1">
                  <from>
                    <xdr:col>5</xdr:col>
                    <xdr:colOff>12700</xdr:colOff>
                    <xdr:row>102</xdr:row>
                    <xdr:rowOff>0</xdr:rowOff>
                  </from>
                  <to>
                    <xdr:col>5</xdr:col>
                    <xdr:colOff>215900</xdr:colOff>
                    <xdr:row>102</xdr:row>
                    <xdr:rowOff>177800</xdr:rowOff>
                  </to>
                </anchor>
              </controlPr>
            </control>
          </mc:Choice>
        </mc:AlternateContent>
        <mc:AlternateContent xmlns:mc="http://schemas.openxmlformats.org/markup-compatibility/2006">
          <mc:Choice Requires="x14">
            <control shapeId="10552" r:id="rId238" name="Check Box 312">
              <controlPr defaultSize="0" autoFill="0" autoLine="0" autoPict="0" altText="">
                <anchor moveWithCells="1">
                  <from>
                    <xdr:col>5</xdr:col>
                    <xdr:colOff>12700</xdr:colOff>
                    <xdr:row>103</xdr:row>
                    <xdr:rowOff>0</xdr:rowOff>
                  </from>
                  <to>
                    <xdr:col>5</xdr:col>
                    <xdr:colOff>215900</xdr:colOff>
                    <xdr:row>103</xdr:row>
                    <xdr:rowOff>177800</xdr:rowOff>
                  </to>
                </anchor>
              </controlPr>
            </control>
          </mc:Choice>
        </mc:AlternateContent>
        <mc:AlternateContent xmlns:mc="http://schemas.openxmlformats.org/markup-compatibility/2006">
          <mc:Choice Requires="x14">
            <control shapeId="10553" r:id="rId239" name="Check Box 313">
              <controlPr defaultSize="0" autoFill="0" autoLine="0" autoPict="0" altText="">
                <anchor moveWithCells="1">
                  <from>
                    <xdr:col>5</xdr:col>
                    <xdr:colOff>12700</xdr:colOff>
                    <xdr:row>104</xdr:row>
                    <xdr:rowOff>0</xdr:rowOff>
                  </from>
                  <to>
                    <xdr:col>5</xdr:col>
                    <xdr:colOff>215900</xdr:colOff>
                    <xdr:row>104</xdr:row>
                    <xdr:rowOff>177800</xdr:rowOff>
                  </to>
                </anchor>
              </controlPr>
            </control>
          </mc:Choice>
        </mc:AlternateContent>
        <mc:AlternateContent xmlns:mc="http://schemas.openxmlformats.org/markup-compatibility/2006">
          <mc:Choice Requires="x14">
            <control shapeId="10554" r:id="rId240" name="Check Box 314">
              <controlPr defaultSize="0" autoFill="0" autoLine="0" autoPict="0" altText="">
                <anchor moveWithCells="1">
                  <from>
                    <xdr:col>5</xdr:col>
                    <xdr:colOff>12700</xdr:colOff>
                    <xdr:row>105</xdr:row>
                    <xdr:rowOff>0</xdr:rowOff>
                  </from>
                  <to>
                    <xdr:col>5</xdr:col>
                    <xdr:colOff>215900</xdr:colOff>
                    <xdr:row>105</xdr:row>
                    <xdr:rowOff>177800</xdr:rowOff>
                  </to>
                </anchor>
              </controlPr>
            </control>
          </mc:Choice>
        </mc:AlternateContent>
        <mc:AlternateContent xmlns:mc="http://schemas.openxmlformats.org/markup-compatibility/2006">
          <mc:Choice Requires="x14">
            <control shapeId="10555" r:id="rId241" name="Check Box 315">
              <controlPr defaultSize="0" autoFill="0" autoLine="0" autoPict="0" altText="">
                <anchor moveWithCells="1">
                  <from>
                    <xdr:col>5</xdr:col>
                    <xdr:colOff>12700</xdr:colOff>
                    <xdr:row>106</xdr:row>
                    <xdr:rowOff>0</xdr:rowOff>
                  </from>
                  <to>
                    <xdr:col>5</xdr:col>
                    <xdr:colOff>215900</xdr:colOff>
                    <xdr:row>106</xdr:row>
                    <xdr:rowOff>177800</xdr:rowOff>
                  </to>
                </anchor>
              </controlPr>
            </control>
          </mc:Choice>
        </mc:AlternateContent>
        <mc:AlternateContent xmlns:mc="http://schemas.openxmlformats.org/markup-compatibility/2006">
          <mc:Choice Requires="x14">
            <control shapeId="10556" r:id="rId242" name="Check Box 316">
              <controlPr defaultSize="0" autoFill="0" autoLine="0" autoPict="0" altText="">
                <anchor moveWithCells="1">
                  <from>
                    <xdr:col>5</xdr:col>
                    <xdr:colOff>12700</xdr:colOff>
                    <xdr:row>107</xdr:row>
                    <xdr:rowOff>0</xdr:rowOff>
                  </from>
                  <to>
                    <xdr:col>5</xdr:col>
                    <xdr:colOff>215900</xdr:colOff>
                    <xdr:row>107</xdr:row>
                    <xdr:rowOff>177800</xdr:rowOff>
                  </to>
                </anchor>
              </controlPr>
            </control>
          </mc:Choice>
        </mc:AlternateContent>
        <mc:AlternateContent xmlns:mc="http://schemas.openxmlformats.org/markup-compatibility/2006">
          <mc:Choice Requires="x14">
            <control shapeId="10557" r:id="rId243" name="Check Box 317">
              <controlPr defaultSize="0" autoFill="0" autoLine="0" autoPict="0" altText="">
                <anchor moveWithCells="1">
                  <from>
                    <xdr:col>5</xdr:col>
                    <xdr:colOff>12700</xdr:colOff>
                    <xdr:row>108</xdr:row>
                    <xdr:rowOff>0</xdr:rowOff>
                  </from>
                  <to>
                    <xdr:col>5</xdr:col>
                    <xdr:colOff>215900</xdr:colOff>
                    <xdr:row>108</xdr:row>
                    <xdr:rowOff>177800</xdr:rowOff>
                  </to>
                </anchor>
              </controlPr>
            </control>
          </mc:Choice>
        </mc:AlternateContent>
        <mc:AlternateContent xmlns:mc="http://schemas.openxmlformats.org/markup-compatibility/2006">
          <mc:Choice Requires="x14">
            <control shapeId="10558" r:id="rId244" name="Check Box 318">
              <controlPr defaultSize="0" autoFill="0" autoLine="0" autoPict="0" altText="">
                <anchor moveWithCells="1">
                  <from>
                    <xdr:col>5</xdr:col>
                    <xdr:colOff>12700</xdr:colOff>
                    <xdr:row>109</xdr:row>
                    <xdr:rowOff>0</xdr:rowOff>
                  </from>
                  <to>
                    <xdr:col>5</xdr:col>
                    <xdr:colOff>215900</xdr:colOff>
                    <xdr:row>109</xdr:row>
                    <xdr:rowOff>177800</xdr:rowOff>
                  </to>
                </anchor>
              </controlPr>
            </control>
          </mc:Choice>
        </mc:AlternateContent>
        <mc:AlternateContent xmlns:mc="http://schemas.openxmlformats.org/markup-compatibility/2006">
          <mc:Choice Requires="x14">
            <control shapeId="10559" r:id="rId245" name="Check Box 319">
              <controlPr defaultSize="0" autoFill="0" autoLine="0" autoPict="0" altText="">
                <anchor moveWithCells="1">
                  <from>
                    <xdr:col>5</xdr:col>
                    <xdr:colOff>12700</xdr:colOff>
                    <xdr:row>110</xdr:row>
                    <xdr:rowOff>0</xdr:rowOff>
                  </from>
                  <to>
                    <xdr:col>5</xdr:col>
                    <xdr:colOff>215900</xdr:colOff>
                    <xdr:row>110</xdr:row>
                    <xdr:rowOff>177800</xdr:rowOff>
                  </to>
                </anchor>
              </controlPr>
            </control>
          </mc:Choice>
        </mc:AlternateContent>
        <mc:AlternateContent xmlns:mc="http://schemas.openxmlformats.org/markup-compatibility/2006">
          <mc:Choice Requires="x14">
            <control shapeId="10560" r:id="rId246" name="Check Box 320">
              <controlPr defaultSize="0" autoFill="0" autoLine="0" autoPict="0" altText="">
                <anchor moveWithCells="1">
                  <from>
                    <xdr:col>5</xdr:col>
                    <xdr:colOff>12700</xdr:colOff>
                    <xdr:row>111</xdr:row>
                    <xdr:rowOff>0</xdr:rowOff>
                  </from>
                  <to>
                    <xdr:col>5</xdr:col>
                    <xdr:colOff>215900</xdr:colOff>
                    <xdr:row>111</xdr:row>
                    <xdr:rowOff>177800</xdr:rowOff>
                  </to>
                </anchor>
              </controlPr>
            </control>
          </mc:Choice>
        </mc:AlternateContent>
        <mc:AlternateContent xmlns:mc="http://schemas.openxmlformats.org/markup-compatibility/2006">
          <mc:Choice Requires="x14">
            <control shapeId="10561" r:id="rId247" name="Check Box 321">
              <controlPr defaultSize="0" autoFill="0" autoLine="0" autoPict="0" altText="">
                <anchor moveWithCells="1">
                  <from>
                    <xdr:col>5</xdr:col>
                    <xdr:colOff>12700</xdr:colOff>
                    <xdr:row>112</xdr:row>
                    <xdr:rowOff>0</xdr:rowOff>
                  </from>
                  <to>
                    <xdr:col>5</xdr:col>
                    <xdr:colOff>215900</xdr:colOff>
                    <xdr:row>112</xdr:row>
                    <xdr:rowOff>177800</xdr:rowOff>
                  </to>
                </anchor>
              </controlPr>
            </control>
          </mc:Choice>
        </mc:AlternateContent>
        <mc:AlternateContent xmlns:mc="http://schemas.openxmlformats.org/markup-compatibility/2006">
          <mc:Choice Requires="x14">
            <control shapeId="10567" r:id="rId248" name="Check Box 327">
              <controlPr defaultSize="0" autoFill="0" autoLine="0" autoPict="0" altText="">
                <anchor moveWithCells="1">
                  <from>
                    <xdr:col>7</xdr:col>
                    <xdr:colOff>12700</xdr:colOff>
                    <xdr:row>102</xdr:row>
                    <xdr:rowOff>0</xdr:rowOff>
                  </from>
                  <to>
                    <xdr:col>7</xdr:col>
                    <xdr:colOff>215900</xdr:colOff>
                    <xdr:row>102</xdr:row>
                    <xdr:rowOff>177800</xdr:rowOff>
                  </to>
                </anchor>
              </controlPr>
            </control>
          </mc:Choice>
        </mc:AlternateContent>
        <mc:AlternateContent xmlns:mc="http://schemas.openxmlformats.org/markup-compatibility/2006">
          <mc:Choice Requires="x14">
            <control shapeId="10568" r:id="rId249" name="Check Box 328">
              <controlPr defaultSize="0" autoFill="0" autoLine="0" autoPict="0" altText="">
                <anchor moveWithCells="1">
                  <from>
                    <xdr:col>7</xdr:col>
                    <xdr:colOff>12700</xdr:colOff>
                    <xdr:row>103</xdr:row>
                    <xdr:rowOff>0</xdr:rowOff>
                  </from>
                  <to>
                    <xdr:col>7</xdr:col>
                    <xdr:colOff>215900</xdr:colOff>
                    <xdr:row>103</xdr:row>
                    <xdr:rowOff>177800</xdr:rowOff>
                  </to>
                </anchor>
              </controlPr>
            </control>
          </mc:Choice>
        </mc:AlternateContent>
        <mc:AlternateContent xmlns:mc="http://schemas.openxmlformats.org/markup-compatibility/2006">
          <mc:Choice Requires="x14">
            <control shapeId="10569" r:id="rId250" name="Check Box 329">
              <controlPr defaultSize="0" autoFill="0" autoLine="0" autoPict="0" altText="">
                <anchor moveWithCells="1">
                  <from>
                    <xdr:col>7</xdr:col>
                    <xdr:colOff>12700</xdr:colOff>
                    <xdr:row>104</xdr:row>
                    <xdr:rowOff>0</xdr:rowOff>
                  </from>
                  <to>
                    <xdr:col>7</xdr:col>
                    <xdr:colOff>215900</xdr:colOff>
                    <xdr:row>104</xdr:row>
                    <xdr:rowOff>177800</xdr:rowOff>
                  </to>
                </anchor>
              </controlPr>
            </control>
          </mc:Choice>
        </mc:AlternateContent>
        <mc:AlternateContent xmlns:mc="http://schemas.openxmlformats.org/markup-compatibility/2006">
          <mc:Choice Requires="x14">
            <control shapeId="10570" r:id="rId251" name="Check Box 330">
              <controlPr defaultSize="0" autoFill="0" autoLine="0" autoPict="0" altText="">
                <anchor moveWithCells="1">
                  <from>
                    <xdr:col>7</xdr:col>
                    <xdr:colOff>12700</xdr:colOff>
                    <xdr:row>105</xdr:row>
                    <xdr:rowOff>0</xdr:rowOff>
                  </from>
                  <to>
                    <xdr:col>7</xdr:col>
                    <xdr:colOff>215900</xdr:colOff>
                    <xdr:row>105</xdr:row>
                    <xdr:rowOff>177800</xdr:rowOff>
                  </to>
                </anchor>
              </controlPr>
            </control>
          </mc:Choice>
        </mc:AlternateContent>
        <mc:AlternateContent xmlns:mc="http://schemas.openxmlformats.org/markup-compatibility/2006">
          <mc:Choice Requires="x14">
            <control shapeId="10571" r:id="rId252" name="Check Box 331">
              <controlPr defaultSize="0" autoFill="0" autoLine="0" autoPict="0" altText="">
                <anchor moveWithCells="1">
                  <from>
                    <xdr:col>7</xdr:col>
                    <xdr:colOff>12700</xdr:colOff>
                    <xdr:row>106</xdr:row>
                    <xdr:rowOff>0</xdr:rowOff>
                  </from>
                  <to>
                    <xdr:col>7</xdr:col>
                    <xdr:colOff>215900</xdr:colOff>
                    <xdr:row>106</xdr:row>
                    <xdr:rowOff>177800</xdr:rowOff>
                  </to>
                </anchor>
              </controlPr>
            </control>
          </mc:Choice>
        </mc:AlternateContent>
        <mc:AlternateContent xmlns:mc="http://schemas.openxmlformats.org/markup-compatibility/2006">
          <mc:Choice Requires="x14">
            <control shapeId="10572" r:id="rId253" name="Check Box 332">
              <controlPr defaultSize="0" autoFill="0" autoLine="0" autoPict="0" altText="">
                <anchor moveWithCells="1">
                  <from>
                    <xdr:col>7</xdr:col>
                    <xdr:colOff>12700</xdr:colOff>
                    <xdr:row>107</xdr:row>
                    <xdr:rowOff>0</xdr:rowOff>
                  </from>
                  <to>
                    <xdr:col>7</xdr:col>
                    <xdr:colOff>215900</xdr:colOff>
                    <xdr:row>107</xdr:row>
                    <xdr:rowOff>177800</xdr:rowOff>
                  </to>
                </anchor>
              </controlPr>
            </control>
          </mc:Choice>
        </mc:AlternateContent>
        <mc:AlternateContent xmlns:mc="http://schemas.openxmlformats.org/markup-compatibility/2006">
          <mc:Choice Requires="x14">
            <control shapeId="10573" r:id="rId254" name="Check Box 333">
              <controlPr defaultSize="0" autoFill="0" autoLine="0" autoPict="0" altText="">
                <anchor moveWithCells="1">
                  <from>
                    <xdr:col>7</xdr:col>
                    <xdr:colOff>12700</xdr:colOff>
                    <xdr:row>108</xdr:row>
                    <xdr:rowOff>0</xdr:rowOff>
                  </from>
                  <to>
                    <xdr:col>7</xdr:col>
                    <xdr:colOff>215900</xdr:colOff>
                    <xdr:row>108</xdr:row>
                    <xdr:rowOff>177800</xdr:rowOff>
                  </to>
                </anchor>
              </controlPr>
            </control>
          </mc:Choice>
        </mc:AlternateContent>
        <mc:AlternateContent xmlns:mc="http://schemas.openxmlformats.org/markup-compatibility/2006">
          <mc:Choice Requires="x14">
            <control shapeId="10574" r:id="rId255" name="Check Box 334">
              <controlPr defaultSize="0" autoFill="0" autoLine="0" autoPict="0" altText="">
                <anchor moveWithCells="1">
                  <from>
                    <xdr:col>7</xdr:col>
                    <xdr:colOff>12700</xdr:colOff>
                    <xdr:row>109</xdr:row>
                    <xdr:rowOff>0</xdr:rowOff>
                  </from>
                  <to>
                    <xdr:col>7</xdr:col>
                    <xdr:colOff>215900</xdr:colOff>
                    <xdr:row>109</xdr:row>
                    <xdr:rowOff>177800</xdr:rowOff>
                  </to>
                </anchor>
              </controlPr>
            </control>
          </mc:Choice>
        </mc:AlternateContent>
        <mc:AlternateContent xmlns:mc="http://schemas.openxmlformats.org/markup-compatibility/2006">
          <mc:Choice Requires="x14">
            <control shapeId="10575" r:id="rId256" name="Check Box 335">
              <controlPr defaultSize="0" autoFill="0" autoLine="0" autoPict="0" altText="">
                <anchor moveWithCells="1">
                  <from>
                    <xdr:col>7</xdr:col>
                    <xdr:colOff>12700</xdr:colOff>
                    <xdr:row>110</xdr:row>
                    <xdr:rowOff>0</xdr:rowOff>
                  </from>
                  <to>
                    <xdr:col>7</xdr:col>
                    <xdr:colOff>215900</xdr:colOff>
                    <xdr:row>110</xdr:row>
                    <xdr:rowOff>177800</xdr:rowOff>
                  </to>
                </anchor>
              </controlPr>
            </control>
          </mc:Choice>
        </mc:AlternateContent>
        <mc:AlternateContent xmlns:mc="http://schemas.openxmlformats.org/markup-compatibility/2006">
          <mc:Choice Requires="x14">
            <control shapeId="10576" r:id="rId257" name="Check Box 336">
              <controlPr defaultSize="0" autoFill="0" autoLine="0" autoPict="0" altText="">
                <anchor moveWithCells="1">
                  <from>
                    <xdr:col>7</xdr:col>
                    <xdr:colOff>12700</xdr:colOff>
                    <xdr:row>111</xdr:row>
                    <xdr:rowOff>0</xdr:rowOff>
                  </from>
                  <to>
                    <xdr:col>7</xdr:col>
                    <xdr:colOff>215900</xdr:colOff>
                    <xdr:row>111</xdr:row>
                    <xdr:rowOff>177800</xdr:rowOff>
                  </to>
                </anchor>
              </controlPr>
            </control>
          </mc:Choice>
        </mc:AlternateContent>
        <mc:AlternateContent xmlns:mc="http://schemas.openxmlformats.org/markup-compatibility/2006">
          <mc:Choice Requires="x14">
            <control shapeId="10577" r:id="rId258" name="Check Box 337">
              <controlPr defaultSize="0" autoFill="0" autoLine="0" autoPict="0" altText="">
                <anchor moveWithCells="1">
                  <from>
                    <xdr:col>7</xdr:col>
                    <xdr:colOff>12700</xdr:colOff>
                    <xdr:row>112</xdr:row>
                    <xdr:rowOff>0</xdr:rowOff>
                  </from>
                  <to>
                    <xdr:col>7</xdr:col>
                    <xdr:colOff>215900</xdr:colOff>
                    <xdr:row>112</xdr:row>
                    <xdr:rowOff>177800</xdr:rowOff>
                  </to>
                </anchor>
              </controlPr>
            </control>
          </mc:Choice>
        </mc:AlternateContent>
        <mc:AlternateContent xmlns:mc="http://schemas.openxmlformats.org/markup-compatibility/2006">
          <mc:Choice Requires="x14">
            <control shapeId="10583" r:id="rId259" name="Check Box 343">
              <controlPr defaultSize="0" autoFill="0" autoLine="0" autoPict="0" altText="">
                <anchor moveWithCells="1">
                  <from>
                    <xdr:col>11</xdr:col>
                    <xdr:colOff>12700</xdr:colOff>
                    <xdr:row>102</xdr:row>
                    <xdr:rowOff>0</xdr:rowOff>
                  </from>
                  <to>
                    <xdr:col>11</xdr:col>
                    <xdr:colOff>215900</xdr:colOff>
                    <xdr:row>102</xdr:row>
                    <xdr:rowOff>177800</xdr:rowOff>
                  </to>
                </anchor>
              </controlPr>
            </control>
          </mc:Choice>
        </mc:AlternateContent>
        <mc:AlternateContent xmlns:mc="http://schemas.openxmlformats.org/markup-compatibility/2006">
          <mc:Choice Requires="x14">
            <control shapeId="10584" r:id="rId260" name="Check Box 344">
              <controlPr defaultSize="0" autoFill="0" autoLine="0" autoPict="0" altText="">
                <anchor moveWithCells="1">
                  <from>
                    <xdr:col>11</xdr:col>
                    <xdr:colOff>12700</xdr:colOff>
                    <xdr:row>103</xdr:row>
                    <xdr:rowOff>0</xdr:rowOff>
                  </from>
                  <to>
                    <xdr:col>11</xdr:col>
                    <xdr:colOff>215900</xdr:colOff>
                    <xdr:row>103</xdr:row>
                    <xdr:rowOff>177800</xdr:rowOff>
                  </to>
                </anchor>
              </controlPr>
            </control>
          </mc:Choice>
        </mc:AlternateContent>
        <mc:AlternateContent xmlns:mc="http://schemas.openxmlformats.org/markup-compatibility/2006">
          <mc:Choice Requires="x14">
            <control shapeId="10585" r:id="rId261" name="Check Box 345">
              <controlPr defaultSize="0" autoFill="0" autoLine="0" autoPict="0" altText="">
                <anchor moveWithCells="1">
                  <from>
                    <xdr:col>11</xdr:col>
                    <xdr:colOff>12700</xdr:colOff>
                    <xdr:row>104</xdr:row>
                    <xdr:rowOff>0</xdr:rowOff>
                  </from>
                  <to>
                    <xdr:col>11</xdr:col>
                    <xdr:colOff>215900</xdr:colOff>
                    <xdr:row>104</xdr:row>
                    <xdr:rowOff>177800</xdr:rowOff>
                  </to>
                </anchor>
              </controlPr>
            </control>
          </mc:Choice>
        </mc:AlternateContent>
        <mc:AlternateContent xmlns:mc="http://schemas.openxmlformats.org/markup-compatibility/2006">
          <mc:Choice Requires="x14">
            <control shapeId="10586" r:id="rId262" name="Check Box 346">
              <controlPr defaultSize="0" autoFill="0" autoLine="0" autoPict="0" altText="">
                <anchor moveWithCells="1">
                  <from>
                    <xdr:col>11</xdr:col>
                    <xdr:colOff>12700</xdr:colOff>
                    <xdr:row>105</xdr:row>
                    <xdr:rowOff>0</xdr:rowOff>
                  </from>
                  <to>
                    <xdr:col>11</xdr:col>
                    <xdr:colOff>215900</xdr:colOff>
                    <xdr:row>105</xdr:row>
                    <xdr:rowOff>177800</xdr:rowOff>
                  </to>
                </anchor>
              </controlPr>
            </control>
          </mc:Choice>
        </mc:AlternateContent>
        <mc:AlternateContent xmlns:mc="http://schemas.openxmlformats.org/markup-compatibility/2006">
          <mc:Choice Requires="x14">
            <control shapeId="10587" r:id="rId263" name="Check Box 347">
              <controlPr defaultSize="0" autoFill="0" autoLine="0" autoPict="0" altText="">
                <anchor moveWithCells="1">
                  <from>
                    <xdr:col>11</xdr:col>
                    <xdr:colOff>12700</xdr:colOff>
                    <xdr:row>106</xdr:row>
                    <xdr:rowOff>0</xdr:rowOff>
                  </from>
                  <to>
                    <xdr:col>11</xdr:col>
                    <xdr:colOff>215900</xdr:colOff>
                    <xdr:row>106</xdr:row>
                    <xdr:rowOff>177800</xdr:rowOff>
                  </to>
                </anchor>
              </controlPr>
            </control>
          </mc:Choice>
        </mc:AlternateContent>
        <mc:AlternateContent xmlns:mc="http://schemas.openxmlformats.org/markup-compatibility/2006">
          <mc:Choice Requires="x14">
            <control shapeId="10588" r:id="rId264" name="Check Box 348">
              <controlPr defaultSize="0" autoFill="0" autoLine="0" autoPict="0" altText="">
                <anchor moveWithCells="1">
                  <from>
                    <xdr:col>11</xdr:col>
                    <xdr:colOff>12700</xdr:colOff>
                    <xdr:row>107</xdr:row>
                    <xdr:rowOff>0</xdr:rowOff>
                  </from>
                  <to>
                    <xdr:col>11</xdr:col>
                    <xdr:colOff>215900</xdr:colOff>
                    <xdr:row>107</xdr:row>
                    <xdr:rowOff>177800</xdr:rowOff>
                  </to>
                </anchor>
              </controlPr>
            </control>
          </mc:Choice>
        </mc:AlternateContent>
        <mc:AlternateContent xmlns:mc="http://schemas.openxmlformats.org/markup-compatibility/2006">
          <mc:Choice Requires="x14">
            <control shapeId="10589" r:id="rId265" name="Check Box 349">
              <controlPr defaultSize="0" autoFill="0" autoLine="0" autoPict="0" altText="">
                <anchor moveWithCells="1">
                  <from>
                    <xdr:col>11</xdr:col>
                    <xdr:colOff>12700</xdr:colOff>
                    <xdr:row>108</xdr:row>
                    <xdr:rowOff>0</xdr:rowOff>
                  </from>
                  <to>
                    <xdr:col>11</xdr:col>
                    <xdr:colOff>215900</xdr:colOff>
                    <xdr:row>108</xdr:row>
                    <xdr:rowOff>177800</xdr:rowOff>
                  </to>
                </anchor>
              </controlPr>
            </control>
          </mc:Choice>
        </mc:AlternateContent>
        <mc:AlternateContent xmlns:mc="http://schemas.openxmlformats.org/markup-compatibility/2006">
          <mc:Choice Requires="x14">
            <control shapeId="10590" r:id="rId266" name="Check Box 350">
              <controlPr defaultSize="0" autoFill="0" autoLine="0" autoPict="0" altText="">
                <anchor moveWithCells="1">
                  <from>
                    <xdr:col>11</xdr:col>
                    <xdr:colOff>12700</xdr:colOff>
                    <xdr:row>109</xdr:row>
                    <xdr:rowOff>0</xdr:rowOff>
                  </from>
                  <to>
                    <xdr:col>11</xdr:col>
                    <xdr:colOff>215900</xdr:colOff>
                    <xdr:row>109</xdr:row>
                    <xdr:rowOff>177800</xdr:rowOff>
                  </to>
                </anchor>
              </controlPr>
            </control>
          </mc:Choice>
        </mc:AlternateContent>
        <mc:AlternateContent xmlns:mc="http://schemas.openxmlformats.org/markup-compatibility/2006">
          <mc:Choice Requires="x14">
            <control shapeId="10591" r:id="rId267" name="Check Box 351">
              <controlPr defaultSize="0" autoFill="0" autoLine="0" autoPict="0" altText="">
                <anchor moveWithCells="1">
                  <from>
                    <xdr:col>11</xdr:col>
                    <xdr:colOff>12700</xdr:colOff>
                    <xdr:row>110</xdr:row>
                    <xdr:rowOff>0</xdr:rowOff>
                  </from>
                  <to>
                    <xdr:col>11</xdr:col>
                    <xdr:colOff>215900</xdr:colOff>
                    <xdr:row>110</xdr:row>
                    <xdr:rowOff>177800</xdr:rowOff>
                  </to>
                </anchor>
              </controlPr>
            </control>
          </mc:Choice>
        </mc:AlternateContent>
        <mc:AlternateContent xmlns:mc="http://schemas.openxmlformats.org/markup-compatibility/2006">
          <mc:Choice Requires="x14">
            <control shapeId="10594" r:id="rId268" name="Option Button 354">
              <controlPr defaultSize="0" autoFill="0" autoLine="0" autoPict="0" altText="">
                <anchor moveWithCells="1">
                  <from>
                    <xdr:col>2</xdr:col>
                    <xdr:colOff>12700</xdr:colOff>
                    <xdr:row>6</xdr:row>
                    <xdr:rowOff>12700</xdr:rowOff>
                  </from>
                  <to>
                    <xdr:col>2</xdr:col>
                    <xdr:colOff>215900</xdr:colOff>
                    <xdr:row>7</xdr:row>
                    <xdr:rowOff>0</xdr:rowOff>
                  </to>
                </anchor>
              </controlPr>
            </control>
          </mc:Choice>
        </mc:AlternateContent>
        <mc:AlternateContent xmlns:mc="http://schemas.openxmlformats.org/markup-compatibility/2006">
          <mc:Choice Requires="x14">
            <control shapeId="10596" r:id="rId269" name="Option Button 356">
              <controlPr defaultSize="0" autoFill="0" autoLine="0" autoPict="0" altText="">
                <anchor moveWithCells="1">
                  <from>
                    <xdr:col>2</xdr:col>
                    <xdr:colOff>12700</xdr:colOff>
                    <xdr:row>8</xdr:row>
                    <xdr:rowOff>12700</xdr:rowOff>
                  </from>
                  <to>
                    <xdr:col>2</xdr:col>
                    <xdr:colOff>215900</xdr:colOff>
                    <xdr:row>9</xdr:row>
                    <xdr:rowOff>0</xdr:rowOff>
                  </to>
                </anchor>
              </controlPr>
            </control>
          </mc:Choice>
        </mc:AlternateContent>
        <mc:AlternateContent xmlns:mc="http://schemas.openxmlformats.org/markup-compatibility/2006">
          <mc:Choice Requires="x14">
            <control shapeId="10243" r:id="rId270" name="Check Box 3">
              <controlPr defaultSize="0" autoFill="0" autoLine="0" autoPict="0" altText="">
                <anchor moveWithCells="1">
                  <from>
                    <xdr:col>3</xdr:col>
                    <xdr:colOff>12700</xdr:colOff>
                    <xdr:row>24</xdr:row>
                    <xdr:rowOff>0</xdr:rowOff>
                  </from>
                  <to>
                    <xdr:col>3</xdr:col>
                    <xdr:colOff>215900</xdr:colOff>
                    <xdr:row>24</xdr:row>
                    <xdr:rowOff>177800</xdr:rowOff>
                  </to>
                </anchor>
              </controlPr>
            </control>
          </mc:Choice>
        </mc:AlternateContent>
        <mc:AlternateContent xmlns:mc="http://schemas.openxmlformats.org/markup-compatibility/2006">
          <mc:Choice Requires="x14">
            <control shapeId="10597" r:id="rId271" name="Check Box 357">
              <controlPr defaultSize="0" autoFill="0" autoLine="0" autoPict="0" altText="">
                <anchor moveWithCells="1">
                  <from>
                    <xdr:col>3</xdr:col>
                    <xdr:colOff>12700</xdr:colOff>
                    <xdr:row>12</xdr:row>
                    <xdr:rowOff>0</xdr:rowOff>
                  </from>
                  <to>
                    <xdr:col>3</xdr:col>
                    <xdr:colOff>215900</xdr:colOff>
                    <xdr:row>12</xdr:row>
                    <xdr:rowOff>177800</xdr:rowOff>
                  </to>
                </anchor>
              </controlPr>
            </control>
          </mc:Choice>
        </mc:AlternateContent>
        <mc:AlternateContent xmlns:mc="http://schemas.openxmlformats.org/markup-compatibility/2006">
          <mc:Choice Requires="x14">
            <control shapeId="10529" r:id="rId272" name="Check Box 289">
              <controlPr defaultSize="0" autoFill="0" autoLine="0" autoPict="0" altText="">
                <anchor moveWithCells="1">
                  <from>
                    <xdr:col>3</xdr:col>
                    <xdr:colOff>12700</xdr:colOff>
                    <xdr:row>97</xdr:row>
                    <xdr:rowOff>0</xdr:rowOff>
                  </from>
                  <to>
                    <xdr:col>3</xdr:col>
                    <xdr:colOff>215900</xdr:colOff>
                    <xdr:row>97</xdr:row>
                    <xdr:rowOff>177800</xdr:rowOff>
                  </to>
                </anchor>
              </controlPr>
            </control>
          </mc:Choice>
        </mc:AlternateContent>
        <mc:AlternateContent xmlns:mc="http://schemas.openxmlformats.org/markup-compatibility/2006">
          <mc:Choice Requires="x14">
            <control shapeId="10530" r:id="rId273" name="Check Box 290">
              <controlPr defaultSize="0" autoFill="0" autoLine="0" autoPict="0" altText="">
                <anchor moveWithCells="1">
                  <from>
                    <xdr:col>3</xdr:col>
                    <xdr:colOff>12700</xdr:colOff>
                    <xdr:row>98</xdr:row>
                    <xdr:rowOff>0</xdr:rowOff>
                  </from>
                  <to>
                    <xdr:col>3</xdr:col>
                    <xdr:colOff>215900</xdr:colOff>
                    <xdr:row>98</xdr:row>
                    <xdr:rowOff>177800</xdr:rowOff>
                  </to>
                </anchor>
              </controlPr>
            </control>
          </mc:Choice>
        </mc:AlternateContent>
        <mc:AlternateContent xmlns:mc="http://schemas.openxmlformats.org/markup-compatibility/2006">
          <mc:Choice Requires="x14">
            <control shapeId="10531" r:id="rId274" name="Check Box 291">
              <controlPr defaultSize="0" autoFill="0" autoLine="0" autoPict="0" altText="">
                <anchor moveWithCells="1">
                  <from>
                    <xdr:col>3</xdr:col>
                    <xdr:colOff>12700</xdr:colOff>
                    <xdr:row>99</xdr:row>
                    <xdr:rowOff>0</xdr:rowOff>
                  </from>
                  <to>
                    <xdr:col>3</xdr:col>
                    <xdr:colOff>215900</xdr:colOff>
                    <xdr:row>99</xdr:row>
                    <xdr:rowOff>177800</xdr:rowOff>
                  </to>
                </anchor>
              </controlPr>
            </control>
          </mc:Choice>
        </mc:AlternateContent>
        <mc:AlternateContent xmlns:mc="http://schemas.openxmlformats.org/markup-compatibility/2006">
          <mc:Choice Requires="x14">
            <control shapeId="10532" r:id="rId275" name="Check Box 292">
              <controlPr defaultSize="0" autoFill="0" autoLine="0" autoPict="0" altText="">
                <anchor moveWithCells="1">
                  <from>
                    <xdr:col>3</xdr:col>
                    <xdr:colOff>12700</xdr:colOff>
                    <xdr:row>100</xdr:row>
                    <xdr:rowOff>0</xdr:rowOff>
                  </from>
                  <to>
                    <xdr:col>3</xdr:col>
                    <xdr:colOff>215900</xdr:colOff>
                    <xdr:row>100</xdr:row>
                    <xdr:rowOff>177800</xdr:rowOff>
                  </to>
                </anchor>
              </controlPr>
            </control>
          </mc:Choice>
        </mc:AlternateContent>
        <mc:AlternateContent xmlns:mc="http://schemas.openxmlformats.org/markup-compatibility/2006">
          <mc:Choice Requires="x14">
            <control shapeId="10533" r:id="rId276" name="Check Box 293">
              <controlPr defaultSize="0" autoFill="0" autoLine="0" autoPict="0" altText="">
                <anchor moveWithCells="1">
                  <from>
                    <xdr:col>3</xdr:col>
                    <xdr:colOff>12700</xdr:colOff>
                    <xdr:row>101</xdr:row>
                    <xdr:rowOff>0</xdr:rowOff>
                  </from>
                  <to>
                    <xdr:col>3</xdr:col>
                    <xdr:colOff>215900</xdr:colOff>
                    <xdr:row>101</xdr:row>
                    <xdr:rowOff>177800</xdr:rowOff>
                  </to>
                </anchor>
              </controlPr>
            </control>
          </mc:Choice>
        </mc:AlternateContent>
        <mc:AlternateContent xmlns:mc="http://schemas.openxmlformats.org/markup-compatibility/2006">
          <mc:Choice Requires="x14">
            <control shapeId="10546" r:id="rId277" name="Check Box 306">
              <controlPr defaultSize="0" autoFill="0" autoLine="0" autoPict="0" altText="">
                <anchor moveWithCells="1">
                  <from>
                    <xdr:col>5</xdr:col>
                    <xdr:colOff>12700</xdr:colOff>
                    <xdr:row>97</xdr:row>
                    <xdr:rowOff>0</xdr:rowOff>
                  </from>
                  <to>
                    <xdr:col>5</xdr:col>
                    <xdr:colOff>215900</xdr:colOff>
                    <xdr:row>97</xdr:row>
                    <xdr:rowOff>177800</xdr:rowOff>
                  </to>
                </anchor>
              </controlPr>
            </control>
          </mc:Choice>
        </mc:AlternateContent>
        <mc:AlternateContent xmlns:mc="http://schemas.openxmlformats.org/markup-compatibility/2006">
          <mc:Choice Requires="x14">
            <control shapeId="10547" r:id="rId278" name="Check Box 307">
              <controlPr defaultSize="0" autoFill="0" autoLine="0" autoPict="0" altText="">
                <anchor moveWithCells="1">
                  <from>
                    <xdr:col>5</xdr:col>
                    <xdr:colOff>12700</xdr:colOff>
                    <xdr:row>98</xdr:row>
                    <xdr:rowOff>0</xdr:rowOff>
                  </from>
                  <to>
                    <xdr:col>5</xdr:col>
                    <xdr:colOff>215900</xdr:colOff>
                    <xdr:row>98</xdr:row>
                    <xdr:rowOff>177800</xdr:rowOff>
                  </to>
                </anchor>
              </controlPr>
            </control>
          </mc:Choice>
        </mc:AlternateContent>
        <mc:AlternateContent xmlns:mc="http://schemas.openxmlformats.org/markup-compatibility/2006">
          <mc:Choice Requires="x14">
            <control shapeId="10548" r:id="rId279" name="Check Box 308">
              <controlPr defaultSize="0" autoFill="0" autoLine="0" autoPict="0" altText="">
                <anchor moveWithCells="1">
                  <from>
                    <xdr:col>5</xdr:col>
                    <xdr:colOff>12700</xdr:colOff>
                    <xdr:row>99</xdr:row>
                    <xdr:rowOff>0</xdr:rowOff>
                  </from>
                  <to>
                    <xdr:col>5</xdr:col>
                    <xdr:colOff>215900</xdr:colOff>
                    <xdr:row>99</xdr:row>
                    <xdr:rowOff>177800</xdr:rowOff>
                  </to>
                </anchor>
              </controlPr>
            </control>
          </mc:Choice>
        </mc:AlternateContent>
        <mc:AlternateContent xmlns:mc="http://schemas.openxmlformats.org/markup-compatibility/2006">
          <mc:Choice Requires="x14">
            <control shapeId="10549" r:id="rId280" name="Check Box 309">
              <controlPr defaultSize="0" autoFill="0" autoLine="0" autoPict="0" altText="">
                <anchor moveWithCells="1">
                  <from>
                    <xdr:col>5</xdr:col>
                    <xdr:colOff>12700</xdr:colOff>
                    <xdr:row>100</xdr:row>
                    <xdr:rowOff>0</xdr:rowOff>
                  </from>
                  <to>
                    <xdr:col>5</xdr:col>
                    <xdr:colOff>215900</xdr:colOff>
                    <xdr:row>100</xdr:row>
                    <xdr:rowOff>177800</xdr:rowOff>
                  </to>
                </anchor>
              </controlPr>
            </control>
          </mc:Choice>
        </mc:AlternateContent>
        <mc:AlternateContent xmlns:mc="http://schemas.openxmlformats.org/markup-compatibility/2006">
          <mc:Choice Requires="x14">
            <control shapeId="10550" r:id="rId281" name="Check Box 310">
              <controlPr defaultSize="0" autoFill="0" autoLine="0" autoPict="0" altText="">
                <anchor moveWithCells="1">
                  <from>
                    <xdr:col>5</xdr:col>
                    <xdr:colOff>12700</xdr:colOff>
                    <xdr:row>101</xdr:row>
                    <xdr:rowOff>0</xdr:rowOff>
                  </from>
                  <to>
                    <xdr:col>5</xdr:col>
                    <xdr:colOff>215900</xdr:colOff>
                    <xdr:row>101</xdr:row>
                    <xdr:rowOff>177800</xdr:rowOff>
                  </to>
                </anchor>
              </controlPr>
            </control>
          </mc:Choice>
        </mc:AlternateContent>
        <mc:AlternateContent xmlns:mc="http://schemas.openxmlformats.org/markup-compatibility/2006">
          <mc:Choice Requires="x14">
            <control shapeId="10562" r:id="rId282" name="Check Box 322">
              <controlPr defaultSize="0" autoFill="0" autoLine="0" autoPict="0" altText="">
                <anchor moveWithCells="1">
                  <from>
                    <xdr:col>7</xdr:col>
                    <xdr:colOff>12700</xdr:colOff>
                    <xdr:row>97</xdr:row>
                    <xdr:rowOff>0</xdr:rowOff>
                  </from>
                  <to>
                    <xdr:col>7</xdr:col>
                    <xdr:colOff>215900</xdr:colOff>
                    <xdr:row>97</xdr:row>
                    <xdr:rowOff>177800</xdr:rowOff>
                  </to>
                </anchor>
              </controlPr>
            </control>
          </mc:Choice>
        </mc:AlternateContent>
        <mc:AlternateContent xmlns:mc="http://schemas.openxmlformats.org/markup-compatibility/2006">
          <mc:Choice Requires="x14">
            <control shapeId="10563" r:id="rId283" name="Check Box 323">
              <controlPr defaultSize="0" autoFill="0" autoLine="0" autoPict="0" altText="">
                <anchor moveWithCells="1">
                  <from>
                    <xdr:col>7</xdr:col>
                    <xdr:colOff>12700</xdr:colOff>
                    <xdr:row>98</xdr:row>
                    <xdr:rowOff>0</xdr:rowOff>
                  </from>
                  <to>
                    <xdr:col>7</xdr:col>
                    <xdr:colOff>215900</xdr:colOff>
                    <xdr:row>98</xdr:row>
                    <xdr:rowOff>177800</xdr:rowOff>
                  </to>
                </anchor>
              </controlPr>
            </control>
          </mc:Choice>
        </mc:AlternateContent>
        <mc:AlternateContent xmlns:mc="http://schemas.openxmlformats.org/markup-compatibility/2006">
          <mc:Choice Requires="x14">
            <control shapeId="10564" r:id="rId284" name="Check Box 324">
              <controlPr defaultSize="0" autoFill="0" autoLine="0" autoPict="0" altText="">
                <anchor moveWithCells="1">
                  <from>
                    <xdr:col>7</xdr:col>
                    <xdr:colOff>12700</xdr:colOff>
                    <xdr:row>99</xdr:row>
                    <xdr:rowOff>0</xdr:rowOff>
                  </from>
                  <to>
                    <xdr:col>7</xdr:col>
                    <xdr:colOff>215900</xdr:colOff>
                    <xdr:row>99</xdr:row>
                    <xdr:rowOff>177800</xdr:rowOff>
                  </to>
                </anchor>
              </controlPr>
            </control>
          </mc:Choice>
        </mc:AlternateContent>
        <mc:AlternateContent xmlns:mc="http://schemas.openxmlformats.org/markup-compatibility/2006">
          <mc:Choice Requires="x14">
            <control shapeId="10565" r:id="rId285" name="Check Box 325">
              <controlPr defaultSize="0" autoFill="0" autoLine="0" autoPict="0" altText="">
                <anchor moveWithCells="1">
                  <from>
                    <xdr:col>7</xdr:col>
                    <xdr:colOff>12700</xdr:colOff>
                    <xdr:row>100</xdr:row>
                    <xdr:rowOff>0</xdr:rowOff>
                  </from>
                  <to>
                    <xdr:col>7</xdr:col>
                    <xdr:colOff>215900</xdr:colOff>
                    <xdr:row>100</xdr:row>
                    <xdr:rowOff>177800</xdr:rowOff>
                  </to>
                </anchor>
              </controlPr>
            </control>
          </mc:Choice>
        </mc:AlternateContent>
        <mc:AlternateContent xmlns:mc="http://schemas.openxmlformats.org/markup-compatibility/2006">
          <mc:Choice Requires="x14">
            <control shapeId="10566" r:id="rId286" name="Check Box 326">
              <controlPr defaultSize="0" autoFill="0" autoLine="0" autoPict="0" altText="">
                <anchor moveWithCells="1">
                  <from>
                    <xdr:col>7</xdr:col>
                    <xdr:colOff>12700</xdr:colOff>
                    <xdr:row>101</xdr:row>
                    <xdr:rowOff>0</xdr:rowOff>
                  </from>
                  <to>
                    <xdr:col>7</xdr:col>
                    <xdr:colOff>215900</xdr:colOff>
                    <xdr:row>101</xdr:row>
                    <xdr:rowOff>177800</xdr:rowOff>
                  </to>
                </anchor>
              </controlPr>
            </control>
          </mc:Choice>
        </mc:AlternateContent>
        <mc:AlternateContent xmlns:mc="http://schemas.openxmlformats.org/markup-compatibility/2006">
          <mc:Choice Requires="x14">
            <control shapeId="10578" r:id="rId287" name="Check Box 338">
              <controlPr defaultSize="0" autoFill="0" autoLine="0" autoPict="0" altText="">
                <anchor moveWithCells="1">
                  <from>
                    <xdr:col>11</xdr:col>
                    <xdr:colOff>12700</xdr:colOff>
                    <xdr:row>97</xdr:row>
                    <xdr:rowOff>0</xdr:rowOff>
                  </from>
                  <to>
                    <xdr:col>11</xdr:col>
                    <xdr:colOff>215900</xdr:colOff>
                    <xdr:row>97</xdr:row>
                    <xdr:rowOff>177800</xdr:rowOff>
                  </to>
                </anchor>
              </controlPr>
            </control>
          </mc:Choice>
        </mc:AlternateContent>
        <mc:AlternateContent xmlns:mc="http://schemas.openxmlformats.org/markup-compatibility/2006">
          <mc:Choice Requires="x14">
            <control shapeId="10579" r:id="rId288" name="Check Box 339">
              <controlPr defaultSize="0" autoFill="0" autoLine="0" autoPict="0" altText="">
                <anchor moveWithCells="1">
                  <from>
                    <xdr:col>11</xdr:col>
                    <xdr:colOff>12700</xdr:colOff>
                    <xdr:row>98</xdr:row>
                    <xdr:rowOff>0</xdr:rowOff>
                  </from>
                  <to>
                    <xdr:col>11</xdr:col>
                    <xdr:colOff>215900</xdr:colOff>
                    <xdr:row>98</xdr:row>
                    <xdr:rowOff>177800</xdr:rowOff>
                  </to>
                </anchor>
              </controlPr>
            </control>
          </mc:Choice>
        </mc:AlternateContent>
        <mc:AlternateContent xmlns:mc="http://schemas.openxmlformats.org/markup-compatibility/2006">
          <mc:Choice Requires="x14">
            <control shapeId="10580" r:id="rId289" name="Check Box 340">
              <controlPr defaultSize="0" autoFill="0" autoLine="0" autoPict="0" altText="">
                <anchor moveWithCells="1">
                  <from>
                    <xdr:col>11</xdr:col>
                    <xdr:colOff>12700</xdr:colOff>
                    <xdr:row>99</xdr:row>
                    <xdr:rowOff>0</xdr:rowOff>
                  </from>
                  <to>
                    <xdr:col>11</xdr:col>
                    <xdr:colOff>215900</xdr:colOff>
                    <xdr:row>99</xdr:row>
                    <xdr:rowOff>177800</xdr:rowOff>
                  </to>
                </anchor>
              </controlPr>
            </control>
          </mc:Choice>
        </mc:AlternateContent>
        <mc:AlternateContent xmlns:mc="http://schemas.openxmlformats.org/markup-compatibility/2006">
          <mc:Choice Requires="x14">
            <control shapeId="10581" r:id="rId290" name="Check Box 341">
              <controlPr defaultSize="0" autoFill="0" autoLine="0" autoPict="0" altText="">
                <anchor moveWithCells="1">
                  <from>
                    <xdr:col>11</xdr:col>
                    <xdr:colOff>12700</xdr:colOff>
                    <xdr:row>100</xdr:row>
                    <xdr:rowOff>0</xdr:rowOff>
                  </from>
                  <to>
                    <xdr:col>11</xdr:col>
                    <xdr:colOff>215900</xdr:colOff>
                    <xdr:row>100</xdr:row>
                    <xdr:rowOff>177800</xdr:rowOff>
                  </to>
                </anchor>
              </controlPr>
            </control>
          </mc:Choice>
        </mc:AlternateContent>
        <mc:AlternateContent xmlns:mc="http://schemas.openxmlformats.org/markup-compatibility/2006">
          <mc:Choice Requires="x14">
            <control shapeId="10582" r:id="rId291" name="Check Box 342">
              <controlPr defaultSize="0" autoFill="0" autoLine="0" autoPict="0" altText="">
                <anchor moveWithCells="1">
                  <from>
                    <xdr:col>11</xdr:col>
                    <xdr:colOff>12700</xdr:colOff>
                    <xdr:row>101</xdr:row>
                    <xdr:rowOff>0</xdr:rowOff>
                  </from>
                  <to>
                    <xdr:col>11</xdr:col>
                    <xdr:colOff>215900</xdr:colOff>
                    <xdr:row>101</xdr:row>
                    <xdr:rowOff>177800</xdr:rowOff>
                  </to>
                </anchor>
              </controlPr>
            </control>
          </mc:Choice>
        </mc:AlternateContent>
        <mc:AlternateContent xmlns:mc="http://schemas.openxmlformats.org/markup-compatibility/2006">
          <mc:Choice Requires="x14">
            <control shapeId="10598" r:id="rId292" name="Check Box 358">
              <controlPr defaultSize="0" autoFill="0" autoLine="0" autoPict="0" altText="">
                <anchor moveWithCells="1">
                  <from>
                    <xdr:col>3</xdr:col>
                    <xdr:colOff>12700</xdr:colOff>
                    <xdr:row>16</xdr:row>
                    <xdr:rowOff>0</xdr:rowOff>
                  </from>
                  <to>
                    <xdr:col>3</xdr:col>
                    <xdr:colOff>215900</xdr:colOff>
                    <xdr:row>16</xdr:row>
                    <xdr:rowOff>177800</xdr:rowOff>
                  </to>
                </anchor>
              </controlPr>
            </control>
          </mc:Choice>
        </mc:AlternateContent>
        <mc:AlternateContent xmlns:mc="http://schemas.openxmlformats.org/markup-compatibility/2006">
          <mc:Choice Requires="x14">
            <control shapeId="10599" r:id="rId293" name="Check Box 359">
              <controlPr defaultSize="0" autoFill="0" autoLine="0" autoPict="0" altText="">
                <anchor moveWithCells="1">
                  <from>
                    <xdr:col>3</xdr:col>
                    <xdr:colOff>12700</xdr:colOff>
                    <xdr:row>17</xdr:row>
                    <xdr:rowOff>0</xdr:rowOff>
                  </from>
                  <to>
                    <xdr:col>3</xdr:col>
                    <xdr:colOff>215900</xdr:colOff>
                    <xdr:row>17</xdr:row>
                    <xdr:rowOff>177800</xdr:rowOff>
                  </to>
                </anchor>
              </controlPr>
            </control>
          </mc:Choice>
        </mc:AlternateContent>
        <mc:AlternateContent xmlns:mc="http://schemas.openxmlformats.org/markup-compatibility/2006">
          <mc:Choice Requires="x14">
            <control shapeId="10600" r:id="rId294" name="Check Box 360">
              <controlPr defaultSize="0" autoFill="0" autoLine="0" autoPict="0" altText="">
                <anchor moveWithCells="1">
                  <from>
                    <xdr:col>3</xdr:col>
                    <xdr:colOff>12700</xdr:colOff>
                    <xdr:row>18</xdr:row>
                    <xdr:rowOff>0</xdr:rowOff>
                  </from>
                  <to>
                    <xdr:col>3</xdr:col>
                    <xdr:colOff>215900</xdr:colOff>
                    <xdr:row>18</xdr:row>
                    <xdr:rowOff>177800</xdr:rowOff>
                  </to>
                </anchor>
              </controlPr>
            </control>
          </mc:Choice>
        </mc:AlternateContent>
        <mc:AlternateContent xmlns:mc="http://schemas.openxmlformats.org/markup-compatibility/2006">
          <mc:Choice Requires="x14">
            <control shapeId="10601" r:id="rId295" name="Check Box 361">
              <controlPr defaultSize="0" autoFill="0" autoLine="0" autoPict="0" altText="">
                <anchor moveWithCells="1">
                  <from>
                    <xdr:col>3</xdr:col>
                    <xdr:colOff>12700</xdr:colOff>
                    <xdr:row>19</xdr:row>
                    <xdr:rowOff>0</xdr:rowOff>
                  </from>
                  <to>
                    <xdr:col>3</xdr:col>
                    <xdr:colOff>215900</xdr:colOff>
                    <xdr:row>19</xdr:row>
                    <xdr:rowOff>177800</xdr:rowOff>
                  </to>
                </anchor>
              </controlPr>
            </control>
          </mc:Choice>
        </mc:AlternateContent>
        <mc:AlternateContent xmlns:mc="http://schemas.openxmlformats.org/markup-compatibility/2006">
          <mc:Choice Requires="x14">
            <control shapeId="10602" r:id="rId296" name="Check Box 362">
              <controlPr defaultSize="0" autoFill="0" autoLine="0" autoPict="0" altText="">
                <anchor moveWithCells="1">
                  <from>
                    <xdr:col>3</xdr:col>
                    <xdr:colOff>12700</xdr:colOff>
                    <xdr:row>20</xdr:row>
                    <xdr:rowOff>0</xdr:rowOff>
                  </from>
                  <to>
                    <xdr:col>3</xdr:col>
                    <xdr:colOff>215900</xdr:colOff>
                    <xdr:row>20</xdr:row>
                    <xdr:rowOff>177800</xdr:rowOff>
                  </to>
                </anchor>
              </controlPr>
            </control>
          </mc:Choice>
        </mc:AlternateContent>
        <mc:AlternateContent xmlns:mc="http://schemas.openxmlformats.org/markup-compatibility/2006">
          <mc:Choice Requires="x14">
            <control shapeId="10603" r:id="rId297" name="Check Box 363">
              <controlPr defaultSize="0" autoFill="0" autoLine="0" autoPict="0" altText="">
                <anchor moveWithCells="1">
                  <from>
                    <xdr:col>5</xdr:col>
                    <xdr:colOff>12700</xdr:colOff>
                    <xdr:row>16</xdr:row>
                    <xdr:rowOff>0</xdr:rowOff>
                  </from>
                  <to>
                    <xdr:col>5</xdr:col>
                    <xdr:colOff>215900</xdr:colOff>
                    <xdr:row>16</xdr:row>
                    <xdr:rowOff>177800</xdr:rowOff>
                  </to>
                </anchor>
              </controlPr>
            </control>
          </mc:Choice>
        </mc:AlternateContent>
        <mc:AlternateContent xmlns:mc="http://schemas.openxmlformats.org/markup-compatibility/2006">
          <mc:Choice Requires="x14">
            <control shapeId="10604" r:id="rId298" name="Check Box 364">
              <controlPr defaultSize="0" autoFill="0" autoLine="0" autoPict="0" altText="">
                <anchor moveWithCells="1">
                  <from>
                    <xdr:col>5</xdr:col>
                    <xdr:colOff>12700</xdr:colOff>
                    <xdr:row>17</xdr:row>
                    <xdr:rowOff>0</xdr:rowOff>
                  </from>
                  <to>
                    <xdr:col>5</xdr:col>
                    <xdr:colOff>215900</xdr:colOff>
                    <xdr:row>17</xdr:row>
                    <xdr:rowOff>177800</xdr:rowOff>
                  </to>
                </anchor>
              </controlPr>
            </control>
          </mc:Choice>
        </mc:AlternateContent>
        <mc:AlternateContent xmlns:mc="http://schemas.openxmlformats.org/markup-compatibility/2006">
          <mc:Choice Requires="x14">
            <control shapeId="10605" r:id="rId299" name="Check Box 365">
              <controlPr defaultSize="0" autoFill="0" autoLine="0" autoPict="0" altText="">
                <anchor moveWithCells="1">
                  <from>
                    <xdr:col>5</xdr:col>
                    <xdr:colOff>12700</xdr:colOff>
                    <xdr:row>18</xdr:row>
                    <xdr:rowOff>0</xdr:rowOff>
                  </from>
                  <to>
                    <xdr:col>5</xdr:col>
                    <xdr:colOff>215900</xdr:colOff>
                    <xdr:row>18</xdr:row>
                    <xdr:rowOff>177800</xdr:rowOff>
                  </to>
                </anchor>
              </controlPr>
            </control>
          </mc:Choice>
        </mc:AlternateContent>
        <mc:AlternateContent xmlns:mc="http://schemas.openxmlformats.org/markup-compatibility/2006">
          <mc:Choice Requires="x14">
            <control shapeId="10606" r:id="rId300" name="Check Box 366">
              <controlPr defaultSize="0" autoFill="0" autoLine="0" autoPict="0" altText="">
                <anchor moveWithCells="1">
                  <from>
                    <xdr:col>5</xdr:col>
                    <xdr:colOff>12700</xdr:colOff>
                    <xdr:row>19</xdr:row>
                    <xdr:rowOff>0</xdr:rowOff>
                  </from>
                  <to>
                    <xdr:col>5</xdr:col>
                    <xdr:colOff>215900</xdr:colOff>
                    <xdr:row>19</xdr:row>
                    <xdr:rowOff>177800</xdr:rowOff>
                  </to>
                </anchor>
              </controlPr>
            </control>
          </mc:Choice>
        </mc:AlternateContent>
        <mc:AlternateContent xmlns:mc="http://schemas.openxmlformats.org/markup-compatibility/2006">
          <mc:Choice Requires="x14">
            <control shapeId="10607" r:id="rId301" name="Check Box 367">
              <controlPr defaultSize="0" autoFill="0" autoLine="0" autoPict="0" altText="">
                <anchor moveWithCells="1">
                  <from>
                    <xdr:col>5</xdr:col>
                    <xdr:colOff>12700</xdr:colOff>
                    <xdr:row>20</xdr:row>
                    <xdr:rowOff>0</xdr:rowOff>
                  </from>
                  <to>
                    <xdr:col>5</xdr:col>
                    <xdr:colOff>215900</xdr:colOff>
                    <xdr:row>20</xdr:row>
                    <xdr:rowOff>177800</xdr:rowOff>
                  </to>
                </anchor>
              </controlPr>
            </control>
          </mc:Choice>
        </mc:AlternateContent>
        <mc:AlternateContent xmlns:mc="http://schemas.openxmlformats.org/markup-compatibility/2006">
          <mc:Choice Requires="x14">
            <control shapeId="10608" r:id="rId302" name="Check Box 368">
              <controlPr defaultSize="0" autoFill="0" autoLine="0" autoPict="0" altText="">
                <anchor moveWithCells="1">
                  <from>
                    <xdr:col>7</xdr:col>
                    <xdr:colOff>12700</xdr:colOff>
                    <xdr:row>16</xdr:row>
                    <xdr:rowOff>0</xdr:rowOff>
                  </from>
                  <to>
                    <xdr:col>7</xdr:col>
                    <xdr:colOff>215900</xdr:colOff>
                    <xdr:row>16</xdr:row>
                    <xdr:rowOff>177800</xdr:rowOff>
                  </to>
                </anchor>
              </controlPr>
            </control>
          </mc:Choice>
        </mc:AlternateContent>
        <mc:AlternateContent xmlns:mc="http://schemas.openxmlformats.org/markup-compatibility/2006">
          <mc:Choice Requires="x14">
            <control shapeId="10609" r:id="rId303" name="Check Box 369">
              <controlPr defaultSize="0" autoFill="0" autoLine="0" autoPict="0" altText="">
                <anchor moveWithCells="1">
                  <from>
                    <xdr:col>7</xdr:col>
                    <xdr:colOff>12700</xdr:colOff>
                    <xdr:row>17</xdr:row>
                    <xdr:rowOff>0</xdr:rowOff>
                  </from>
                  <to>
                    <xdr:col>7</xdr:col>
                    <xdr:colOff>215900</xdr:colOff>
                    <xdr:row>17</xdr:row>
                    <xdr:rowOff>177800</xdr:rowOff>
                  </to>
                </anchor>
              </controlPr>
            </control>
          </mc:Choice>
        </mc:AlternateContent>
        <mc:AlternateContent xmlns:mc="http://schemas.openxmlformats.org/markup-compatibility/2006">
          <mc:Choice Requires="x14">
            <control shapeId="10610" r:id="rId304" name="Check Box 370">
              <controlPr defaultSize="0" autoFill="0" autoLine="0" autoPict="0" altText="">
                <anchor moveWithCells="1">
                  <from>
                    <xdr:col>7</xdr:col>
                    <xdr:colOff>12700</xdr:colOff>
                    <xdr:row>18</xdr:row>
                    <xdr:rowOff>0</xdr:rowOff>
                  </from>
                  <to>
                    <xdr:col>7</xdr:col>
                    <xdr:colOff>215900</xdr:colOff>
                    <xdr:row>18</xdr:row>
                    <xdr:rowOff>177800</xdr:rowOff>
                  </to>
                </anchor>
              </controlPr>
            </control>
          </mc:Choice>
        </mc:AlternateContent>
        <mc:AlternateContent xmlns:mc="http://schemas.openxmlformats.org/markup-compatibility/2006">
          <mc:Choice Requires="x14">
            <control shapeId="10611" r:id="rId305" name="Check Box 371">
              <controlPr defaultSize="0" autoFill="0" autoLine="0" autoPict="0" altText="">
                <anchor moveWithCells="1">
                  <from>
                    <xdr:col>7</xdr:col>
                    <xdr:colOff>12700</xdr:colOff>
                    <xdr:row>19</xdr:row>
                    <xdr:rowOff>0</xdr:rowOff>
                  </from>
                  <to>
                    <xdr:col>7</xdr:col>
                    <xdr:colOff>215900</xdr:colOff>
                    <xdr:row>19</xdr:row>
                    <xdr:rowOff>177800</xdr:rowOff>
                  </to>
                </anchor>
              </controlPr>
            </control>
          </mc:Choice>
        </mc:AlternateContent>
        <mc:AlternateContent xmlns:mc="http://schemas.openxmlformats.org/markup-compatibility/2006">
          <mc:Choice Requires="x14">
            <control shapeId="10612" r:id="rId306" name="Check Box 372">
              <controlPr defaultSize="0" autoFill="0" autoLine="0" autoPict="0" altText="">
                <anchor moveWithCells="1">
                  <from>
                    <xdr:col>7</xdr:col>
                    <xdr:colOff>12700</xdr:colOff>
                    <xdr:row>20</xdr:row>
                    <xdr:rowOff>0</xdr:rowOff>
                  </from>
                  <to>
                    <xdr:col>7</xdr:col>
                    <xdr:colOff>215900</xdr:colOff>
                    <xdr:row>20</xdr:row>
                    <xdr:rowOff>177800</xdr:rowOff>
                  </to>
                </anchor>
              </controlPr>
            </control>
          </mc:Choice>
        </mc:AlternateContent>
        <mc:AlternateContent xmlns:mc="http://schemas.openxmlformats.org/markup-compatibility/2006">
          <mc:Choice Requires="x14">
            <control shapeId="10613" r:id="rId307" name="Check Box 373">
              <controlPr defaultSize="0" autoFill="0" autoLine="0" autoPict="0" altText="">
                <anchor moveWithCells="1">
                  <from>
                    <xdr:col>11</xdr:col>
                    <xdr:colOff>12700</xdr:colOff>
                    <xdr:row>16</xdr:row>
                    <xdr:rowOff>0</xdr:rowOff>
                  </from>
                  <to>
                    <xdr:col>11</xdr:col>
                    <xdr:colOff>215900</xdr:colOff>
                    <xdr:row>16</xdr:row>
                    <xdr:rowOff>177800</xdr:rowOff>
                  </to>
                </anchor>
              </controlPr>
            </control>
          </mc:Choice>
        </mc:AlternateContent>
        <mc:AlternateContent xmlns:mc="http://schemas.openxmlformats.org/markup-compatibility/2006">
          <mc:Choice Requires="x14">
            <control shapeId="10614" r:id="rId308" name="Check Box 374">
              <controlPr defaultSize="0" autoFill="0" autoLine="0" autoPict="0" altText="">
                <anchor moveWithCells="1">
                  <from>
                    <xdr:col>11</xdr:col>
                    <xdr:colOff>12700</xdr:colOff>
                    <xdr:row>17</xdr:row>
                    <xdr:rowOff>0</xdr:rowOff>
                  </from>
                  <to>
                    <xdr:col>11</xdr:col>
                    <xdr:colOff>215900</xdr:colOff>
                    <xdr:row>17</xdr:row>
                    <xdr:rowOff>177800</xdr:rowOff>
                  </to>
                </anchor>
              </controlPr>
            </control>
          </mc:Choice>
        </mc:AlternateContent>
        <mc:AlternateContent xmlns:mc="http://schemas.openxmlformats.org/markup-compatibility/2006">
          <mc:Choice Requires="x14">
            <control shapeId="10615" r:id="rId309" name="Check Box 375">
              <controlPr defaultSize="0" autoFill="0" autoLine="0" autoPict="0" altText="">
                <anchor moveWithCells="1">
                  <from>
                    <xdr:col>11</xdr:col>
                    <xdr:colOff>12700</xdr:colOff>
                    <xdr:row>18</xdr:row>
                    <xdr:rowOff>0</xdr:rowOff>
                  </from>
                  <to>
                    <xdr:col>11</xdr:col>
                    <xdr:colOff>215900</xdr:colOff>
                    <xdr:row>18</xdr:row>
                    <xdr:rowOff>177800</xdr:rowOff>
                  </to>
                </anchor>
              </controlPr>
            </control>
          </mc:Choice>
        </mc:AlternateContent>
        <mc:AlternateContent xmlns:mc="http://schemas.openxmlformats.org/markup-compatibility/2006">
          <mc:Choice Requires="x14">
            <control shapeId="10616" r:id="rId310" name="Check Box 376">
              <controlPr defaultSize="0" autoFill="0" autoLine="0" autoPict="0" altText="">
                <anchor moveWithCells="1">
                  <from>
                    <xdr:col>11</xdr:col>
                    <xdr:colOff>12700</xdr:colOff>
                    <xdr:row>19</xdr:row>
                    <xdr:rowOff>0</xdr:rowOff>
                  </from>
                  <to>
                    <xdr:col>11</xdr:col>
                    <xdr:colOff>215900</xdr:colOff>
                    <xdr:row>19</xdr:row>
                    <xdr:rowOff>177800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CA86-8DDA-4B63-8029-EC371861BBB1}">
  <sheetPr codeName="Blad9">
    <pageSetUpPr fitToPage="1"/>
  </sheetPr>
  <dimension ref="A1:X115"/>
  <sheetViews>
    <sheetView showGridLines="0" zoomScaleNormal="100" workbookViewId="0">
      <pane ySplit="2" topLeftCell="A3" activePane="bottomLeft" state="frozen"/>
      <selection pane="bottomLeft"/>
    </sheetView>
  </sheetViews>
  <sheetFormatPr baseColWidth="10" defaultColWidth="8.83203125" defaultRowHeight="15" x14ac:dyDescent="0.2"/>
  <cols>
    <col min="1" max="2" width="2.5" customWidth="1"/>
    <col min="3" max="4" width="3.5" customWidth="1"/>
    <col min="5" max="5" width="31.5" customWidth="1"/>
    <col min="6" max="6" width="3.5" customWidth="1"/>
    <col min="7" max="7" width="31.5" customWidth="1"/>
    <col min="8" max="8" width="3.5" customWidth="1"/>
    <col min="9" max="10" width="2.5" customWidth="1"/>
    <col min="11" max="11" width="27" customWidth="1"/>
    <col min="12" max="12" width="3.5" customWidth="1"/>
    <col min="13" max="13" width="28.5" customWidth="1"/>
    <col min="14" max="16" width="2.5" customWidth="1"/>
    <col min="17" max="17" width="12.5" bestFit="1" customWidth="1"/>
    <col min="18" max="20" width="9.5" bestFit="1" customWidth="1"/>
    <col min="21" max="32" width="8.83203125" customWidth="1"/>
  </cols>
  <sheetData>
    <row r="1" spans="1:18" ht="24" customHeight="1" x14ac:dyDescent="0.2">
      <c r="A1" s="1"/>
      <c r="F1" s="47"/>
    </row>
    <row r="2" spans="1:18" s="6" customFormat="1" ht="24" customHeight="1" x14ac:dyDescent="0.2">
      <c r="A2" s="45"/>
      <c r="B2" s="84" t="s">
        <v>16</v>
      </c>
      <c r="C2" s="82"/>
      <c r="D2" s="82"/>
      <c r="E2" s="83"/>
      <c r="F2" s="82"/>
      <c r="G2" s="82"/>
      <c r="H2" s="82"/>
      <c r="I2" s="82"/>
      <c r="J2" s="82"/>
      <c r="K2" s="82"/>
      <c r="L2" s="82"/>
      <c r="M2" s="45"/>
      <c r="N2" s="45"/>
      <c r="O2" s="45"/>
      <c r="P2" s="45"/>
      <c r="Q2" s="6">
        <f>IF(Q7=1, 0, IF(Q7=2, IF(Q13=TRUE, 0, 1), 1))</f>
        <v>1</v>
      </c>
    </row>
    <row r="3" spans="1:18" ht="14.25" customHeight="1" x14ac:dyDescent="0.2">
      <c r="A3" s="16"/>
      <c r="B3" s="16"/>
      <c r="C3" s="16"/>
      <c r="D3" s="16"/>
      <c r="E3" s="43"/>
      <c r="F3" s="43"/>
      <c r="G3" s="43"/>
      <c r="H3" s="43"/>
      <c r="I3" s="43"/>
      <c r="J3" s="43"/>
      <c r="K3" s="43"/>
      <c r="L3" s="43"/>
      <c r="M3" s="43"/>
      <c r="N3" s="43"/>
      <c r="O3" s="16"/>
      <c r="P3" s="16"/>
    </row>
    <row r="5" spans="1:18" x14ac:dyDescent="0.2">
      <c r="A5" s="5" t="str">
        <f>IF(D5&lt;&gt;"", "✘", "")</f>
        <v>✘</v>
      </c>
      <c r="B5" s="10" t="s">
        <v>17</v>
      </c>
      <c r="D5" s="136" t="str">
        <f>IF($Q$7=0, "| Selecteer het antwoord dat van toepassing is voor jouw IGS:", "")</f>
        <v>| Selecteer het antwoord dat van toepassing is voor jouw IGS:</v>
      </c>
      <c r="J5" s="70" t="s">
        <v>18</v>
      </c>
      <c r="K5" s="68"/>
      <c r="L5" s="67"/>
      <c r="M5" s="68"/>
      <c r="N5" s="80"/>
      <c r="O5" s="79"/>
    </row>
    <row r="6" spans="1:18" ht="3.5" customHeight="1" x14ac:dyDescent="0.2">
      <c r="B6" s="10"/>
      <c r="J6" s="74"/>
      <c r="K6" s="77"/>
      <c r="L6" s="75"/>
      <c r="M6" s="76"/>
      <c r="N6" s="81"/>
      <c r="O6" s="79"/>
    </row>
    <row r="7" spans="1:18" ht="14.5" customHeight="1" x14ac:dyDescent="0.2">
      <c r="D7" s="161" t="str">
        <f>"De samenstelling van mijn IGS is niet gewijzigd in de loop van het werkingsjaar "&amp;Datum_werkingsjaar&amp;"."</f>
        <v>De samenstelling van mijn IGS is niet gewijzigd in de loop van het werkingsjaar 2025.</v>
      </c>
      <c r="J7" s="66"/>
      <c r="K7" s="200" t="str">
        <f>IF(Q2=0, "De IGS bestaat uit "&amp;Q14&amp;" gemeenten"&amp;IFERROR(": "&amp;R14, "")&amp;".", "[Maak de juiste keuze(s) op dit werkblad om de samenvatting weer te geven.]")</f>
        <v>[Maak de juiste keuze(s) op dit werkblad om de samenvatting weer te geven.]</v>
      </c>
      <c r="L7" s="200"/>
      <c r="M7" s="200"/>
      <c r="N7" s="71"/>
      <c r="O7" s="42"/>
      <c r="Q7" s="1">
        <v>0</v>
      </c>
    </row>
    <row r="8" spans="1:18" ht="12.5" customHeight="1" x14ac:dyDescent="0.2">
      <c r="J8" s="66"/>
      <c r="K8" s="200"/>
      <c r="L8" s="200"/>
      <c r="M8" s="200"/>
      <c r="N8" s="71"/>
      <c r="O8" s="42"/>
    </row>
    <row r="9" spans="1:18" ht="14.5" customHeight="1" x14ac:dyDescent="0.2">
      <c r="D9" s="161" t="str">
        <f>"De samenstelling van mijn IGS is gewijzigd in de loop van het werkingsjaar "&amp;Datum_werkingsjaar&amp;"."</f>
        <v>De samenstelling van mijn IGS is gewijzigd in de loop van het werkingsjaar 2025.</v>
      </c>
      <c r="J9" s="66"/>
      <c r="K9" s="200"/>
      <c r="L9" s="200"/>
      <c r="M9" s="200"/>
      <c r="N9" s="71"/>
      <c r="O9" s="42"/>
    </row>
    <row r="10" spans="1:18" ht="3.5" customHeight="1" x14ac:dyDescent="0.2">
      <c r="J10" s="69"/>
      <c r="K10" s="78"/>
      <c r="L10" s="72"/>
      <c r="M10" s="72"/>
      <c r="N10" s="73"/>
      <c r="O10" s="42"/>
    </row>
    <row r="11" spans="1:18" x14ac:dyDescent="0.2">
      <c r="A11" s="35" t="str">
        <f>IF(D11&lt;&gt;"", "✘", "")</f>
        <v/>
      </c>
      <c r="D11" s="35" t="str">
        <f>IF(AND($Q$7=2, Q13=FALSE), "Pas de onderstaande selectie aan om de huidige samenstelling van jouw IGS aan te geven. Bevestig je selectie door het onderstaande vak aan te vinken:", "")</f>
        <v/>
      </c>
    </row>
    <row r="12" spans="1:18" ht="3.5" customHeight="1" x14ac:dyDescent="0.2"/>
    <row r="13" spans="1:18" x14ac:dyDescent="0.2">
      <c r="E13" t="str">
        <f>"Hierbij bevestig ik dat de onderstaande gemeenten aan mijn intergemeentelijk samenwerkingsverband deelnemen in het werkingsjaar "&amp;Datum_werkingsjaar&amp;":"</f>
        <v>Hierbij bevestig ik dat de onderstaande gemeenten aan mijn intergemeentelijk samenwerkingsverband deelnemen in het werkingsjaar 2025:</v>
      </c>
      <c r="Q13" s="1" t="b">
        <v>0</v>
      </c>
    </row>
    <row r="14" spans="1:18" x14ac:dyDescent="0.2">
      <c r="A14" s="35" t="str">
        <f>IF(E14&lt;&gt;"", "✘", "")</f>
        <v/>
      </c>
      <c r="E14" s="35" t="str">
        <f>IF(Q13=TRUE, IF(Q14&lt;4, "Je hebt minder dan vier gemeenten geselecteerd.", ""), "")</f>
        <v/>
      </c>
      <c r="Q14" cm="1">
        <f t="array" ref="Q14">SUMPRODUCT((Q17:T113)*(Q17:T113))</f>
        <v>13</v>
      </c>
      <c r="R14" t="str">
        <f>_xlfn.TEXTJOIN(", ", TRUE, U17:U21,V17:V21,W17:W21,X17:X20,U25:U42,V25:V42,W25:W42,X25:X39,U46:U56,V46:V56,W46:W56,X46:X54,U60:U74,V60:V74,W60:W74,X60:X74,U78:U94,V78:V94,W78:W94,X78:X91,U98:U113,V98:V113,W98:W113,X98:X113)</f>
        <v>Anzegem, Avelgem, Deerlijk, Harelbeke, Kortrijk, Kuurne, Lendelede, Menen, Spiere-Helkijn, Waregem, Wervik, Wevelgem, Zwevegem</v>
      </c>
    </row>
    <row r="15" spans="1:18" x14ac:dyDescent="0.2">
      <c r="C15" s="1"/>
      <c r="D15" s="46" t="s">
        <v>19</v>
      </c>
    </row>
    <row r="16" spans="1:18" ht="6.5" customHeight="1" x14ac:dyDescent="0.2"/>
    <row r="17" spans="3:24" x14ac:dyDescent="0.2">
      <c r="E17" t="s">
        <v>20</v>
      </c>
      <c r="G17" t="s">
        <v>21</v>
      </c>
      <c r="I17" t="s">
        <v>22</v>
      </c>
      <c r="M17" t="s">
        <v>23</v>
      </c>
      <c r="Q17" s="1" t="b">
        <v>0</v>
      </c>
      <c r="R17" s="1" t="b">
        <v>0</v>
      </c>
      <c r="S17" s="1" t="b">
        <v>0</v>
      </c>
      <c r="T17" s="1" t="b">
        <v>0</v>
      </c>
      <c r="U17" t="str">
        <f>IF(Q17=TRUE, E17, "")</f>
        <v/>
      </c>
      <c r="V17" t="str">
        <f>IF(R17=TRUE, G17, "")</f>
        <v/>
      </c>
      <c r="W17" t="str">
        <f>IF(S17=TRUE, I17, "")</f>
        <v/>
      </c>
      <c r="X17" t="str">
        <f>IF(T17=TRUE, M17, "")</f>
        <v/>
      </c>
    </row>
    <row r="18" spans="3:24" x14ac:dyDescent="0.2">
      <c r="E18" t="s">
        <v>24</v>
      </c>
      <c r="G18" t="s">
        <v>25</v>
      </c>
      <c r="I18" t="s">
        <v>26</v>
      </c>
      <c r="M18" t="s">
        <v>27</v>
      </c>
      <c r="Q18" s="1" t="b">
        <v>0</v>
      </c>
      <c r="R18" s="1" t="b">
        <v>0</v>
      </c>
      <c r="S18" s="1" t="b">
        <v>0</v>
      </c>
      <c r="T18" s="1" t="b">
        <v>0</v>
      </c>
      <c r="U18" t="str">
        <f>IF(Q18=TRUE, E18, "")</f>
        <v/>
      </c>
      <c r="V18" t="str">
        <f>IF(R18=TRUE, G18, "")</f>
        <v/>
      </c>
      <c r="W18" t="str">
        <f>IF(S18=TRUE, I18, "")</f>
        <v/>
      </c>
      <c r="X18" t="str">
        <f>IF(T18=TRUE, M18, "")</f>
        <v/>
      </c>
    </row>
    <row r="19" spans="3:24" x14ac:dyDescent="0.2">
      <c r="E19" t="s">
        <v>28</v>
      </c>
      <c r="G19" t="s">
        <v>29</v>
      </c>
      <c r="I19" t="s">
        <v>30</v>
      </c>
      <c r="M19" t="s">
        <v>31</v>
      </c>
      <c r="Q19" s="1" t="b">
        <v>0</v>
      </c>
      <c r="R19" s="1" t="b">
        <v>0</v>
      </c>
      <c r="S19" s="1" t="b">
        <v>0</v>
      </c>
      <c r="T19" s="1" t="b">
        <v>0</v>
      </c>
      <c r="U19" t="str">
        <f>IF(Q19=TRUE, E19, "")</f>
        <v/>
      </c>
      <c r="V19" t="str">
        <f>IF(R19=TRUE, G19, "")</f>
        <v/>
      </c>
      <c r="W19" t="str">
        <f>IF(S19=TRUE, I19, "")</f>
        <v/>
      </c>
      <c r="X19" t="str">
        <f>IF(T19=TRUE, M19, "")</f>
        <v/>
      </c>
    </row>
    <row r="20" spans="3:24" x14ac:dyDescent="0.2">
      <c r="E20" t="s">
        <v>32</v>
      </c>
      <c r="G20" t="s">
        <v>33</v>
      </c>
      <c r="I20" t="s">
        <v>34</v>
      </c>
      <c r="M20" t="s">
        <v>35</v>
      </c>
      <c r="Q20" s="1" t="b">
        <v>0</v>
      </c>
      <c r="R20" s="1" t="b">
        <v>0</v>
      </c>
      <c r="S20" s="1" t="b">
        <v>0</v>
      </c>
      <c r="T20" s="1" t="b">
        <v>0</v>
      </c>
      <c r="U20" t="str">
        <f>IF(Q20=TRUE, E20, "")</f>
        <v/>
      </c>
      <c r="V20" t="str">
        <f>IF(R20=TRUE, G20, "")</f>
        <v/>
      </c>
      <c r="W20" t="str">
        <f>IF(S20=TRUE, I20, "")</f>
        <v/>
      </c>
      <c r="X20" t="str">
        <f>IF(T20=TRUE, M20, "")</f>
        <v/>
      </c>
    </row>
    <row r="21" spans="3:24" x14ac:dyDescent="0.2">
      <c r="E21" t="s">
        <v>36</v>
      </c>
      <c r="G21" t="s">
        <v>37</v>
      </c>
      <c r="I21" t="s">
        <v>38</v>
      </c>
      <c r="Q21" s="1" t="b">
        <v>0</v>
      </c>
      <c r="R21" s="1" t="b">
        <v>0</v>
      </c>
      <c r="S21" s="1" t="b">
        <v>0</v>
      </c>
      <c r="T21" s="1"/>
      <c r="U21" t="str">
        <f>IF(Q21=TRUE, E21, "")</f>
        <v/>
      </c>
      <c r="V21" t="str">
        <f>IF(R21=TRUE, G21, "")</f>
        <v/>
      </c>
      <c r="W21" t="str">
        <f>IF(S21=TRUE, I21, "")</f>
        <v/>
      </c>
    </row>
    <row r="22" spans="3:24" x14ac:dyDescent="0.2">
      <c r="Q22" s="1"/>
      <c r="R22" s="1"/>
      <c r="S22" s="1"/>
      <c r="T22" s="1"/>
    </row>
    <row r="23" spans="3:24" x14ac:dyDescent="0.2">
      <c r="C23" s="1"/>
      <c r="D23" s="46" t="s">
        <v>39</v>
      </c>
      <c r="Q23" s="1"/>
      <c r="R23" s="1"/>
      <c r="S23" s="1"/>
      <c r="T23" s="1"/>
    </row>
    <row r="24" spans="3:24" ht="6" customHeight="1" x14ac:dyDescent="0.2">
      <c r="Q24" s="1"/>
      <c r="R24" s="1"/>
      <c r="S24" s="1"/>
      <c r="T24" s="1"/>
    </row>
    <row r="25" spans="3:24" x14ac:dyDescent="0.2">
      <c r="E25" t="s">
        <v>40</v>
      </c>
      <c r="G25" t="s">
        <v>104</v>
      </c>
      <c r="I25" t="s">
        <v>105</v>
      </c>
      <c r="M25" t="s">
        <v>106</v>
      </c>
      <c r="Q25" s="1" t="b">
        <v>0</v>
      </c>
      <c r="R25" s="1" t="b">
        <v>0</v>
      </c>
      <c r="S25" s="1" t="b">
        <v>0</v>
      </c>
      <c r="T25" s="1" t="b">
        <v>0</v>
      </c>
      <c r="U25" t="str">
        <f t="shared" ref="U25:U42" si="0">IF(Q25=TRUE, E25, "")</f>
        <v/>
      </c>
      <c r="V25" t="str">
        <f t="shared" ref="V25:V42" si="1">IF(R25=TRUE, G25, "")</f>
        <v/>
      </c>
      <c r="W25" t="str">
        <f t="shared" ref="W25:W42" si="2">IF(S25=TRUE, I25, "")</f>
        <v/>
      </c>
      <c r="X25" t="str">
        <f>IF(T25=TRUE, M25, "")</f>
        <v/>
      </c>
    </row>
    <row r="26" spans="3:24" x14ac:dyDescent="0.2">
      <c r="E26" t="s">
        <v>44</v>
      </c>
      <c r="G26" t="s">
        <v>41</v>
      </c>
      <c r="I26" t="s">
        <v>42</v>
      </c>
      <c r="M26" t="s">
        <v>43</v>
      </c>
      <c r="Q26" s="1" t="b">
        <v>0</v>
      </c>
      <c r="R26" s="1" t="b">
        <v>0</v>
      </c>
      <c r="S26" s="1" t="b">
        <v>0</v>
      </c>
      <c r="T26" s="1" t="b">
        <v>0</v>
      </c>
      <c r="U26" t="str">
        <f t="shared" si="0"/>
        <v/>
      </c>
      <c r="V26" t="str">
        <f t="shared" si="1"/>
        <v/>
      </c>
      <c r="W26" t="str">
        <f t="shared" si="2"/>
        <v/>
      </c>
      <c r="X26" t="str">
        <f t="shared" ref="X26:X89" si="3">IF(T26=TRUE, M26, "")</f>
        <v/>
      </c>
    </row>
    <row r="27" spans="3:24" x14ac:dyDescent="0.2">
      <c r="E27" t="s">
        <v>48</v>
      </c>
      <c r="G27" t="s">
        <v>45</v>
      </c>
      <c r="I27" t="s">
        <v>46</v>
      </c>
      <c r="M27" t="s">
        <v>47</v>
      </c>
      <c r="Q27" s="1" t="b">
        <v>0</v>
      </c>
      <c r="R27" s="1" t="b">
        <v>0</v>
      </c>
      <c r="S27" s="1" t="b">
        <v>0</v>
      </c>
      <c r="T27" s="1" t="b">
        <v>0</v>
      </c>
      <c r="U27" t="str">
        <f t="shared" si="0"/>
        <v/>
      </c>
      <c r="V27" t="str">
        <f t="shared" si="1"/>
        <v/>
      </c>
      <c r="W27" t="str">
        <f t="shared" si="2"/>
        <v/>
      </c>
      <c r="X27" t="str">
        <f t="shared" si="3"/>
        <v/>
      </c>
    </row>
    <row r="28" spans="3:24" x14ac:dyDescent="0.2">
      <c r="E28" t="s">
        <v>52</v>
      </c>
      <c r="G28" t="s">
        <v>49</v>
      </c>
      <c r="I28" t="s">
        <v>50</v>
      </c>
      <c r="M28" t="s">
        <v>51</v>
      </c>
      <c r="Q28" s="1" t="b">
        <v>0</v>
      </c>
      <c r="R28" s="1" t="b">
        <v>0</v>
      </c>
      <c r="S28" s="1" t="b">
        <v>0</v>
      </c>
      <c r="T28" s="1" t="b">
        <v>0</v>
      </c>
      <c r="U28" t="str">
        <f t="shared" si="0"/>
        <v/>
      </c>
      <c r="V28" t="str">
        <f t="shared" si="1"/>
        <v/>
      </c>
      <c r="W28" t="str">
        <f t="shared" si="2"/>
        <v/>
      </c>
      <c r="X28" t="str">
        <f t="shared" si="3"/>
        <v/>
      </c>
    </row>
    <row r="29" spans="3:24" x14ac:dyDescent="0.2">
      <c r="E29" t="s">
        <v>56</v>
      </c>
      <c r="G29" t="s">
        <v>53</v>
      </c>
      <c r="I29" t="s">
        <v>54</v>
      </c>
      <c r="M29" t="s">
        <v>55</v>
      </c>
      <c r="Q29" s="1" t="b">
        <v>0</v>
      </c>
      <c r="R29" s="1" t="b">
        <v>0</v>
      </c>
      <c r="S29" s="1" t="b">
        <v>0</v>
      </c>
      <c r="T29" s="1" t="b">
        <v>0</v>
      </c>
      <c r="U29" t="str">
        <f t="shared" si="0"/>
        <v/>
      </c>
      <c r="V29" t="str">
        <f t="shared" si="1"/>
        <v/>
      </c>
      <c r="W29" t="str">
        <f t="shared" si="2"/>
        <v/>
      </c>
      <c r="X29" t="str">
        <f t="shared" si="3"/>
        <v/>
      </c>
    </row>
    <row r="30" spans="3:24" x14ac:dyDescent="0.2">
      <c r="E30" t="s">
        <v>60</v>
      </c>
      <c r="G30" t="s">
        <v>57</v>
      </c>
      <c r="I30" t="s">
        <v>58</v>
      </c>
      <c r="M30" t="s">
        <v>59</v>
      </c>
      <c r="Q30" s="1" t="b">
        <v>0</v>
      </c>
      <c r="R30" s="1" t="b">
        <v>0</v>
      </c>
      <c r="S30" s="1" t="b">
        <v>0</v>
      </c>
      <c r="T30" s="1" t="b">
        <v>0</v>
      </c>
      <c r="U30" t="str">
        <f t="shared" si="0"/>
        <v/>
      </c>
      <c r="V30" t="str">
        <f t="shared" si="1"/>
        <v/>
      </c>
      <c r="W30" t="str">
        <f t="shared" si="2"/>
        <v/>
      </c>
      <c r="X30" t="str">
        <f t="shared" si="3"/>
        <v/>
      </c>
    </row>
    <row r="31" spans="3:24" x14ac:dyDescent="0.2">
      <c r="E31" t="s">
        <v>64</v>
      </c>
      <c r="G31" t="s">
        <v>61</v>
      </c>
      <c r="I31" t="s">
        <v>62</v>
      </c>
      <c r="M31" t="s">
        <v>63</v>
      </c>
      <c r="Q31" s="1" t="b">
        <v>0</v>
      </c>
      <c r="R31" s="1" t="b">
        <v>0</v>
      </c>
      <c r="S31" s="1" t="b">
        <v>0</v>
      </c>
      <c r="T31" s="1" t="b">
        <v>0</v>
      </c>
      <c r="U31" t="str">
        <f t="shared" si="0"/>
        <v/>
      </c>
      <c r="V31" t="str">
        <f t="shared" si="1"/>
        <v/>
      </c>
      <c r="W31" t="str">
        <f t="shared" si="2"/>
        <v/>
      </c>
      <c r="X31" t="str">
        <f t="shared" si="3"/>
        <v/>
      </c>
    </row>
    <row r="32" spans="3:24" x14ac:dyDescent="0.2">
      <c r="E32" t="s">
        <v>68</v>
      </c>
      <c r="G32" t="s">
        <v>65</v>
      </c>
      <c r="I32" t="s">
        <v>66</v>
      </c>
      <c r="M32" t="s">
        <v>67</v>
      </c>
      <c r="Q32" s="1" t="b">
        <v>0</v>
      </c>
      <c r="R32" s="1" t="b">
        <v>0</v>
      </c>
      <c r="S32" s="1" t="b">
        <v>0</v>
      </c>
      <c r="T32" s="1" t="b">
        <v>0</v>
      </c>
      <c r="U32" t="str">
        <f t="shared" si="0"/>
        <v/>
      </c>
      <c r="V32" t="str">
        <f t="shared" si="1"/>
        <v/>
      </c>
      <c r="W32" t="str">
        <f t="shared" si="2"/>
        <v/>
      </c>
      <c r="X32" t="str">
        <f t="shared" si="3"/>
        <v/>
      </c>
    </row>
    <row r="33" spans="3:24" x14ac:dyDescent="0.2">
      <c r="E33" t="s">
        <v>72</v>
      </c>
      <c r="G33" t="s">
        <v>69</v>
      </c>
      <c r="I33" t="s">
        <v>70</v>
      </c>
      <c r="M33" t="s">
        <v>71</v>
      </c>
      <c r="Q33" s="1" t="b">
        <v>0</v>
      </c>
      <c r="R33" s="1" t="b">
        <v>0</v>
      </c>
      <c r="S33" s="1" t="b">
        <v>0</v>
      </c>
      <c r="T33" s="1" t="b">
        <v>0</v>
      </c>
      <c r="U33" t="str">
        <f t="shared" si="0"/>
        <v/>
      </c>
      <c r="V33" t="str">
        <f t="shared" si="1"/>
        <v/>
      </c>
      <c r="W33" t="str">
        <f t="shared" si="2"/>
        <v/>
      </c>
      <c r="X33" t="str">
        <f t="shared" si="3"/>
        <v/>
      </c>
    </row>
    <row r="34" spans="3:24" x14ac:dyDescent="0.2">
      <c r="E34" t="s">
        <v>76</v>
      </c>
      <c r="G34" t="s">
        <v>73</v>
      </c>
      <c r="I34" t="s">
        <v>74</v>
      </c>
      <c r="M34" t="s">
        <v>75</v>
      </c>
      <c r="Q34" s="1" t="b">
        <v>0</v>
      </c>
      <c r="R34" s="1" t="b">
        <v>0</v>
      </c>
      <c r="S34" s="1" t="b">
        <v>0</v>
      </c>
      <c r="T34" s="1" t="b">
        <v>0</v>
      </c>
      <c r="U34" t="str">
        <f t="shared" si="0"/>
        <v/>
      </c>
      <c r="V34" t="str">
        <f t="shared" si="1"/>
        <v/>
      </c>
      <c r="W34" t="str">
        <f t="shared" si="2"/>
        <v/>
      </c>
      <c r="X34" t="str">
        <f t="shared" si="3"/>
        <v/>
      </c>
    </row>
    <row r="35" spans="3:24" x14ac:dyDescent="0.2">
      <c r="E35" t="s">
        <v>80</v>
      </c>
      <c r="G35" t="s">
        <v>77</v>
      </c>
      <c r="I35" t="s">
        <v>78</v>
      </c>
      <c r="M35" t="s">
        <v>79</v>
      </c>
      <c r="Q35" s="1" t="b">
        <v>0</v>
      </c>
      <c r="R35" s="1" t="b">
        <v>0</v>
      </c>
      <c r="S35" s="1" t="b">
        <v>0</v>
      </c>
      <c r="T35" s="1" t="b">
        <v>0</v>
      </c>
      <c r="U35" t="str">
        <f t="shared" si="0"/>
        <v/>
      </c>
      <c r="V35" t="str">
        <f t="shared" si="1"/>
        <v/>
      </c>
      <c r="W35" t="str">
        <f t="shared" si="2"/>
        <v/>
      </c>
      <c r="X35" t="str">
        <f t="shared" si="3"/>
        <v/>
      </c>
    </row>
    <row r="36" spans="3:24" x14ac:dyDescent="0.2">
      <c r="E36" t="s">
        <v>329</v>
      </c>
      <c r="G36" t="s">
        <v>81</v>
      </c>
      <c r="I36" t="s">
        <v>82</v>
      </c>
      <c r="M36" t="s">
        <v>83</v>
      </c>
      <c r="Q36" s="1" t="b">
        <v>0</v>
      </c>
      <c r="R36" s="1" t="b">
        <v>0</v>
      </c>
      <c r="S36" s="1" t="b">
        <v>0</v>
      </c>
      <c r="T36" s="1" t="b">
        <v>0</v>
      </c>
      <c r="U36" t="str">
        <f t="shared" si="0"/>
        <v/>
      </c>
      <c r="V36" t="str">
        <f t="shared" si="1"/>
        <v/>
      </c>
      <c r="W36" t="str">
        <f t="shared" si="2"/>
        <v/>
      </c>
      <c r="X36" t="str">
        <f t="shared" si="3"/>
        <v/>
      </c>
    </row>
    <row r="37" spans="3:24" x14ac:dyDescent="0.2">
      <c r="E37" t="s">
        <v>84</v>
      </c>
      <c r="G37" t="s">
        <v>85</v>
      </c>
      <c r="I37" t="s">
        <v>86</v>
      </c>
      <c r="M37" t="s">
        <v>87</v>
      </c>
      <c r="Q37" s="1" t="b">
        <v>0</v>
      </c>
      <c r="R37" s="1" t="b">
        <v>0</v>
      </c>
      <c r="S37" s="1" t="b">
        <v>0</v>
      </c>
      <c r="T37" s="1" t="b">
        <v>0</v>
      </c>
      <c r="U37" t="str">
        <f t="shared" si="0"/>
        <v/>
      </c>
      <c r="V37" t="str">
        <f t="shared" si="1"/>
        <v/>
      </c>
      <c r="W37" t="str">
        <f t="shared" si="2"/>
        <v/>
      </c>
      <c r="X37" t="str">
        <f t="shared" si="3"/>
        <v/>
      </c>
    </row>
    <row r="38" spans="3:24" x14ac:dyDescent="0.2">
      <c r="E38" t="s">
        <v>88</v>
      </c>
      <c r="G38" t="s">
        <v>89</v>
      </c>
      <c r="I38" t="s">
        <v>90</v>
      </c>
      <c r="M38" t="s">
        <v>91</v>
      </c>
      <c r="Q38" s="1" t="b">
        <v>0</v>
      </c>
      <c r="R38" s="1" t="b">
        <v>0</v>
      </c>
      <c r="S38" s="1" t="b">
        <v>0</v>
      </c>
      <c r="T38" s="1" t="b">
        <v>0</v>
      </c>
      <c r="U38" t="str">
        <f t="shared" si="0"/>
        <v/>
      </c>
      <c r="V38" t="str">
        <f t="shared" si="1"/>
        <v/>
      </c>
      <c r="W38" t="str">
        <f t="shared" si="2"/>
        <v/>
      </c>
      <c r="X38" t="str">
        <f t="shared" si="3"/>
        <v/>
      </c>
    </row>
    <row r="39" spans="3:24" x14ac:dyDescent="0.2">
      <c r="E39" t="s">
        <v>92</v>
      </c>
      <c r="G39" t="s">
        <v>93</v>
      </c>
      <c r="I39" t="s">
        <v>94</v>
      </c>
      <c r="M39" t="s">
        <v>330</v>
      </c>
      <c r="Q39" s="1" t="b">
        <v>0</v>
      </c>
      <c r="R39" s="1" t="b">
        <v>0</v>
      </c>
      <c r="S39" s="1" t="b">
        <v>0</v>
      </c>
      <c r="T39" s="1" t="b">
        <v>0</v>
      </c>
      <c r="U39" t="str">
        <f t="shared" si="0"/>
        <v/>
      </c>
      <c r="V39" t="str">
        <f t="shared" si="1"/>
        <v/>
      </c>
      <c r="W39" t="str">
        <f t="shared" si="2"/>
        <v/>
      </c>
      <c r="X39" t="str">
        <f t="shared" si="3"/>
        <v/>
      </c>
    </row>
    <row r="40" spans="3:24" x14ac:dyDescent="0.2">
      <c r="E40" t="s">
        <v>95</v>
      </c>
      <c r="G40" t="s">
        <v>96</v>
      </c>
      <c r="I40" t="s">
        <v>97</v>
      </c>
      <c r="Q40" s="1" t="b">
        <v>0</v>
      </c>
      <c r="R40" s="1" t="b">
        <v>0</v>
      </c>
      <c r="S40" s="1" t="b">
        <v>0</v>
      </c>
      <c r="T40" s="1"/>
      <c r="U40" t="str">
        <f t="shared" si="0"/>
        <v/>
      </c>
      <c r="V40" t="str">
        <f t="shared" si="1"/>
        <v/>
      </c>
      <c r="W40" t="str">
        <f t="shared" si="2"/>
        <v/>
      </c>
    </row>
    <row r="41" spans="3:24" x14ac:dyDescent="0.2">
      <c r="E41" t="s">
        <v>98</v>
      </c>
      <c r="G41" t="s">
        <v>99</v>
      </c>
      <c r="I41" t="s">
        <v>100</v>
      </c>
      <c r="Q41" s="1" t="b">
        <v>0</v>
      </c>
      <c r="R41" s="1" t="b">
        <v>0</v>
      </c>
      <c r="S41" s="1" t="b">
        <v>0</v>
      </c>
      <c r="T41" s="1"/>
      <c r="U41" t="str">
        <f t="shared" si="0"/>
        <v/>
      </c>
      <c r="V41" t="str">
        <f t="shared" si="1"/>
        <v/>
      </c>
      <c r="W41" t="str">
        <f t="shared" si="2"/>
        <v/>
      </c>
    </row>
    <row r="42" spans="3:24" x14ac:dyDescent="0.2">
      <c r="E42" t="s">
        <v>101</v>
      </c>
      <c r="G42" t="s">
        <v>102</v>
      </c>
      <c r="I42" t="s">
        <v>103</v>
      </c>
      <c r="Q42" s="1" t="b">
        <v>0</v>
      </c>
      <c r="R42" s="1" t="b">
        <v>0</v>
      </c>
      <c r="S42" s="1" t="b">
        <v>0</v>
      </c>
      <c r="T42" s="1"/>
      <c r="U42" t="str">
        <f t="shared" si="0"/>
        <v/>
      </c>
      <c r="V42" t="str">
        <f t="shared" si="1"/>
        <v/>
      </c>
      <c r="W42" t="str">
        <f t="shared" si="2"/>
        <v/>
      </c>
    </row>
    <row r="43" spans="3:24" x14ac:dyDescent="0.2">
      <c r="Q43" s="1"/>
      <c r="R43" s="1"/>
      <c r="S43" s="1"/>
      <c r="T43" s="1"/>
    </row>
    <row r="44" spans="3:24" x14ac:dyDescent="0.2">
      <c r="C44" s="1"/>
      <c r="D44" s="46" t="s">
        <v>107</v>
      </c>
      <c r="Q44" s="1"/>
      <c r="R44" s="1"/>
      <c r="S44" s="1"/>
      <c r="T44" s="1"/>
    </row>
    <row r="45" spans="3:24" ht="6" customHeight="1" x14ac:dyDescent="0.2">
      <c r="Q45" s="1"/>
      <c r="R45" s="1"/>
      <c r="S45" s="1"/>
      <c r="T45" s="1"/>
    </row>
    <row r="46" spans="3:24" x14ac:dyDescent="0.2">
      <c r="E46" t="s">
        <v>108</v>
      </c>
      <c r="G46" t="s">
        <v>143</v>
      </c>
      <c r="I46" t="s">
        <v>138</v>
      </c>
      <c r="M46" t="s">
        <v>136</v>
      </c>
      <c r="Q46" s="1" t="b">
        <v>0</v>
      </c>
      <c r="R46" s="1" t="b">
        <v>0</v>
      </c>
      <c r="S46" s="1" t="b">
        <v>0</v>
      </c>
      <c r="T46" s="1" t="b">
        <v>0</v>
      </c>
      <c r="U46" t="str">
        <f t="shared" ref="U46:U56" si="4">IF(Q46=TRUE, E46, "")</f>
        <v/>
      </c>
      <c r="V46" t="str">
        <f t="shared" ref="V46:V56" si="5">IF(R46=TRUE, G46, "")</f>
        <v/>
      </c>
      <c r="W46" t="str">
        <f t="shared" ref="W46:W56" si="6">IF(S46=TRUE, I46, "")</f>
        <v/>
      </c>
      <c r="X46" t="str">
        <f t="shared" si="3"/>
        <v/>
      </c>
    </row>
    <row r="47" spans="3:24" x14ac:dyDescent="0.2">
      <c r="E47" t="s">
        <v>112</v>
      </c>
      <c r="G47" t="s">
        <v>331</v>
      </c>
      <c r="I47" t="s">
        <v>332</v>
      </c>
      <c r="M47" t="s">
        <v>139</v>
      </c>
      <c r="Q47" s="1" t="b">
        <v>0</v>
      </c>
      <c r="R47" s="1" t="b">
        <v>0</v>
      </c>
      <c r="S47" s="1" t="b">
        <v>0</v>
      </c>
      <c r="T47" s="1" t="b">
        <v>0</v>
      </c>
      <c r="U47" t="str">
        <f t="shared" si="4"/>
        <v/>
      </c>
      <c r="V47" t="str">
        <f t="shared" si="5"/>
        <v/>
      </c>
      <c r="W47" t="str">
        <f t="shared" si="6"/>
        <v/>
      </c>
      <c r="X47" t="str">
        <f t="shared" si="3"/>
        <v/>
      </c>
    </row>
    <row r="48" spans="3:24" x14ac:dyDescent="0.2">
      <c r="E48" t="s">
        <v>116</v>
      </c>
      <c r="G48" t="s">
        <v>109</v>
      </c>
      <c r="I48" t="s">
        <v>141</v>
      </c>
      <c r="M48" t="s">
        <v>142</v>
      </c>
      <c r="Q48" s="1" t="b">
        <v>0</v>
      </c>
      <c r="R48" s="1" t="b">
        <v>0</v>
      </c>
      <c r="S48" s="1" t="b">
        <v>0</v>
      </c>
      <c r="T48" s="1" t="b">
        <v>0</v>
      </c>
      <c r="U48" t="str">
        <f t="shared" si="4"/>
        <v/>
      </c>
      <c r="V48" t="str">
        <f t="shared" si="5"/>
        <v/>
      </c>
      <c r="W48" t="str">
        <f t="shared" si="6"/>
        <v/>
      </c>
      <c r="X48" t="str">
        <f t="shared" si="3"/>
        <v/>
      </c>
    </row>
    <row r="49" spans="3:24" x14ac:dyDescent="0.2">
      <c r="E49" t="s">
        <v>333</v>
      </c>
      <c r="G49" t="s">
        <v>113</v>
      </c>
      <c r="I49" t="s">
        <v>144</v>
      </c>
      <c r="M49" t="s">
        <v>334</v>
      </c>
      <c r="Q49" s="1" t="b">
        <v>0</v>
      </c>
      <c r="R49" s="1" t="b">
        <v>0</v>
      </c>
      <c r="S49" s="1" t="b">
        <v>0</v>
      </c>
      <c r="T49" s="1" t="b">
        <v>0</v>
      </c>
      <c r="U49" t="str">
        <f t="shared" si="4"/>
        <v/>
      </c>
      <c r="V49" t="str">
        <f t="shared" si="5"/>
        <v/>
      </c>
      <c r="W49" t="str">
        <f t="shared" si="6"/>
        <v/>
      </c>
      <c r="X49" t="str">
        <f t="shared" si="3"/>
        <v/>
      </c>
    </row>
    <row r="50" spans="3:24" x14ac:dyDescent="0.2">
      <c r="E50" t="s">
        <v>124</v>
      </c>
      <c r="G50" t="s">
        <v>117</v>
      </c>
      <c r="I50" t="s">
        <v>110</v>
      </c>
      <c r="M50" t="s">
        <v>335</v>
      </c>
      <c r="Q50" s="1" t="b">
        <v>0</v>
      </c>
      <c r="R50" s="1" t="b">
        <v>0</v>
      </c>
      <c r="S50" s="1" t="b">
        <v>0</v>
      </c>
      <c r="T50" s="1" t="b">
        <v>0</v>
      </c>
      <c r="U50" t="str">
        <f t="shared" si="4"/>
        <v/>
      </c>
      <c r="V50" t="str">
        <f t="shared" si="5"/>
        <v/>
      </c>
      <c r="W50" t="str">
        <f t="shared" si="6"/>
        <v/>
      </c>
      <c r="X50" t="str">
        <f t="shared" si="3"/>
        <v/>
      </c>
    </row>
    <row r="51" spans="3:24" x14ac:dyDescent="0.2">
      <c r="E51" t="s">
        <v>336</v>
      </c>
      <c r="G51" t="s">
        <v>121</v>
      </c>
      <c r="I51" t="s">
        <v>114</v>
      </c>
      <c r="M51" t="s">
        <v>115</v>
      </c>
      <c r="Q51" s="1" t="b">
        <v>0</v>
      </c>
      <c r="R51" s="1" t="b">
        <v>0</v>
      </c>
      <c r="S51" s="1" t="b">
        <v>0</v>
      </c>
      <c r="T51" s="1" t="b">
        <v>0</v>
      </c>
      <c r="U51" t="str">
        <f t="shared" si="4"/>
        <v/>
      </c>
      <c r="V51" t="str">
        <f t="shared" si="5"/>
        <v/>
      </c>
      <c r="W51" t="str">
        <f t="shared" si="6"/>
        <v/>
      </c>
      <c r="X51" t="str">
        <f t="shared" si="3"/>
        <v/>
      </c>
    </row>
    <row r="52" spans="3:24" x14ac:dyDescent="0.2">
      <c r="E52" t="s">
        <v>128</v>
      </c>
      <c r="G52" t="s">
        <v>125</v>
      </c>
      <c r="I52" t="s">
        <v>118</v>
      </c>
      <c r="M52" t="s">
        <v>119</v>
      </c>
      <c r="Q52" s="1" t="b">
        <v>0</v>
      </c>
      <c r="R52" s="1" t="b">
        <v>0</v>
      </c>
      <c r="S52" s="1" t="b">
        <v>0</v>
      </c>
      <c r="T52" s="1" t="b">
        <v>0</v>
      </c>
      <c r="U52" t="str">
        <f t="shared" si="4"/>
        <v/>
      </c>
      <c r="V52" t="str">
        <f t="shared" si="5"/>
        <v/>
      </c>
      <c r="W52" t="str">
        <f t="shared" si="6"/>
        <v/>
      </c>
      <c r="X52" t="str">
        <f t="shared" si="3"/>
        <v/>
      </c>
    </row>
    <row r="53" spans="3:24" x14ac:dyDescent="0.2">
      <c r="E53" t="s">
        <v>131</v>
      </c>
      <c r="G53" t="s">
        <v>129</v>
      </c>
      <c r="I53" t="s">
        <v>122</v>
      </c>
      <c r="M53" t="s">
        <v>123</v>
      </c>
      <c r="Q53" s="1" t="b">
        <v>0</v>
      </c>
      <c r="R53" s="1" t="b">
        <v>0</v>
      </c>
      <c r="S53" s="1" t="b">
        <v>0</v>
      </c>
      <c r="T53" s="1" t="b">
        <v>0</v>
      </c>
      <c r="U53" t="str">
        <f t="shared" si="4"/>
        <v/>
      </c>
      <c r="V53" t="str">
        <f t="shared" si="5"/>
        <v/>
      </c>
      <c r="W53" t="str">
        <f t="shared" si="6"/>
        <v/>
      </c>
      <c r="X53" t="str">
        <f t="shared" si="3"/>
        <v/>
      </c>
    </row>
    <row r="54" spans="3:24" x14ac:dyDescent="0.2">
      <c r="E54" t="s">
        <v>134</v>
      </c>
      <c r="G54" t="s">
        <v>132</v>
      </c>
      <c r="I54" t="s">
        <v>126</v>
      </c>
      <c r="M54" t="s">
        <v>127</v>
      </c>
      <c r="Q54" s="1" t="b">
        <v>0</v>
      </c>
      <c r="R54" s="1" t="b">
        <v>0</v>
      </c>
      <c r="S54" s="1" t="b">
        <v>0</v>
      </c>
      <c r="T54" s="1" t="b">
        <v>0</v>
      </c>
      <c r="U54" t="str">
        <f t="shared" si="4"/>
        <v/>
      </c>
      <c r="V54" t="str">
        <f t="shared" si="5"/>
        <v/>
      </c>
      <c r="W54" t="str">
        <f t="shared" si="6"/>
        <v/>
      </c>
      <c r="X54" t="str">
        <f t="shared" si="3"/>
        <v/>
      </c>
    </row>
    <row r="55" spans="3:24" x14ac:dyDescent="0.2">
      <c r="E55" t="s">
        <v>137</v>
      </c>
      <c r="G55" t="s">
        <v>337</v>
      </c>
      <c r="I55" t="s">
        <v>130</v>
      </c>
      <c r="Q55" s="1" t="b">
        <v>0</v>
      </c>
      <c r="R55" s="1" t="b">
        <v>0</v>
      </c>
      <c r="S55" s="1" t="b">
        <v>0</v>
      </c>
      <c r="T55" s="1"/>
      <c r="U55" t="str">
        <f t="shared" si="4"/>
        <v/>
      </c>
      <c r="V55" t="str">
        <f t="shared" si="5"/>
        <v/>
      </c>
      <c r="W55" t="str">
        <f t="shared" si="6"/>
        <v/>
      </c>
    </row>
    <row r="56" spans="3:24" x14ac:dyDescent="0.2">
      <c r="E56" t="s">
        <v>140</v>
      </c>
      <c r="G56" t="s">
        <v>135</v>
      </c>
      <c r="I56" t="s">
        <v>133</v>
      </c>
      <c r="Q56" s="1" t="b">
        <v>0</v>
      </c>
      <c r="R56" s="1" t="b">
        <v>0</v>
      </c>
      <c r="S56" s="1" t="b">
        <v>0</v>
      </c>
      <c r="T56" s="1"/>
      <c r="U56" t="str">
        <f t="shared" si="4"/>
        <v/>
      </c>
      <c r="V56" t="str">
        <f t="shared" si="5"/>
        <v/>
      </c>
      <c r="W56" t="str">
        <f t="shared" si="6"/>
        <v/>
      </c>
    </row>
    <row r="57" spans="3:24" x14ac:dyDescent="0.2">
      <c r="Q57" s="1"/>
      <c r="R57" s="1"/>
      <c r="S57" s="1"/>
      <c r="T57" s="1"/>
    </row>
    <row r="58" spans="3:24" x14ac:dyDescent="0.2">
      <c r="C58" s="1"/>
      <c r="D58" s="46" t="s">
        <v>146</v>
      </c>
      <c r="Q58" s="1"/>
      <c r="R58" s="1"/>
      <c r="S58" s="1"/>
      <c r="T58" s="1"/>
    </row>
    <row r="59" spans="3:24" ht="6" customHeight="1" x14ac:dyDescent="0.2">
      <c r="Q59" s="1"/>
      <c r="R59" s="1"/>
      <c r="S59" s="1"/>
      <c r="T59" s="1"/>
    </row>
    <row r="60" spans="3:24" x14ac:dyDescent="0.2">
      <c r="E60" t="s">
        <v>147</v>
      </c>
      <c r="G60" t="s">
        <v>199</v>
      </c>
      <c r="I60" t="s">
        <v>197</v>
      </c>
      <c r="M60" t="s">
        <v>192</v>
      </c>
      <c r="Q60" s="1" t="b">
        <v>0</v>
      </c>
      <c r="R60" s="1" t="b">
        <v>0</v>
      </c>
      <c r="S60" s="1" t="b">
        <v>0</v>
      </c>
      <c r="T60" s="1" t="b">
        <v>0</v>
      </c>
      <c r="U60" t="str">
        <f t="shared" ref="U60:U74" si="7">IF(Q60=TRUE, E60, "")</f>
        <v/>
      </c>
      <c r="V60" t="str">
        <f t="shared" ref="V60:V74" si="8">IF(R60=TRUE, G60, "")</f>
        <v/>
      </c>
      <c r="W60" t="str">
        <f t="shared" ref="W60:W74" si="9">IF(S60=TRUE, I60, "")</f>
        <v/>
      </c>
      <c r="X60" t="str">
        <f t="shared" si="3"/>
        <v/>
      </c>
    </row>
    <row r="61" spans="3:24" x14ac:dyDescent="0.2">
      <c r="E61" t="s">
        <v>151</v>
      </c>
      <c r="G61" t="s">
        <v>148</v>
      </c>
      <c r="I61" t="s">
        <v>200</v>
      </c>
      <c r="M61" t="s">
        <v>195</v>
      </c>
      <c r="Q61" s="1" t="b">
        <v>0</v>
      </c>
      <c r="R61" s="1" t="b">
        <v>0</v>
      </c>
      <c r="S61" s="1" t="b">
        <v>0</v>
      </c>
      <c r="T61" s="1" t="b">
        <v>0</v>
      </c>
      <c r="U61" t="str">
        <f t="shared" si="7"/>
        <v/>
      </c>
      <c r="V61" t="str">
        <f t="shared" si="8"/>
        <v/>
      </c>
      <c r="W61" t="str">
        <f t="shared" si="9"/>
        <v/>
      </c>
      <c r="X61" t="str">
        <f t="shared" si="3"/>
        <v/>
      </c>
    </row>
    <row r="62" spans="3:24" x14ac:dyDescent="0.2">
      <c r="E62" t="s">
        <v>155</v>
      </c>
      <c r="G62" t="s">
        <v>152</v>
      </c>
      <c r="I62" t="s">
        <v>149</v>
      </c>
      <c r="M62" t="s">
        <v>198</v>
      </c>
      <c r="Q62" s="1" t="b">
        <v>0</v>
      </c>
      <c r="R62" s="1" t="b">
        <v>0</v>
      </c>
      <c r="S62" s="1" t="b">
        <v>0</v>
      </c>
      <c r="T62" s="1" t="b">
        <v>0</v>
      </c>
      <c r="U62" t="str">
        <f t="shared" si="7"/>
        <v/>
      </c>
      <c r="V62" t="str">
        <f t="shared" si="8"/>
        <v/>
      </c>
      <c r="W62" t="str">
        <f t="shared" si="9"/>
        <v/>
      </c>
      <c r="X62" t="str">
        <f t="shared" si="3"/>
        <v/>
      </c>
    </row>
    <row r="63" spans="3:24" x14ac:dyDescent="0.2">
      <c r="E63" t="s">
        <v>159</v>
      </c>
      <c r="G63" t="s">
        <v>156</v>
      </c>
      <c r="I63" t="s">
        <v>153</v>
      </c>
      <c r="M63" t="s">
        <v>201</v>
      </c>
      <c r="Q63" s="1" t="b">
        <v>0</v>
      </c>
      <c r="R63" s="1" t="b">
        <v>0</v>
      </c>
      <c r="S63" s="1" t="b">
        <v>0</v>
      </c>
      <c r="T63" s="1" t="b">
        <v>0</v>
      </c>
      <c r="U63" t="str">
        <f t="shared" si="7"/>
        <v/>
      </c>
      <c r="V63" t="str">
        <f t="shared" si="8"/>
        <v/>
      </c>
      <c r="W63" t="str">
        <f t="shared" si="9"/>
        <v/>
      </c>
      <c r="X63" t="str">
        <f t="shared" si="3"/>
        <v/>
      </c>
    </row>
    <row r="64" spans="3:24" x14ac:dyDescent="0.2">
      <c r="E64" t="s">
        <v>338</v>
      </c>
      <c r="G64" t="s">
        <v>160</v>
      </c>
      <c r="I64" t="s">
        <v>157</v>
      </c>
      <c r="M64" t="s">
        <v>150</v>
      </c>
      <c r="Q64" s="1" t="b">
        <v>0</v>
      </c>
      <c r="R64" s="1" t="b">
        <v>0</v>
      </c>
      <c r="S64" s="1" t="b">
        <v>0</v>
      </c>
      <c r="T64" s="1" t="b">
        <v>0</v>
      </c>
      <c r="U64" t="str">
        <f t="shared" si="7"/>
        <v/>
      </c>
      <c r="V64" t="str">
        <f t="shared" si="8"/>
        <v/>
      </c>
      <c r="W64" t="str">
        <f t="shared" si="9"/>
        <v/>
      </c>
      <c r="X64" t="str">
        <f t="shared" si="3"/>
        <v/>
      </c>
    </row>
    <row r="65" spans="3:24" x14ac:dyDescent="0.2">
      <c r="E65" t="s">
        <v>167</v>
      </c>
      <c r="G65" t="s">
        <v>164</v>
      </c>
      <c r="I65" t="s">
        <v>339</v>
      </c>
      <c r="M65" t="s">
        <v>154</v>
      </c>
      <c r="Q65" s="1" t="b">
        <v>0</v>
      </c>
      <c r="R65" s="1" t="b">
        <v>0</v>
      </c>
      <c r="S65" s="1" t="b">
        <v>0</v>
      </c>
      <c r="T65" s="1" t="b">
        <v>0</v>
      </c>
      <c r="U65" t="str">
        <f t="shared" si="7"/>
        <v/>
      </c>
      <c r="V65" t="str">
        <f t="shared" si="8"/>
        <v/>
      </c>
      <c r="W65" t="str">
        <f t="shared" si="9"/>
        <v/>
      </c>
      <c r="X65" t="str">
        <f t="shared" si="3"/>
        <v/>
      </c>
    </row>
    <row r="66" spans="3:24" x14ac:dyDescent="0.2">
      <c r="E66" t="s">
        <v>171</v>
      </c>
      <c r="G66" t="s">
        <v>168</v>
      </c>
      <c r="I66" t="s">
        <v>340</v>
      </c>
      <c r="M66" t="s">
        <v>341</v>
      </c>
      <c r="Q66" s="1" t="b">
        <v>0</v>
      </c>
      <c r="R66" s="1" t="b">
        <v>0</v>
      </c>
      <c r="S66" s="1" t="b">
        <v>0</v>
      </c>
      <c r="T66" s="1" t="b">
        <v>0</v>
      </c>
      <c r="U66" t="str">
        <f t="shared" si="7"/>
        <v/>
      </c>
      <c r="V66" t="str">
        <f t="shared" si="8"/>
        <v/>
      </c>
      <c r="W66" t="str">
        <f t="shared" si="9"/>
        <v/>
      </c>
      <c r="X66" t="str">
        <f t="shared" si="3"/>
        <v/>
      </c>
    </row>
    <row r="67" spans="3:24" x14ac:dyDescent="0.2">
      <c r="E67" t="s">
        <v>342</v>
      </c>
      <c r="G67" t="s">
        <v>172</v>
      </c>
      <c r="I67" t="s">
        <v>343</v>
      </c>
      <c r="M67" t="s">
        <v>158</v>
      </c>
      <c r="Q67" s="1" t="b">
        <v>0</v>
      </c>
      <c r="R67" s="1" t="b">
        <v>0</v>
      </c>
      <c r="S67" s="1" t="b">
        <v>0</v>
      </c>
      <c r="T67" s="1" t="b">
        <v>0</v>
      </c>
      <c r="U67" t="str">
        <f t="shared" si="7"/>
        <v/>
      </c>
      <c r="V67" t="str">
        <f t="shared" si="8"/>
        <v/>
      </c>
      <c r="W67" t="str">
        <f t="shared" si="9"/>
        <v/>
      </c>
      <c r="X67" t="str">
        <f t="shared" si="3"/>
        <v/>
      </c>
    </row>
    <row r="68" spans="3:24" x14ac:dyDescent="0.2">
      <c r="E68" t="s">
        <v>175</v>
      </c>
      <c r="G68" t="s">
        <v>176</v>
      </c>
      <c r="I68" t="s">
        <v>344</v>
      </c>
      <c r="M68" t="s">
        <v>162</v>
      </c>
      <c r="Q68" s="1" t="b">
        <v>0</v>
      </c>
      <c r="R68" s="1" t="b">
        <v>0</v>
      </c>
      <c r="S68" s="1" t="b">
        <v>0</v>
      </c>
      <c r="T68" s="1" t="b">
        <v>0</v>
      </c>
      <c r="U68" t="str">
        <f t="shared" si="7"/>
        <v/>
      </c>
      <c r="V68" t="str">
        <f t="shared" si="8"/>
        <v/>
      </c>
      <c r="W68" t="str">
        <f t="shared" si="9"/>
        <v/>
      </c>
      <c r="X68" t="str">
        <f t="shared" si="3"/>
        <v/>
      </c>
    </row>
    <row r="69" spans="3:24" x14ac:dyDescent="0.2">
      <c r="E69" t="s">
        <v>179</v>
      </c>
      <c r="G69" t="s">
        <v>345</v>
      </c>
      <c r="I69" t="s">
        <v>169</v>
      </c>
      <c r="M69" t="s">
        <v>166</v>
      </c>
      <c r="Q69" s="1" t="b">
        <v>0</v>
      </c>
      <c r="R69" s="1" t="b">
        <v>0</v>
      </c>
      <c r="S69" s="1" t="b">
        <v>0</v>
      </c>
      <c r="T69" s="1" t="b">
        <v>0</v>
      </c>
      <c r="U69" t="str">
        <f t="shared" si="7"/>
        <v/>
      </c>
      <c r="V69" t="str">
        <f t="shared" si="8"/>
        <v/>
      </c>
      <c r="W69" t="str">
        <f t="shared" si="9"/>
        <v/>
      </c>
      <c r="X69" t="str">
        <f t="shared" si="3"/>
        <v/>
      </c>
    </row>
    <row r="70" spans="3:24" x14ac:dyDescent="0.2">
      <c r="E70" t="s">
        <v>183</v>
      </c>
      <c r="G70" t="s">
        <v>180</v>
      </c>
      <c r="I70" t="s">
        <v>173</v>
      </c>
      <c r="M70" t="s">
        <v>170</v>
      </c>
      <c r="Q70" s="1" t="b">
        <v>0</v>
      </c>
      <c r="R70" s="1" t="b">
        <v>0</v>
      </c>
      <c r="S70" s="1" t="b">
        <v>0</v>
      </c>
      <c r="T70" s="1" t="b">
        <v>0</v>
      </c>
      <c r="U70" t="str">
        <f t="shared" si="7"/>
        <v/>
      </c>
      <c r="V70" t="str">
        <f t="shared" si="8"/>
        <v/>
      </c>
      <c r="W70" t="str">
        <f t="shared" si="9"/>
        <v/>
      </c>
      <c r="X70" t="str">
        <f t="shared" si="3"/>
        <v/>
      </c>
    </row>
    <row r="71" spans="3:24" x14ac:dyDescent="0.2">
      <c r="E71" t="s">
        <v>187</v>
      </c>
      <c r="G71" t="s">
        <v>184</v>
      </c>
      <c r="I71" t="s">
        <v>177</v>
      </c>
      <c r="M71" t="s">
        <v>174</v>
      </c>
      <c r="Q71" s="1" t="b">
        <v>0</v>
      </c>
      <c r="R71" s="1" t="b">
        <v>0</v>
      </c>
      <c r="S71" s="1" t="b">
        <v>0</v>
      </c>
      <c r="T71" s="1" t="b">
        <v>0</v>
      </c>
      <c r="U71" t="str">
        <f t="shared" si="7"/>
        <v/>
      </c>
      <c r="V71" t="str">
        <f t="shared" si="8"/>
        <v/>
      </c>
      <c r="W71" t="str">
        <f t="shared" si="9"/>
        <v/>
      </c>
      <c r="X71" t="str">
        <f t="shared" si="3"/>
        <v/>
      </c>
    </row>
    <row r="72" spans="3:24" x14ac:dyDescent="0.2">
      <c r="E72" t="s">
        <v>190</v>
      </c>
      <c r="G72" t="s">
        <v>188</v>
      </c>
      <c r="I72" t="s">
        <v>181</v>
      </c>
      <c r="M72" t="s">
        <v>178</v>
      </c>
      <c r="Q72" s="1" t="b">
        <v>0</v>
      </c>
      <c r="R72" s="1" t="b">
        <v>0</v>
      </c>
      <c r="S72" s="1" t="b">
        <v>0</v>
      </c>
      <c r="T72" s="1" t="b">
        <v>0</v>
      </c>
      <c r="U72" t="str">
        <f t="shared" si="7"/>
        <v/>
      </c>
      <c r="V72" t="str">
        <f t="shared" si="8"/>
        <v/>
      </c>
      <c r="W72" t="str">
        <f t="shared" si="9"/>
        <v/>
      </c>
      <c r="X72" t="str">
        <f t="shared" si="3"/>
        <v/>
      </c>
    </row>
    <row r="73" spans="3:24" x14ac:dyDescent="0.2">
      <c r="E73" t="s">
        <v>193</v>
      </c>
      <c r="G73" t="s">
        <v>191</v>
      </c>
      <c r="I73" t="s">
        <v>185</v>
      </c>
      <c r="M73" t="s">
        <v>182</v>
      </c>
      <c r="Q73" s="1" t="b">
        <v>0</v>
      </c>
      <c r="R73" s="1" t="b">
        <v>0</v>
      </c>
      <c r="S73" s="1" t="b">
        <v>0</v>
      </c>
      <c r="T73" s="1" t="b">
        <v>0</v>
      </c>
      <c r="U73" t="str">
        <f t="shared" si="7"/>
        <v/>
      </c>
      <c r="V73" t="str">
        <f t="shared" si="8"/>
        <v/>
      </c>
      <c r="W73" t="str">
        <f t="shared" si="9"/>
        <v/>
      </c>
      <c r="X73" t="str">
        <f t="shared" si="3"/>
        <v/>
      </c>
    </row>
    <row r="74" spans="3:24" x14ac:dyDescent="0.2">
      <c r="E74" t="s">
        <v>196</v>
      </c>
      <c r="G74" t="s">
        <v>194</v>
      </c>
      <c r="I74" t="s">
        <v>189</v>
      </c>
      <c r="M74" t="s">
        <v>186</v>
      </c>
      <c r="Q74" s="1" t="b">
        <v>0</v>
      </c>
      <c r="R74" s="1" t="b">
        <v>0</v>
      </c>
      <c r="S74" s="1" t="b">
        <v>0</v>
      </c>
      <c r="T74" s="1" t="b">
        <v>0</v>
      </c>
      <c r="U74" t="str">
        <f t="shared" si="7"/>
        <v/>
      </c>
      <c r="V74" t="str">
        <f t="shared" si="8"/>
        <v/>
      </c>
      <c r="W74" t="str">
        <f t="shared" si="9"/>
        <v/>
      </c>
      <c r="X74" t="str">
        <f t="shared" si="3"/>
        <v/>
      </c>
    </row>
    <row r="75" spans="3:24" x14ac:dyDescent="0.2">
      <c r="Q75" s="1"/>
      <c r="R75" s="1"/>
      <c r="S75" s="1"/>
      <c r="T75" s="1"/>
    </row>
    <row r="76" spans="3:24" x14ac:dyDescent="0.2">
      <c r="C76" s="1"/>
      <c r="D76" s="46" t="s">
        <v>202</v>
      </c>
      <c r="Q76" s="1"/>
      <c r="R76" s="1"/>
      <c r="S76" s="1"/>
      <c r="T76" s="1"/>
    </row>
    <row r="77" spans="3:24" ht="6" customHeight="1" x14ac:dyDescent="0.2">
      <c r="Q77" s="1"/>
      <c r="R77" s="1"/>
      <c r="S77" s="1"/>
      <c r="T77" s="1"/>
    </row>
    <row r="78" spans="3:24" x14ac:dyDescent="0.2">
      <c r="E78" t="s">
        <v>203</v>
      </c>
      <c r="G78" t="s">
        <v>346</v>
      </c>
      <c r="I78" t="s">
        <v>258</v>
      </c>
      <c r="M78" t="s">
        <v>262</v>
      </c>
      <c r="Q78" s="1" t="b">
        <v>0</v>
      </c>
      <c r="R78" s="1" t="b">
        <v>0</v>
      </c>
      <c r="S78" s="1" t="b">
        <v>0</v>
      </c>
      <c r="T78" s="1" t="b">
        <v>0</v>
      </c>
      <c r="U78" t="str">
        <f t="shared" ref="U78:U94" si="10">IF(Q78=TRUE, E78, "")</f>
        <v/>
      </c>
      <c r="V78" t="str">
        <f t="shared" ref="V78:V94" si="11">IF(R78=TRUE, G78, "")</f>
        <v/>
      </c>
      <c r="W78" t="str">
        <f t="shared" ref="W78:W94" si="12">IF(S78=TRUE, I78, "")</f>
        <v/>
      </c>
      <c r="X78" t="str">
        <f t="shared" si="3"/>
        <v/>
      </c>
    </row>
    <row r="79" spans="3:24" x14ac:dyDescent="0.2">
      <c r="E79" t="s">
        <v>207</v>
      </c>
      <c r="G79" t="s">
        <v>263</v>
      </c>
      <c r="I79" t="s">
        <v>261</v>
      </c>
      <c r="M79" t="s">
        <v>265</v>
      </c>
      <c r="Q79" s="1" t="b">
        <v>0</v>
      </c>
      <c r="R79" s="1" t="b">
        <v>0</v>
      </c>
      <c r="S79" s="1" t="b">
        <v>0</v>
      </c>
      <c r="T79" s="1" t="b">
        <v>0</v>
      </c>
      <c r="U79" t="str">
        <f t="shared" si="10"/>
        <v/>
      </c>
      <c r="V79" t="str">
        <f t="shared" si="11"/>
        <v/>
      </c>
      <c r="W79" t="str">
        <f t="shared" si="12"/>
        <v/>
      </c>
      <c r="X79" t="str">
        <f t="shared" si="3"/>
        <v/>
      </c>
    </row>
    <row r="80" spans="3:24" x14ac:dyDescent="0.2">
      <c r="E80" t="s">
        <v>211</v>
      </c>
      <c r="G80" t="s">
        <v>204</v>
      </c>
      <c r="I80" t="s">
        <v>264</v>
      </c>
      <c r="M80" t="s">
        <v>206</v>
      </c>
      <c r="Q80" s="1" t="b">
        <v>0</v>
      </c>
      <c r="R80" s="1" t="b">
        <v>0</v>
      </c>
      <c r="S80" s="1" t="b">
        <v>0</v>
      </c>
      <c r="T80" s="1" t="b">
        <v>0</v>
      </c>
      <c r="U80" t="str">
        <f t="shared" si="10"/>
        <v/>
      </c>
      <c r="V80" t="str">
        <f t="shared" si="11"/>
        <v/>
      </c>
      <c r="W80" t="str">
        <f t="shared" si="12"/>
        <v/>
      </c>
      <c r="X80" t="str">
        <f t="shared" si="3"/>
        <v/>
      </c>
    </row>
    <row r="81" spans="3:24" x14ac:dyDescent="0.2">
      <c r="E81" t="s">
        <v>215</v>
      </c>
      <c r="G81" t="s">
        <v>208</v>
      </c>
      <c r="I81" t="s">
        <v>205</v>
      </c>
      <c r="M81" t="s">
        <v>210</v>
      </c>
      <c r="Q81" s="1" t="b">
        <v>0</v>
      </c>
      <c r="R81" s="1" t="b">
        <v>0</v>
      </c>
      <c r="S81" s="1" t="b">
        <v>0</v>
      </c>
      <c r="T81" s="1" t="b">
        <v>0</v>
      </c>
      <c r="U81" t="str">
        <f t="shared" si="10"/>
        <v/>
      </c>
      <c r="V81" t="str">
        <f t="shared" si="11"/>
        <v/>
      </c>
      <c r="W81" t="str">
        <f t="shared" si="12"/>
        <v/>
      </c>
      <c r="X81" t="str">
        <f t="shared" si="3"/>
        <v/>
      </c>
    </row>
    <row r="82" spans="3:24" x14ac:dyDescent="0.2">
      <c r="E82" t="s">
        <v>219</v>
      </c>
      <c r="G82" t="s">
        <v>212</v>
      </c>
      <c r="I82" t="s">
        <v>209</v>
      </c>
      <c r="M82" t="s">
        <v>214</v>
      </c>
      <c r="Q82" s="1" t="b">
        <v>0</v>
      </c>
      <c r="R82" s="1" t="b">
        <v>0</v>
      </c>
      <c r="S82" s="1" t="b">
        <v>0</v>
      </c>
      <c r="T82" s="1" t="b">
        <v>0</v>
      </c>
      <c r="U82" t="str">
        <f t="shared" si="10"/>
        <v/>
      </c>
      <c r="V82" t="str">
        <f t="shared" si="11"/>
        <v/>
      </c>
      <c r="W82" t="str">
        <f t="shared" si="12"/>
        <v/>
      </c>
      <c r="X82" t="str">
        <f t="shared" si="3"/>
        <v/>
      </c>
    </row>
    <row r="83" spans="3:24" x14ac:dyDescent="0.2">
      <c r="E83" t="s">
        <v>223</v>
      </c>
      <c r="G83" t="s">
        <v>347</v>
      </c>
      <c r="I83" t="s">
        <v>213</v>
      </c>
      <c r="M83" t="s">
        <v>218</v>
      </c>
      <c r="Q83" s="1" t="b">
        <v>0</v>
      </c>
      <c r="R83" s="1" t="b">
        <v>0</v>
      </c>
      <c r="S83" s="1" t="b">
        <v>0</v>
      </c>
      <c r="T83" s="1" t="b">
        <v>0</v>
      </c>
      <c r="U83" t="str">
        <f t="shared" si="10"/>
        <v/>
      </c>
      <c r="V83" t="str">
        <f t="shared" si="11"/>
        <v/>
      </c>
      <c r="W83" t="str">
        <f t="shared" si="12"/>
        <v/>
      </c>
      <c r="X83" t="str">
        <f t="shared" si="3"/>
        <v/>
      </c>
    </row>
    <row r="84" spans="3:24" x14ac:dyDescent="0.2">
      <c r="E84" t="s">
        <v>227</v>
      </c>
      <c r="G84" t="s">
        <v>216</v>
      </c>
      <c r="I84" t="s">
        <v>217</v>
      </c>
      <c r="M84" t="s">
        <v>222</v>
      </c>
      <c r="Q84" s="1" t="b">
        <v>0</v>
      </c>
      <c r="R84" s="1" t="b">
        <v>0</v>
      </c>
      <c r="S84" s="1" t="b">
        <v>0</v>
      </c>
      <c r="T84" s="1" t="b">
        <v>0</v>
      </c>
      <c r="U84" t="str">
        <f t="shared" si="10"/>
        <v/>
      </c>
      <c r="V84" t="str">
        <f t="shared" si="11"/>
        <v/>
      </c>
      <c r="W84" t="str">
        <f t="shared" si="12"/>
        <v/>
      </c>
      <c r="X84" t="str">
        <f t="shared" si="3"/>
        <v/>
      </c>
    </row>
    <row r="85" spans="3:24" x14ac:dyDescent="0.2">
      <c r="E85" t="s">
        <v>231</v>
      </c>
      <c r="G85" t="s">
        <v>220</v>
      </c>
      <c r="I85" t="s">
        <v>221</v>
      </c>
      <c r="M85" t="s">
        <v>226</v>
      </c>
      <c r="Q85" s="1" t="b">
        <v>0</v>
      </c>
      <c r="R85" s="1" t="b">
        <v>0</v>
      </c>
      <c r="S85" s="1" t="b">
        <v>0</v>
      </c>
      <c r="T85" s="1" t="b">
        <v>0</v>
      </c>
      <c r="U85" t="str">
        <f t="shared" si="10"/>
        <v/>
      </c>
      <c r="V85" t="str">
        <f t="shared" si="11"/>
        <v/>
      </c>
      <c r="W85" t="str">
        <f t="shared" si="12"/>
        <v/>
      </c>
      <c r="X85" t="str">
        <f t="shared" si="3"/>
        <v/>
      </c>
    </row>
    <row r="86" spans="3:24" x14ac:dyDescent="0.2">
      <c r="E86" t="s">
        <v>235</v>
      </c>
      <c r="G86" t="s">
        <v>224</v>
      </c>
      <c r="I86" t="s">
        <v>225</v>
      </c>
      <c r="M86" t="s">
        <v>230</v>
      </c>
      <c r="Q86" s="1" t="b">
        <v>0</v>
      </c>
      <c r="R86" s="1" t="b">
        <v>0</v>
      </c>
      <c r="S86" s="1" t="b">
        <v>0</v>
      </c>
      <c r="T86" s="1" t="b">
        <v>0</v>
      </c>
      <c r="U86" t="str">
        <f t="shared" si="10"/>
        <v/>
      </c>
      <c r="V86" t="str">
        <f t="shared" si="11"/>
        <v/>
      </c>
      <c r="W86" t="str">
        <f t="shared" si="12"/>
        <v/>
      </c>
      <c r="X86" t="str">
        <f t="shared" si="3"/>
        <v/>
      </c>
    </row>
    <row r="87" spans="3:24" x14ac:dyDescent="0.2">
      <c r="E87" t="s">
        <v>239</v>
      </c>
      <c r="G87" t="s">
        <v>228</v>
      </c>
      <c r="I87" t="s">
        <v>229</v>
      </c>
      <c r="M87" t="s">
        <v>234</v>
      </c>
      <c r="Q87" s="1" t="b">
        <v>0</v>
      </c>
      <c r="R87" s="1" t="b">
        <v>0</v>
      </c>
      <c r="S87" s="1" t="b">
        <v>0</v>
      </c>
      <c r="T87" s="1" t="b">
        <v>0</v>
      </c>
      <c r="U87" t="str">
        <f t="shared" si="10"/>
        <v/>
      </c>
      <c r="V87" t="str">
        <f t="shared" si="11"/>
        <v/>
      </c>
      <c r="W87" t="str">
        <f t="shared" si="12"/>
        <v/>
      </c>
      <c r="X87" t="str">
        <f t="shared" si="3"/>
        <v/>
      </c>
    </row>
    <row r="88" spans="3:24" x14ac:dyDescent="0.2">
      <c r="E88" t="s">
        <v>243</v>
      </c>
      <c r="G88" t="s">
        <v>232</v>
      </c>
      <c r="I88" t="s">
        <v>233</v>
      </c>
      <c r="M88" t="s">
        <v>238</v>
      </c>
      <c r="Q88" s="1" t="b">
        <v>0</v>
      </c>
      <c r="R88" s="1" t="b">
        <v>0</v>
      </c>
      <c r="S88" s="1" t="b">
        <v>0</v>
      </c>
      <c r="T88" s="1" t="b">
        <v>0</v>
      </c>
      <c r="U88" t="str">
        <f t="shared" si="10"/>
        <v/>
      </c>
      <c r="V88" t="str">
        <f t="shared" si="11"/>
        <v/>
      </c>
      <c r="W88" t="str">
        <f t="shared" si="12"/>
        <v/>
      </c>
      <c r="X88" t="str">
        <f t="shared" si="3"/>
        <v/>
      </c>
    </row>
    <row r="89" spans="3:24" x14ac:dyDescent="0.2">
      <c r="E89" t="s">
        <v>247</v>
      </c>
      <c r="G89" t="s">
        <v>236</v>
      </c>
      <c r="I89" t="s">
        <v>237</v>
      </c>
      <c r="M89" t="s">
        <v>242</v>
      </c>
      <c r="Q89" s="1" t="b">
        <v>0</v>
      </c>
      <c r="R89" s="1" t="b">
        <v>0</v>
      </c>
      <c r="S89" s="1" t="b">
        <v>0</v>
      </c>
      <c r="T89" s="1" t="b">
        <v>0</v>
      </c>
      <c r="U89" t="str">
        <f t="shared" si="10"/>
        <v/>
      </c>
      <c r="V89" t="str">
        <f t="shared" si="11"/>
        <v/>
      </c>
      <c r="W89" t="str">
        <f t="shared" si="12"/>
        <v/>
      </c>
      <c r="X89" t="str">
        <f t="shared" si="3"/>
        <v/>
      </c>
    </row>
    <row r="90" spans="3:24" x14ac:dyDescent="0.2">
      <c r="E90" t="s">
        <v>251</v>
      </c>
      <c r="G90" t="s">
        <v>240</v>
      </c>
      <c r="I90" t="s">
        <v>241</v>
      </c>
      <c r="M90" t="s">
        <v>246</v>
      </c>
      <c r="Q90" s="1" t="b">
        <v>0</v>
      </c>
      <c r="R90" s="1" t="b">
        <v>0</v>
      </c>
      <c r="S90" s="1" t="b">
        <v>0</v>
      </c>
      <c r="T90" s="1" t="b">
        <v>0</v>
      </c>
      <c r="U90" t="str">
        <f t="shared" si="10"/>
        <v/>
      </c>
      <c r="V90" t="str">
        <f t="shared" si="11"/>
        <v/>
      </c>
      <c r="W90" t="str">
        <f t="shared" si="12"/>
        <v/>
      </c>
      <c r="X90" t="str">
        <f t="shared" ref="X90:X113" si="13">IF(T90=TRUE, M90, "")</f>
        <v/>
      </c>
    </row>
    <row r="91" spans="3:24" x14ac:dyDescent="0.2">
      <c r="E91" t="s">
        <v>254</v>
      </c>
      <c r="G91" t="s">
        <v>244</v>
      </c>
      <c r="I91" t="s">
        <v>249</v>
      </c>
      <c r="M91" t="s">
        <v>250</v>
      </c>
      <c r="Q91" s="1" t="b">
        <v>0</v>
      </c>
      <c r="R91" s="1" t="b">
        <v>0</v>
      </c>
      <c r="S91" s="1" t="b">
        <v>0</v>
      </c>
      <c r="T91" s="1" t="b">
        <v>0</v>
      </c>
      <c r="U91" t="str">
        <f t="shared" si="10"/>
        <v/>
      </c>
      <c r="V91" t="str">
        <f t="shared" si="11"/>
        <v/>
      </c>
      <c r="W91" t="str">
        <f t="shared" si="12"/>
        <v/>
      </c>
      <c r="X91" t="str">
        <f t="shared" si="13"/>
        <v/>
      </c>
    </row>
    <row r="92" spans="3:24" x14ac:dyDescent="0.2">
      <c r="E92" t="s">
        <v>348</v>
      </c>
      <c r="G92" t="s">
        <v>248</v>
      </c>
      <c r="I92" t="s">
        <v>253</v>
      </c>
      <c r="Q92" s="1" t="b">
        <v>0</v>
      </c>
      <c r="R92" s="1" t="b">
        <v>0</v>
      </c>
      <c r="S92" s="1" t="b">
        <v>0</v>
      </c>
      <c r="T92" s="1"/>
      <c r="U92" t="str">
        <f t="shared" si="10"/>
        <v/>
      </c>
      <c r="V92" t="str">
        <f t="shared" si="11"/>
        <v/>
      </c>
      <c r="W92" t="str">
        <f t="shared" si="12"/>
        <v/>
      </c>
    </row>
    <row r="93" spans="3:24" x14ac:dyDescent="0.2">
      <c r="E93" t="s">
        <v>257</v>
      </c>
      <c r="G93" t="s">
        <v>252</v>
      </c>
      <c r="I93" t="s">
        <v>256</v>
      </c>
      <c r="Q93" s="1" t="b">
        <v>0</v>
      </c>
      <c r="R93" s="1" t="b">
        <v>0</v>
      </c>
      <c r="S93" s="1" t="b">
        <v>0</v>
      </c>
      <c r="T93" s="1"/>
      <c r="U93" t="str">
        <f t="shared" si="10"/>
        <v/>
      </c>
      <c r="V93" t="str">
        <f t="shared" si="11"/>
        <v/>
      </c>
      <c r="W93" t="str">
        <f t="shared" si="12"/>
        <v/>
      </c>
    </row>
    <row r="94" spans="3:24" x14ac:dyDescent="0.2">
      <c r="E94" t="s">
        <v>260</v>
      </c>
      <c r="G94" t="s">
        <v>255</v>
      </c>
      <c r="I94" t="s">
        <v>259</v>
      </c>
      <c r="Q94" s="1" t="b">
        <v>0</v>
      </c>
      <c r="R94" s="1" t="b">
        <v>0</v>
      </c>
      <c r="S94" s="1" t="b">
        <v>0</v>
      </c>
      <c r="T94" s="1"/>
      <c r="U94" t="str">
        <f t="shared" si="10"/>
        <v/>
      </c>
      <c r="V94" t="str">
        <f t="shared" si="11"/>
        <v/>
      </c>
      <c r="W94" t="str">
        <f t="shared" si="12"/>
        <v/>
      </c>
    </row>
    <row r="95" spans="3:24" x14ac:dyDescent="0.2">
      <c r="Q95" s="1"/>
      <c r="R95" s="1"/>
      <c r="S95" s="1"/>
      <c r="T95" s="1"/>
    </row>
    <row r="96" spans="3:24" x14ac:dyDescent="0.2">
      <c r="C96" s="1"/>
      <c r="D96" s="46" t="s">
        <v>266</v>
      </c>
      <c r="Q96" s="1"/>
      <c r="R96" s="1"/>
      <c r="S96" s="1"/>
      <c r="T96" s="1"/>
    </row>
    <row r="97" spans="5:24" ht="6" customHeight="1" x14ac:dyDescent="0.2">
      <c r="Q97" s="1"/>
      <c r="R97" s="1"/>
      <c r="S97" s="1"/>
      <c r="T97" s="1"/>
      <c r="U97" t="str">
        <f t="shared" ref="U97:U113" si="14">IF(Q97=TRUE, E97, "")</f>
        <v/>
      </c>
      <c r="V97" t="str">
        <f t="shared" ref="V97:V113" si="15">IF(R97=TRUE, G97, "")</f>
        <v/>
      </c>
      <c r="W97" t="str">
        <f t="shared" ref="W97:W113" si="16">IF(S97=TRUE, I97, "")</f>
        <v/>
      </c>
      <c r="X97" t="str">
        <f t="shared" si="13"/>
        <v/>
      </c>
    </row>
    <row r="98" spans="5:24" x14ac:dyDescent="0.2">
      <c r="E98" t="s">
        <v>267</v>
      </c>
      <c r="G98" t="s">
        <v>268</v>
      </c>
      <c r="I98" t="s">
        <v>269</v>
      </c>
      <c r="M98" t="s">
        <v>349</v>
      </c>
      <c r="Q98" s="1" t="b">
        <v>0</v>
      </c>
      <c r="R98" s="1" t="b">
        <v>0</v>
      </c>
      <c r="S98" s="1" t="b">
        <v>1</v>
      </c>
      <c r="T98" s="1" t="b">
        <v>0</v>
      </c>
      <c r="U98" t="str">
        <f t="shared" si="14"/>
        <v/>
      </c>
      <c r="V98" t="str">
        <f t="shared" si="15"/>
        <v/>
      </c>
      <c r="W98" t="str">
        <f t="shared" si="16"/>
        <v>Lendelede</v>
      </c>
      <c r="X98" t="str">
        <f t="shared" si="13"/>
        <v/>
      </c>
    </row>
    <row r="99" spans="5:24" x14ac:dyDescent="0.2">
      <c r="E99" t="s">
        <v>271</v>
      </c>
      <c r="G99" t="s">
        <v>272</v>
      </c>
      <c r="I99" t="s">
        <v>273</v>
      </c>
      <c r="M99" t="s">
        <v>328</v>
      </c>
      <c r="Q99" s="1" t="b">
        <v>1</v>
      </c>
      <c r="R99" s="1" t="b">
        <v>0</v>
      </c>
      <c r="S99" s="1" t="b">
        <v>0</v>
      </c>
      <c r="T99" s="1" t="b">
        <v>1</v>
      </c>
      <c r="U99" t="str">
        <f t="shared" si="14"/>
        <v>Anzegem</v>
      </c>
      <c r="V99" t="str">
        <f t="shared" si="15"/>
        <v/>
      </c>
      <c r="W99" t="str">
        <f t="shared" si="16"/>
        <v/>
      </c>
      <c r="X99" t="str">
        <f t="shared" si="13"/>
        <v>Spiere-Helkijn</v>
      </c>
    </row>
    <row r="100" spans="5:24" x14ac:dyDescent="0.2">
      <c r="E100" t="s">
        <v>275</v>
      </c>
      <c r="G100" t="s">
        <v>276</v>
      </c>
      <c r="I100" t="s">
        <v>277</v>
      </c>
      <c r="M100" t="s">
        <v>270</v>
      </c>
      <c r="Q100" s="1" t="b">
        <v>0</v>
      </c>
      <c r="R100" s="1" t="b">
        <v>0</v>
      </c>
      <c r="S100" s="1" t="b">
        <v>0</v>
      </c>
      <c r="T100" s="1" t="b">
        <v>0</v>
      </c>
      <c r="U100" t="str">
        <f t="shared" si="14"/>
        <v/>
      </c>
      <c r="V100" t="str">
        <f t="shared" si="15"/>
        <v/>
      </c>
      <c r="W100" t="str">
        <f t="shared" si="16"/>
        <v/>
      </c>
      <c r="X100" t="str">
        <f t="shared" si="13"/>
        <v/>
      </c>
    </row>
    <row r="101" spans="5:24" x14ac:dyDescent="0.2">
      <c r="E101" t="s">
        <v>279</v>
      </c>
      <c r="G101" t="s">
        <v>280</v>
      </c>
      <c r="I101" t="s">
        <v>281</v>
      </c>
      <c r="M101" t="s">
        <v>274</v>
      </c>
      <c r="Q101" s="1" t="b">
        <v>1</v>
      </c>
      <c r="R101" s="1" t="b">
        <v>0</v>
      </c>
      <c r="S101" s="1" t="b">
        <v>1</v>
      </c>
      <c r="T101" s="1" t="b">
        <v>0</v>
      </c>
      <c r="U101" t="str">
        <f t="shared" si="14"/>
        <v>Avelgem</v>
      </c>
      <c r="V101" t="str">
        <f t="shared" si="15"/>
        <v/>
      </c>
      <c r="W101" t="str">
        <f t="shared" si="16"/>
        <v>Menen</v>
      </c>
      <c r="X101" t="str">
        <f t="shared" si="13"/>
        <v/>
      </c>
    </row>
    <row r="102" spans="5:24" x14ac:dyDescent="0.2">
      <c r="E102" t="s">
        <v>283</v>
      </c>
      <c r="G102" t="s">
        <v>284</v>
      </c>
      <c r="I102" t="s">
        <v>285</v>
      </c>
      <c r="M102" t="s">
        <v>278</v>
      </c>
      <c r="Q102" s="1" t="b">
        <v>0</v>
      </c>
      <c r="R102" s="1" t="b">
        <v>0</v>
      </c>
      <c r="S102" s="1" t="b">
        <v>0</v>
      </c>
      <c r="T102" s="1" t="b">
        <v>0</v>
      </c>
      <c r="U102" t="str">
        <f t="shared" si="14"/>
        <v/>
      </c>
      <c r="V102" t="str">
        <f t="shared" si="15"/>
        <v/>
      </c>
      <c r="W102" t="str">
        <f t="shared" si="16"/>
        <v/>
      </c>
      <c r="X102" t="str">
        <f t="shared" si="13"/>
        <v/>
      </c>
    </row>
    <row r="103" spans="5:24" x14ac:dyDescent="0.2">
      <c r="E103" t="s">
        <v>287</v>
      </c>
      <c r="G103" t="s">
        <v>288</v>
      </c>
      <c r="I103" t="s">
        <v>350</v>
      </c>
      <c r="M103" t="s">
        <v>282</v>
      </c>
      <c r="Q103" s="1" t="b">
        <v>0</v>
      </c>
      <c r="R103" s="1" t="b">
        <v>0</v>
      </c>
      <c r="S103" s="1" t="b">
        <v>0</v>
      </c>
      <c r="T103" s="1" t="b">
        <v>0</v>
      </c>
      <c r="U103" t="str">
        <f t="shared" si="14"/>
        <v/>
      </c>
      <c r="V103" t="str">
        <f t="shared" si="15"/>
        <v/>
      </c>
      <c r="W103" t="str">
        <f t="shared" si="16"/>
        <v/>
      </c>
      <c r="X103" t="str">
        <f t="shared" si="13"/>
        <v/>
      </c>
    </row>
    <row r="104" spans="5:24" x14ac:dyDescent="0.2">
      <c r="E104" t="s">
        <v>291</v>
      </c>
      <c r="G104" t="s">
        <v>292</v>
      </c>
      <c r="I104" t="s">
        <v>289</v>
      </c>
      <c r="M104" t="s">
        <v>286</v>
      </c>
      <c r="Q104" s="1" t="b">
        <v>0</v>
      </c>
      <c r="R104" s="1" t="b">
        <v>0</v>
      </c>
      <c r="S104" s="1" t="b">
        <v>0</v>
      </c>
      <c r="T104" s="1" t="b">
        <v>0</v>
      </c>
      <c r="U104" t="str">
        <f t="shared" si="14"/>
        <v/>
      </c>
      <c r="V104" t="str">
        <f t="shared" si="15"/>
        <v/>
      </c>
      <c r="W104" t="str">
        <f t="shared" si="16"/>
        <v/>
      </c>
      <c r="X104" t="str">
        <f t="shared" si="13"/>
        <v/>
      </c>
    </row>
    <row r="105" spans="5:24" x14ac:dyDescent="0.2">
      <c r="E105" t="s">
        <v>295</v>
      </c>
      <c r="G105" t="s">
        <v>296</v>
      </c>
      <c r="I105" t="s">
        <v>293</v>
      </c>
      <c r="M105" t="s">
        <v>290</v>
      </c>
      <c r="Q105" s="1" t="b">
        <v>0</v>
      </c>
      <c r="R105" s="1" t="b">
        <v>0</v>
      </c>
      <c r="S105" s="1" t="b">
        <v>0</v>
      </c>
      <c r="T105" s="1" t="b">
        <v>1</v>
      </c>
      <c r="U105" t="str">
        <f t="shared" si="14"/>
        <v/>
      </c>
      <c r="V105" t="str">
        <f t="shared" si="15"/>
        <v/>
      </c>
      <c r="W105" t="str">
        <f t="shared" si="16"/>
        <v/>
      </c>
      <c r="X105" t="str">
        <f t="shared" si="13"/>
        <v>Waregem</v>
      </c>
    </row>
    <row r="106" spans="5:24" x14ac:dyDescent="0.2">
      <c r="E106" t="s">
        <v>299</v>
      </c>
      <c r="G106" t="s">
        <v>300</v>
      </c>
      <c r="I106" t="s">
        <v>297</v>
      </c>
      <c r="M106" t="s">
        <v>294</v>
      </c>
      <c r="Q106" s="1" t="b">
        <v>0</v>
      </c>
      <c r="R106" s="1" t="b">
        <v>0</v>
      </c>
      <c r="S106" s="1" t="b">
        <v>0</v>
      </c>
      <c r="T106" s="1" t="b">
        <v>1</v>
      </c>
      <c r="U106" t="str">
        <f t="shared" si="14"/>
        <v/>
      </c>
      <c r="V106" t="str">
        <f t="shared" si="15"/>
        <v/>
      </c>
      <c r="W106" t="str">
        <f t="shared" si="16"/>
        <v/>
      </c>
      <c r="X106" t="str">
        <f t="shared" si="13"/>
        <v>Wervik</v>
      </c>
    </row>
    <row r="107" spans="5:24" x14ac:dyDescent="0.2">
      <c r="E107" t="s">
        <v>303</v>
      </c>
      <c r="G107" t="s">
        <v>304</v>
      </c>
      <c r="I107" t="s">
        <v>301</v>
      </c>
      <c r="M107" t="s">
        <v>298</v>
      </c>
      <c r="Q107" s="1" t="b">
        <v>0</v>
      </c>
      <c r="R107" s="1" t="b">
        <v>0</v>
      </c>
      <c r="S107" s="1" t="b">
        <v>0</v>
      </c>
      <c r="T107" s="1" t="b">
        <v>1</v>
      </c>
      <c r="U107" t="str">
        <f t="shared" si="14"/>
        <v/>
      </c>
      <c r="V107" t="str">
        <f t="shared" si="15"/>
        <v/>
      </c>
      <c r="W107" t="str">
        <f t="shared" si="16"/>
        <v/>
      </c>
      <c r="X107" t="str">
        <f t="shared" si="13"/>
        <v>Wevelgem</v>
      </c>
    </row>
    <row r="108" spans="5:24" x14ac:dyDescent="0.2">
      <c r="E108" t="s">
        <v>307</v>
      </c>
      <c r="G108" t="s">
        <v>308</v>
      </c>
      <c r="I108" t="s">
        <v>305</v>
      </c>
      <c r="M108" t="s">
        <v>302</v>
      </c>
      <c r="Q108" s="1" t="b">
        <v>0</v>
      </c>
      <c r="R108" s="1" t="b">
        <v>0</v>
      </c>
      <c r="S108" s="1" t="b">
        <v>0</v>
      </c>
      <c r="T108" s="1" t="b">
        <v>0</v>
      </c>
      <c r="U108" t="str">
        <f t="shared" si="14"/>
        <v/>
      </c>
      <c r="V108" t="str">
        <f t="shared" si="15"/>
        <v/>
      </c>
      <c r="W108" t="str">
        <f t="shared" si="16"/>
        <v/>
      </c>
      <c r="X108" t="str">
        <f t="shared" si="13"/>
        <v/>
      </c>
    </row>
    <row r="109" spans="5:24" x14ac:dyDescent="0.2">
      <c r="E109" t="s">
        <v>311</v>
      </c>
      <c r="G109" t="s">
        <v>312</v>
      </c>
      <c r="I109" t="s">
        <v>309</v>
      </c>
      <c r="M109" t="s">
        <v>306</v>
      </c>
      <c r="Q109" s="1" t="b">
        <v>1</v>
      </c>
      <c r="R109" s="1" t="b">
        <v>0</v>
      </c>
      <c r="S109" s="1" t="b">
        <v>0</v>
      </c>
      <c r="T109" s="1" t="b">
        <v>0</v>
      </c>
      <c r="U109" t="str">
        <f t="shared" si="14"/>
        <v>Deerlijk</v>
      </c>
      <c r="V109" t="str">
        <f t="shared" si="15"/>
        <v/>
      </c>
      <c r="W109" t="str">
        <f t="shared" si="16"/>
        <v/>
      </c>
      <c r="X109" t="str">
        <f t="shared" si="13"/>
        <v/>
      </c>
    </row>
    <row r="110" spans="5:24" x14ac:dyDescent="0.2">
      <c r="E110" t="s">
        <v>315</v>
      </c>
      <c r="G110" t="s">
        <v>316</v>
      </c>
      <c r="I110" t="s">
        <v>313</v>
      </c>
      <c r="M110" t="s">
        <v>310</v>
      </c>
      <c r="Q110" s="1" t="b">
        <v>0</v>
      </c>
      <c r="R110" s="1" t="b">
        <v>1</v>
      </c>
      <c r="S110" s="1" t="b">
        <v>0</v>
      </c>
      <c r="T110" s="1" t="b">
        <v>0</v>
      </c>
      <c r="U110" t="str">
        <f t="shared" si="14"/>
        <v/>
      </c>
      <c r="V110" t="str">
        <f t="shared" si="15"/>
        <v>Kortrijk</v>
      </c>
      <c r="W110" t="str">
        <f t="shared" si="16"/>
        <v/>
      </c>
      <c r="X110" t="str">
        <f t="shared" si="13"/>
        <v/>
      </c>
    </row>
    <row r="111" spans="5:24" x14ac:dyDescent="0.2">
      <c r="E111" t="s">
        <v>319</v>
      </c>
      <c r="G111" t="s">
        <v>320</v>
      </c>
      <c r="I111" t="s">
        <v>317</v>
      </c>
      <c r="M111" t="s">
        <v>314</v>
      </c>
      <c r="Q111" s="1" t="b">
        <v>0</v>
      </c>
      <c r="R111" s="1" t="b">
        <v>1</v>
      </c>
      <c r="S111" s="1" t="b">
        <v>0</v>
      </c>
      <c r="T111" s="1" t="b">
        <v>0</v>
      </c>
      <c r="U111" t="str">
        <f t="shared" si="14"/>
        <v/>
      </c>
      <c r="V111" t="str">
        <f t="shared" si="15"/>
        <v>Kuurne</v>
      </c>
      <c r="W111" t="str">
        <f t="shared" si="16"/>
        <v/>
      </c>
      <c r="X111" t="str">
        <f t="shared" si="13"/>
        <v/>
      </c>
    </row>
    <row r="112" spans="5:24" x14ac:dyDescent="0.2">
      <c r="E112" t="s">
        <v>323</v>
      </c>
      <c r="G112" t="s">
        <v>324</v>
      </c>
      <c r="I112" t="s">
        <v>321</v>
      </c>
      <c r="M112" t="s">
        <v>318</v>
      </c>
      <c r="Q112" s="1" t="b">
        <v>0</v>
      </c>
      <c r="R112" s="1" t="b">
        <v>0</v>
      </c>
      <c r="S112" s="1" t="b">
        <v>0</v>
      </c>
      <c r="T112" s="1" t="b">
        <v>0</v>
      </c>
      <c r="U112" t="str">
        <f t="shared" si="14"/>
        <v/>
      </c>
      <c r="V112" t="str">
        <f t="shared" si="15"/>
        <v/>
      </c>
      <c r="W112" t="str">
        <f t="shared" si="16"/>
        <v/>
      </c>
      <c r="X112" t="str">
        <f t="shared" si="13"/>
        <v/>
      </c>
    </row>
    <row r="113" spans="1:24" x14ac:dyDescent="0.2">
      <c r="E113" t="s">
        <v>326</v>
      </c>
      <c r="G113" t="s">
        <v>327</v>
      </c>
      <c r="I113" t="s">
        <v>325</v>
      </c>
      <c r="M113" t="s">
        <v>322</v>
      </c>
      <c r="Q113" s="1" t="b">
        <v>1</v>
      </c>
      <c r="R113" s="1" t="b">
        <v>0</v>
      </c>
      <c r="S113" s="1" t="b">
        <v>0</v>
      </c>
      <c r="T113" s="1" t="b">
        <v>1</v>
      </c>
      <c r="U113" t="str">
        <f t="shared" si="14"/>
        <v>Harelbeke</v>
      </c>
      <c r="V113" t="str">
        <f t="shared" si="15"/>
        <v/>
      </c>
      <c r="W113" t="str">
        <f t="shared" si="16"/>
        <v/>
      </c>
      <c r="X113" t="str">
        <f t="shared" si="13"/>
        <v>Zwevegem</v>
      </c>
    </row>
    <row r="114" spans="1:24" x14ac:dyDescent="0.2">
      <c r="O114" s="1"/>
    </row>
    <row r="115" spans="1:24" x14ac:dyDescent="0.2">
      <c r="A115" s="16"/>
      <c r="B115" s="16"/>
      <c r="C115" s="16"/>
      <c r="D115" s="16"/>
      <c r="E115" s="16"/>
      <c r="F115" s="16"/>
      <c r="G115" s="16"/>
      <c r="H115" s="16"/>
      <c r="I115" s="16"/>
      <c r="J115" s="16"/>
      <c r="K115" s="16"/>
      <c r="L115" s="16"/>
      <c r="M115" s="16"/>
      <c r="N115" s="16"/>
      <c r="O115" s="16"/>
      <c r="P115" s="16"/>
      <c r="Q115" t="s">
        <v>15</v>
      </c>
    </row>
  </sheetData>
  <sheetProtection algorithmName="SHA-512" hashValue="WF0NoC2/NrEdeD8cBeM/MXh1jaEBW8JMFgVwu5Sar1KId9C2q5Lw9QW/BPFi1TAUoBlJcVp2P3PxJI36vpsUew==" saltValue="gihtwu7vIAa8GDDDk08CuA==" spinCount="100000" sheet="1" objects="1" scenarios="1" selectLockedCells="1"/>
  <mergeCells count="1">
    <mergeCell ref="K7:M9"/>
  </mergeCells>
  <conditionalFormatting sqref="C12:N114">
    <cfRule type="expression" dxfId="55" priority="2">
      <formula>$Q$7&lt;&gt;2</formula>
    </cfRule>
  </conditionalFormatting>
  <conditionalFormatting sqref="K7:M9">
    <cfRule type="expression" dxfId="54" priority="1">
      <formula>$Q$2&lt;&gt;0</formula>
    </cfRule>
  </conditionalFormatting>
  <dataValidations disablePrompts="1" count="1">
    <dataValidation type="list" allowBlank="1" showInputMessage="1" showErrorMessage="1" sqref="I3:L3" xr:uid="{BC7E4AF3-E4C3-4006-B537-BE3A3CB680B2}">
      <formula1>Rol</formula1>
    </dataValidation>
  </dataValidations>
  <pageMargins left="0.70866141732283472" right="0.70866141732283472" top="0.74803149606299213" bottom="0.74803149606299213" header="0.31496062992125984" footer="0.31496062992125984"/>
  <pageSetup paperSize="9" scale="58" fitToHeight="0" orientation="portrait" r:id="rId1"/>
  <headerFooter>
    <oddFooter>Pagina &amp;P van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ltText="">
                <anchor moveWithCells="1">
                  <from>
                    <xdr:col>3</xdr:col>
                    <xdr:colOff>12700</xdr:colOff>
                    <xdr:row>24</xdr:row>
                    <xdr:rowOff>0</xdr:rowOff>
                  </from>
                  <to>
                    <xdr:col>3</xdr:col>
                    <xdr:colOff>215900</xdr:colOff>
                    <xdr:row>24</xdr:row>
                    <xdr:rowOff>177800</xdr:rowOff>
                  </to>
                </anchor>
              </controlPr>
            </control>
          </mc:Choice>
        </mc:AlternateContent>
        <mc:AlternateContent xmlns:mc="http://schemas.openxmlformats.org/markup-compatibility/2006">
          <mc:Choice Requires="x14">
            <control shapeId="23554" r:id="rId5" name="Check Box 2">
              <controlPr defaultSize="0" autoFill="0" autoLine="0" autoPict="0" altText="">
                <anchor moveWithCells="1">
                  <from>
                    <xdr:col>3</xdr:col>
                    <xdr:colOff>12700</xdr:colOff>
                    <xdr:row>25</xdr:row>
                    <xdr:rowOff>0</xdr:rowOff>
                  </from>
                  <to>
                    <xdr:col>3</xdr:col>
                    <xdr:colOff>215900</xdr:colOff>
                    <xdr:row>25</xdr:row>
                    <xdr:rowOff>177800</xdr:rowOff>
                  </to>
                </anchor>
              </controlPr>
            </control>
          </mc:Choice>
        </mc:AlternateContent>
        <mc:AlternateContent xmlns:mc="http://schemas.openxmlformats.org/markup-compatibility/2006">
          <mc:Choice Requires="x14">
            <control shapeId="23555" r:id="rId6" name="Check Box 3">
              <controlPr defaultSize="0" autoFill="0" autoLine="0" autoPict="0" altText="">
                <anchor moveWithCells="1">
                  <from>
                    <xdr:col>3</xdr:col>
                    <xdr:colOff>12700</xdr:colOff>
                    <xdr:row>26</xdr:row>
                    <xdr:rowOff>0</xdr:rowOff>
                  </from>
                  <to>
                    <xdr:col>3</xdr:col>
                    <xdr:colOff>215900</xdr:colOff>
                    <xdr:row>26</xdr:row>
                    <xdr:rowOff>177800</xdr:rowOff>
                  </to>
                </anchor>
              </controlPr>
            </control>
          </mc:Choice>
        </mc:AlternateContent>
        <mc:AlternateContent xmlns:mc="http://schemas.openxmlformats.org/markup-compatibility/2006">
          <mc:Choice Requires="x14">
            <control shapeId="23556" r:id="rId7" name="Check Box 4">
              <controlPr defaultSize="0" autoFill="0" autoLine="0" autoPict="0" altText="">
                <anchor moveWithCells="1">
                  <from>
                    <xdr:col>3</xdr:col>
                    <xdr:colOff>12700</xdr:colOff>
                    <xdr:row>27</xdr:row>
                    <xdr:rowOff>0</xdr:rowOff>
                  </from>
                  <to>
                    <xdr:col>3</xdr:col>
                    <xdr:colOff>215900</xdr:colOff>
                    <xdr:row>27</xdr:row>
                    <xdr:rowOff>177800</xdr:rowOff>
                  </to>
                </anchor>
              </controlPr>
            </control>
          </mc:Choice>
        </mc:AlternateContent>
        <mc:AlternateContent xmlns:mc="http://schemas.openxmlformats.org/markup-compatibility/2006">
          <mc:Choice Requires="x14">
            <control shapeId="23557" r:id="rId8" name="Check Box 5">
              <controlPr defaultSize="0" autoFill="0" autoLine="0" autoPict="0" altText="">
                <anchor moveWithCells="1">
                  <from>
                    <xdr:col>3</xdr:col>
                    <xdr:colOff>12700</xdr:colOff>
                    <xdr:row>28</xdr:row>
                    <xdr:rowOff>0</xdr:rowOff>
                  </from>
                  <to>
                    <xdr:col>3</xdr:col>
                    <xdr:colOff>215900</xdr:colOff>
                    <xdr:row>28</xdr:row>
                    <xdr:rowOff>177800</xdr:rowOff>
                  </to>
                </anchor>
              </controlPr>
            </control>
          </mc:Choice>
        </mc:AlternateContent>
        <mc:AlternateContent xmlns:mc="http://schemas.openxmlformats.org/markup-compatibility/2006">
          <mc:Choice Requires="x14">
            <control shapeId="23558" r:id="rId9" name="Check Box 6">
              <controlPr defaultSize="0" autoFill="0" autoLine="0" autoPict="0" altText="">
                <anchor moveWithCells="1">
                  <from>
                    <xdr:col>3</xdr:col>
                    <xdr:colOff>12700</xdr:colOff>
                    <xdr:row>29</xdr:row>
                    <xdr:rowOff>0</xdr:rowOff>
                  </from>
                  <to>
                    <xdr:col>3</xdr:col>
                    <xdr:colOff>215900</xdr:colOff>
                    <xdr:row>29</xdr:row>
                    <xdr:rowOff>177800</xdr:rowOff>
                  </to>
                </anchor>
              </controlPr>
            </control>
          </mc:Choice>
        </mc:AlternateContent>
        <mc:AlternateContent xmlns:mc="http://schemas.openxmlformats.org/markup-compatibility/2006">
          <mc:Choice Requires="x14">
            <control shapeId="23559" r:id="rId10" name="Check Box 7">
              <controlPr defaultSize="0" autoFill="0" autoLine="0" autoPict="0" altText="">
                <anchor moveWithCells="1">
                  <from>
                    <xdr:col>3</xdr:col>
                    <xdr:colOff>12700</xdr:colOff>
                    <xdr:row>30</xdr:row>
                    <xdr:rowOff>0</xdr:rowOff>
                  </from>
                  <to>
                    <xdr:col>3</xdr:col>
                    <xdr:colOff>215900</xdr:colOff>
                    <xdr:row>30</xdr:row>
                    <xdr:rowOff>177800</xdr:rowOff>
                  </to>
                </anchor>
              </controlPr>
            </control>
          </mc:Choice>
        </mc:AlternateContent>
        <mc:AlternateContent xmlns:mc="http://schemas.openxmlformats.org/markup-compatibility/2006">
          <mc:Choice Requires="x14">
            <control shapeId="23560" r:id="rId11" name="Check Box 8">
              <controlPr defaultSize="0" autoFill="0" autoLine="0" autoPict="0" altText="">
                <anchor moveWithCells="1">
                  <from>
                    <xdr:col>3</xdr:col>
                    <xdr:colOff>12700</xdr:colOff>
                    <xdr:row>31</xdr:row>
                    <xdr:rowOff>0</xdr:rowOff>
                  </from>
                  <to>
                    <xdr:col>3</xdr:col>
                    <xdr:colOff>215900</xdr:colOff>
                    <xdr:row>31</xdr:row>
                    <xdr:rowOff>177800</xdr:rowOff>
                  </to>
                </anchor>
              </controlPr>
            </control>
          </mc:Choice>
        </mc:AlternateContent>
        <mc:AlternateContent xmlns:mc="http://schemas.openxmlformats.org/markup-compatibility/2006">
          <mc:Choice Requires="x14">
            <control shapeId="23561" r:id="rId12" name="Check Box 9">
              <controlPr defaultSize="0" autoFill="0" autoLine="0" autoPict="0" altText="">
                <anchor moveWithCells="1">
                  <from>
                    <xdr:col>3</xdr:col>
                    <xdr:colOff>12700</xdr:colOff>
                    <xdr:row>32</xdr:row>
                    <xdr:rowOff>0</xdr:rowOff>
                  </from>
                  <to>
                    <xdr:col>3</xdr:col>
                    <xdr:colOff>215900</xdr:colOff>
                    <xdr:row>32</xdr:row>
                    <xdr:rowOff>177800</xdr:rowOff>
                  </to>
                </anchor>
              </controlPr>
            </control>
          </mc:Choice>
        </mc:AlternateContent>
        <mc:AlternateContent xmlns:mc="http://schemas.openxmlformats.org/markup-compatibility/2006">
          <mc:Choice Requires="x14">
            <control shapeId="23562" r:id="rId13" name="Check Box 10">
              <controlPr defaultSize="0" autoFill="0" autoLine="0" autoPict="0" altText="">
                <anchor moveWithCells="1">
                  <from>
                    <xdr:col>3</xdr:col>
                    <xdr:colOff>12700</xdr:colOff>
                    <xdr:row>33</xdr:row>
                    <xdr:rowOff>0</xdr:rowOff>
                  </from>
                  <to>
                    <xdr:col>3</xdr:col>
                    <xdr:colOff>215900</xdr:colOff>
                    <xdr:row>33</xdr:row>
                    <xdr:rowOff>177800</xdr:rowOff>
                  </to>
                </anchor>
              </controlPr>
            </control>
          </mc:Choice>
        </mc:AlternateContent>
        <mc:AlternateContent xmlns:mc="http://schemas.openxmlformats.org/markup-compatibility/2006">
          <mc:Choice Requires="x14">
            <control shapeId="23563" r:id="rId14" name="Check Box 11">
              <controlPr defaultSize="0" autoFill="0" autoLine="0" autoPict="0" altText="">
                <anchor moveWithCells="1">
                  <from>
                    <xdr:col>3</xdr:col>
                    <xdr:colOff>12700</xdr:colOff>
                    <xdr:row>34</xdr:row>
                    <xdr:rowOff>0</xdr:rowOff>
                  </from>
                  <to>
                    <xdr:col>3</xdr:col>
                    <xdr:colOff>215900</xdr:colOff>
                    <xdr:row>34</xdr:row>
                    <xdr:rowOff>177800</xdr:rowOff>
                  </to>
                </anchor>
              </controlPr>
            </control>
          </mc:Choice>
        </mc:AlternateContent>
        <mc:AlternateContent xmlns:mc="http://schemas.openxmlformats.org/markup-compatibility/2006">
          <mc:Choice Requires="x14">
            <control shapeId="23564" r:id="rId15" name="Check Box 12">
              <controlPr defaultSize="0" autoFill="0" autoLine="0" autoPict="0" altText="">
                <anchor moveWithCells="1">
                  <from>
                    <xdr:col>3</xdr:col>
                    <xdr:colOff>12700</xdr:colOff>
                    <xdr:row>35</xdr:row>
                    <xdr:rowOff>0</xdr:rowOff>
                  </from>
                  <to>
                    <xdr:col>3</xdr:col>
                    <xdr:colOff>215900</xdr:colOff>
                    <xdr:row>35</xdr:row>
                    <xdr:rowOff>177800</xdr:rowOff>
                  </to>
                </anchor>
              </controlPr>
            </control>
          </mc:Choice>
        </mc:AlternateContent>
        <mc:AlternateContent xmlns:mc="http://schemas.openxmlformats.org/markup-compatibility/2006">
          <mc:Choice Requires="x14">
            <control shapeId="23565" r:id="rId16" name="Check Box 13">
              <controlPr defaultSize="0" autoFill="0" autoLine="0" autoPict="0" altText="">
                <anchor moveWithCells="1">
                  <from>
                    <xdr:col>3</xdr:col>
                    <xdr:colOff>12700</xdr:colOff>
                    <xdr:row>36</xdr:row>
                    <xdr:rowOff>0</xdr:rowOff>
                  </from>
                  <to>
                    <xdr:col>3</xdr:col>
                    <xdr:colOff>215900</xdr:colOff>
                    <xdr:row>36</xdr:row>
                    <xdr:rowOff>177800</xdr:rowOff>
                  </to>
                </anchor>
              </controlPr>
            </control>
          </mc:Choice>
        </mc:AlternateContent>
        <mc:AlternateContent xmlns:mc="http://schemas.openxmlformats.org/markup-compatibility/2006">
          <mc:Choice Requires="x14">
            <control shapeId="23566" r:id="rId17" name="Check Box 14">
              <controlPr defaultSize="0" autoFill="0" autoLine="0" autoPict="0" altText="">
                <anchor moveWithCells="1">
                  <from>
                    <xdr:col>3</xdr:col>
                    <xdr:colOff>12700</xdr:colOff>
                    <xdr:row>37</xdr:row>
                    <xdr:rowOff>0</xdr:rowOff>
                  </from>
                  <to>
                    <xdr:col>3</xdr:col>
                    <xdr:colOff>215900</xdr:colOff>
                    <xdr:row>37</xdr:row>
                    <xdr:rowOff>177800</xdr:rowOff>
                  </to>
                </anchor>
              </controlPr>
            </control>
          </mc:Choice>
        </mc:AlternateContent>
        <mc:AlternateContent xmlns:mc="http://schemas.openxmlformats.org/markup-compatibility/2006">
          <mc:Choice Requires="x14">
            <control shapeId="23567" r:id="rId18" name="Check Box 15">
              <controlPr defaultSize="0" autoFill="0" autoLine="0" autoPict="0" altText="">
                <anchor moveWithCells="1">
                  <from>
                    <xdr:col>3</xdr:col>
                    <xdr:colOff>12700</xdr:colOff>
                    <xdr:row>38</xdr:row>
                    <xdr:rowOff>0</xdr:rowOff>
                  </from>
                  <to>
                    <xdr:col>3</xdr:col>
                    <xdr:colOff>215900</xdr:colOff>
                    <xdr:row>38</xdr:row>
                    <xdr:rowOff>177800</xdr:rowOff>
                  </to>
                </anchor>
              </controlPr>
            </control>
          </mc:Choice>
        </mc:AlternateContent>
        <mc:AlternateContent xmlns:mc="http://schemas.openxmlformats.org/markup-compatibility/2006">
          <mc:Choice Requires="x14">
            <control shapeId="23568" r:id="rId19" name="Check Box 16">
              <controlPr defaultSize="0" autoFill="0" autoLine="0" autoPict="0" altText="">
                <anchor moveWithCells="1">
                  <from>
                    <xdr:col>3</xdr:col>
                    <xdr:colOff>12700</xdr:colOff>
                    <xdr:row>39</xdr:row>
                    <xdr:rowOff>0</xdr:rowOff>
                  </from>
                  <to>
                    <xdr:col>3</xdr:col>
                    <xdr:colOff>215900</xdr:colOff>
                    <xdr:row>39</xdr:row>
                    <xdr:rowOff>177800</xdr:rowOff>
                  </to>
                </anchor>
              </controlPr>
            </control>
          </mc:Choice>
        </mc:AlternateContent>
        <mc:AlternateContent xmlns:mc="http://schemas.openxmlformats.org/markup-compatibility/2006">
          <mc:Choice Requires="x14">
            <control shapeId="23569" r:id="rId20" name="Check Box 17">
              <controlPr defaultSize="0" autoFill="0" autoLine="0" autoPict="0" altText="">
                <anchor moveWithCells="1">
                  <from>
                    <xdr:col>3</xdr:col>
                    <xdr:colOff>12700</xdr:colOff>
                    <xdr:row>40</xdr:row>
                    <xdr:rowOff>0</xdr:rowOff>
                  </from>
                  <to>
                    <xdr:col>3</xdr:col>
                    <xdr:colOff>215900</xdr:colOff>
                    <xdr:row>40</xdr:row>
                    <xdr:rowOff>177800</xdr:rowOff>
                  </to>
                </anchor>
              </controlPr>
            </control>
          </mc:Choice>
        </mc:AlternateContent>
        <mc:AlternateContent xmlns:mc="http://schemas.openxmlformats.org/markup-compatibility/2006">
          <mc:Choice Requires="x14">
            <control shapeId="23570" r:id="rId21" name="Check Box 18">
              <controlPr defaultSize="0" autoFill="0" autoLine="0" autoPict="0" altText="">
                <anchor moveWithCells="1">
                  <from>
                    <xdr:col>3</xdr:col>
                    <xdr:colOff>12700</xdr:colOff>
                    <xdr:row>41</xdr:row>
                    <xdr:rowOff>0</xdr:rowOff>
                  </from>
                  <to>
                    <xdr:col>3</xdr:col>
                    <xdr:colOff>215900</xdr:colOff>
                    <xdr:row>41</xdr:row>
                    <xdr:rowOff>177800</xdr:rowOff>
                  </to>
                </anchor>
              </controlPr>
            </control>
          </mc:Choice>
        </mc:AlternateContent>
        <mc:AlternateContent xmlns:mc="http://schemas.openxmlformats.org/markup-compatibility/2006">
          <mc:Choice Requires="x14">
            <control shapeId="23571" r:id="rId22" name="Check Box 19">
              <controlPr defaultSize="0" autoFill="0" autoLine="0" autoPict="0" altText="">
                <anchor moveWithCells="1">
                  <from>
                    <xdr:col>5</xdr:col>
                    <xdr:colOff>12700</xdr:colOff>
                    <xdr:row>24</xdr:row>
                    <xdr:rowOff>0</xdr:rowOff>
                  </from>
                  <to>
                    <xdr:col>5</xdr:col>
                    <xdr:colOff>215900</xdr:colOff>
                    <xdr:row>24</xdr:row>
                    <xdr:rowOff>177800</xdr:rowOff>
                  </to>
                </anchor>
              </controlPr>
            </control>
          </mc:Choice>
        </mc:AlternateContent>
        <mc:AlternateContent xmlns:mc="http://schemas.openxmlformats.org/markup-compatibility/2006">
          <mc:Choice Requires="x14">
            <control shapeId="23572" r:id="rId23" name="Check Box 20">
              <controlPr defaultSize="0" autoFill="0" autoLine="0" autoPict="0" altText="">
                <anchor moveWithCells="1">
                  <from>
                    <xdr:col>5</xdr:col>
                    <xdr:colOff>12700</xdr:colOff>
                    <xdr:row>25</xdr:row>
                    <xdr:rowOff>0</xdr:rowOff>
                  </from>
                  <to>
                    <xdr:col>5</xdr:col>
                    <xdr:colOff>215900</xdr:colOff>
                    <xdr:row>25</xdr:row>
                    <xdr:rowOff>177800</xdr:rowOff>
                  </to>
                </anchor>
              </controlPr>
            </control>
          </mc:Choice>
        </mc:AlternateContent>
        <mc:AlternateContent xmlns:mc="http://schemas.openxmlformats.org/markup-compatibility/2006">
          <mc:Choice Requires="x14">
            <control shapeId="23573" r:id="rId24" name="Check Box 21">
              <controlPr defaultSize="0" autoFill="0" autoLine="0" autoPict="0" altText="">
                <anchor moveWithCells="1">
                  <from>
                    <xdr:col>5</xdr:col>
                    <xdr:colOff>12700</xdr:colOff>
                    <xdr:row>26</xdr:row>
                    <xdr:rowOff>0</xdr:rowOff>
                  </from>
                  <to>
                    <xdr:col>5</xdr:col>
                    <xdr:colOff>215900</xdr:colOff>
                    <xdr:row>26</xdr:row>
                    <xdr:rowOff>177800</xdr:rowOff>
                  </to>
                </anchor>
              </controlPr>
            </control>
          </mc:Choice>
        </mc:AlternateContent>
        <mc:AlternateContent xmlns:mc="http://schemas.openxmlformats.org/markup-compatibility/2006">
          <mc:Choice Requires="x14">
            <control shapeId="23574" r:id="rId25" name="Check Box 22">
              <controlPr defaultSize="0" autoFill="0" autoLine="0" autoPict="0" altText="">
                <anchor moveWithCells="1">
                  <from>
                    <xdr:col>5</xdr:col>
                    <xdr:colOff>12700</xdr:colOff>
                    <xdr:row>27</xdr:row>
                    <xdr:rowOff>0</xdr:rowOff>
                  </from>
                  <to>
                    <xdr:col>5</xdr:col>
                    <xdr:colOff>215900</xdr:colOff>
                    <xdr:row>27</xdr:row>
                    <xdr:rowOff>177800</xdr:rowOff>
                  </to>
                </anchor>
              </controlPr>
            </control>
          </mc:Choice>
        </mc:AlternateContent>
        <mc:AlternateContent xmlns:mc="http://schemas.openxmlformats.org/markup-compatibility/2006">
          <mc:Choice Requires="x14">
            <control shapeId="23575" r:id="rId26" name="Check Box 23">
              <controlPr defaultSize="0" autoFill="0" autoLine="0" autoPict="0" altText="">
                <anchor moveWithCells="1">
                  <from>
                    <xdr:col>5</xdr:col>
                    <xdr:colOff>12700</xdr:colOff>
                    <xdr:row>28</xdr:row>
                    <xdr:rowOff>0</xdr:rowOff>
                  </from>
                  <to>
                    <xdr:col>5</xdr:col>
                    <xdr:colOff>215900</xdr:colOff>
                    <xdr:row>28</xdr:row>
                    <xdr:rowOff>177800</xdr:rowOff>
                  </to>
                </anchor>
              </controlPr>
            </control>
          </mc:Choice>
        </mc:AlternateContent>
        <mc:AlternateContent xmlns:mc="http://schemas.openxmlformats.org/markup-compatibility/2006">
          <mc:Choice Requires="x14">
            <control shapeId="23576" r:id="rId27" name="Check Box 24">
              <controlPr defaultSize="0" autoFill="0" autoLine="0" autoPict="0" altText="">
                <anchor moveWithCells="1">
                  <from>
                    <xdr:col>5</xdr:col>
                    <xdr:colOff>12700</xdr:colOff>
                    <xdr:row>29</xdr:row>
                    <xdr:rowOff>0</xdr:rowOff>
                  </from>
                  <to>
                    <xdr:col>5</xdr:col>
                    <xdr:colOff>215900</xdr:colOff>
                    <xdr:row>29</xdr:row>
                    <xdr:rowOff>177800</xdr:rowOff>
                  </to>
                </anchor>
              </controlPr>
            </control>
          </mc:Choice>
        </mc:AlternateContent>
        <mc:AlternateContent xmlns:mc="http://schemas.openxmlformats.org/markup-compatibility/2006">
          <mc:Choice Requires="x14">
            <control shapeId="23577" r:id="rId28" name="Check Box 25">
              <controlPr defaultSize="0" autoFill="0" autoLine="0" autoPict="0" altText="">
                <anchor moveWithCells="1">
                  <from>
                    <xdr:col>5</xdr:col>
                    <xdr:colOff>12700</xdr:colOff>
                    <xdr:row>30</xdr:row>
                    <xdr:rowOff>0</xdr:rowOff>
                  </from>
                  <to>
                    <xdr:col>5</xdr:col>
                    <xdr:colOff>215900</xdr:colOff>
                    <xdr:row>30</xdr:row>
                    <xdr:rowOff>177800</xdr:rowOff>
                  </to>
                </anchor>
              </controlPr>
            </control>
          </mc:Choice>
        </mc:AlternateContent>
        <mc:AlternateContent xmlns:mc="http://schemas.openxmlformats.org/markup-compatibility/2006">
          <mc:Choice Requires="x14">
            <control shapeId="23578" r:id="rId29" name="Check Box 26">
              <controlPr defaultSize="0" autoFill="0" autoLine="0" autoPict="0" altText="">
                <anchor moveWithCells="1">
                  <from>
                    <xdr:col>5</xdr:col>
                    <xdr:colOff>12700</xdr:colOff>
                    <xdr:row>31</xdr:row>
                    <xdr:rowOff>0</xdr:rowOff>
                  </from>
                  <to>
                    <xdr:col>5</xdr:col>
                    <xdr:colOff>215900</xdr:colOff>
                    <xdr:row>31</xdr:row>
                    <xdr:rowOff>177800</xdr:rowOff>
                  </to>
                </anchor>
              </controlPr>
            </control>
          </mc:Choice>
        </mc:AlternateContent>
        <mc:AlternateContent xmlns:mc="http://schemas.openxmlformats.org/markup-compatibility/2006">
          <mc:Choice Requires="x14">
            <control shapeId="23579" r:id="rId30" name="Check Box 27">
              <controlPr defaultSize="0" autoFill="0" autoLine="0" autoPict="0" altText="">
                <anchor moveWithCells="1">
                  <from>
                    <xdr:col>5</xdr:col>
                    <xdr:colOff>12700</xdr:colOff>
                    <xdr:row>32</xdr:row>
                    <xdr:rowOff>0</xdr:rowOff>
                  </from>
                  <to>
                    <xdr:col>5</xdr:col>
                    <xdr:colOff>215900</xdr:colOff>
                    <xdr:row>32</xdr:row>
                    <xdr:rowOff>177800</xdr:rowOff>
                  </to>
                </anchor>
              </controlPr>
            </control>
          </mc:Choice>
        </mc:AlternateContent>
        <mc:AlternateContent xmlns:mc="http://schemas.openxmlformats.org/markup-compatibility/2006">
          <mc:Choice Requires="x14">
            <control shapeId="23580" r:id="rId31" name="Check Box 28">
              <controlPr defaultSize="0" autoFill="0" autoLine="0" autoPict="0" altText="">
                <anchor moveWithCells="1">
                  <from>
                    <xdr:col>5</xdr:col>
                    <xdr:colOff>12700</xdr:colOff>
                    <xdr:row>33</xdr:row>
                    <xdr:rowOff>0</xdr:rowOff>
                  </from>
                  <to>
                    <xdr:col>5</xdr:col>
                    <xdr:colOff>215900</xdr:colOff>
                    <xdr:row>33</xdr:row>
                    <xdr:rowOff>177800</xdr:rowOff>
                  </to>
                </anchor>
              </controlPr>
            </control>
          </mc:Choice>
        </mc:AlternateContent>
        <mc:AlternateContent xmlns:mc="http://schemas.openxmlformats.org/markup-compatibility/2006">
          <mc:Choice Requires="x14">
            <control shapeId="23581" r:id="rId32" name="Check Box 29">
              <controlPr defaultSize="0" autoFill="0" autoLine="0" autoPict="0" altText="">
                <anchor moveWithCells="1">
                  <from>
                    <xdr:col>5</xdr:col>
                    <xdr:colOff>12700</xdr:colOff>
                    <xdr:row>34</xdr:row>
                    <xdr:rowOff>0</xdr:rowOff>
                  </from>
                  <to>
                    <xdr:col>5</xdr:col>
                    <xdr:colOff>215900</xdr:colOff>
                    <xdr:row>34</xdr:row>
                    <xdr:rowOff>177800</xdr:rowOff>
                  </to>
                </anchor>
              </controlPr>
            </control>
          </mc:Choice>
        </mc:AlternateContent>
        <mc:AlternateContent xmlns:mc="http://schemas.openxmlformats.org/markup-compatibility/2006">
          <mc:Choice Requires="x14">
            <control shapeId="23582" r:id="rId33" name="Check Box 30">
              <controlPr defaultSize="0" autoFill="0" autoLine="0" autoPict="0" altText="">
                <anchor moveWithCells="1">
                  <from>
                    <xdr:col>5</xdr:col>
                    <xdr:colOff>12700</xdr:colOff>
                    <xdr:row>35</xdr:row>
                    <xdr:rowOff>0</xdr:rowOff>
                  </from>
                  <to>
                    <xdr:col>5</xdr:col>
                    <xdr:colOff>215900</xdr:colOff>
                    <xdr:row>35</xdr:row>
                    <xdr:rowOff>177800</xdr:rowOff>
                  </to>
                </anchor>
              </controlPr>
            </control>
          </mc:Choice>
        </mc:AlternateContent>
        <mc:AlternateContent xmlns:mc="http://schemas.openxmlformats.org/markup-compatibility/2006">
          <mc:Choice Requires="x14">
            <control shapeId="23583" r:id="rId34" name="Check Box 31">
              <controlPr defaultSize="0" autoFill="0" autoLine="0" autoPict="0" altText="">
                <anchor moveWithCells="1">
                  <from>
                    <xdr:col>5</xdr:col>
                    <xdr:colOff>12700</xdr:colOff>
                    <xdr:row>36</xdr:row>
                    <xdr:rowOff>0</xdr:rowOff>
                  </from>
                  <to>
                    <xdr:col>5</xdr:col>
                    <xdr:colOff>215900</xdr:colOff>
                    <xdr:row>36</xdr:row>
                    <xdr:rowOff>177800</xdr:rowOff>
                  </to>
                </anchor>
              </controlPr>
            </control>
          </mc:Choice>
        </mc:AlternateContent>
        <mc:AlternateContent xmlns:mc="http://schemas.openxmlformats.org/markup-compatibility/2006">
          <mc:Choice Requires="x14">
            <control shapeId="23584" r:id="rId35" name="Check Box 32">
              <controlPr defaultSize="0" autoFill="0" autoLine="0" autoPict="0" altText="">
                <anchor moveWithCells="1">
                  <from>
                    <xdr:col>5</xdr:col>
                    <xdr:colOff>12700</xdr:colOff>
                    <xdr:row>37</xdr:row>
                    <xdr:rowOff>0</xdr:rowOff>
                  </from>
                  <to>
                    <xdr:col>5</xdr:col>
                    <xdr:colOff>215900</xdr:colOff>
                    <xdr:row>37</xdr:row>
                    <xdr:rowOff>177800</xdr:rowOff>
                  </to>
                </anchor>
              </controlPr>
            </control>
          </mc:Choice>
        </mc:AlternateContent>
        <mc:AlternateContent xmlns:mc="http://schemas.openxmlformats.org/markup-compatibility/2006">
          <mc:Choice Requires="x14">
            <control shapeId="23585" r:id="rId36" name="Check Box 33">
              <controlPr defaultSize="0" autoFill="0" autoLine="0" autoPict="0" altText="">
                <anchor moveWithCells="1">
                  <from>
                    <xdr:col>5</xdr:col>
                    <xdr:colOff>12700</xdr:colOff>
                    <xdr:row>38</xdr:row>
                    <xdr:rowOff>0</xdr:rowOff>
                  </from>
                  <to>
                    <xdr:col>5</xdr:col>
                    <xdr:colOff>215900</xdr:colOff>
                    <xdr:row>38</xdr:row>
                    <xdr:rowOff>177800</xdr:rowOff>
                  </to>
                </anchor>
              </controlPr>
            </control>
          </mc:Choice>
        </mc:AlternateContent>
        <mc:AlternateContent xmlns:mc="http://schemas.openxmlformats.org/markup-compatibility/2006">
          <mc:Choice Requires="x14">
            <control shapeId="23586" r:id="rId37" name="Check Box 34">
              <controlPr defaultSize="0" autoFill="0" autoLine="0" autoPict="0" altText="">
                <anchor moveWithCells="1">
                  <from>
                    <xdr:col>5</xdr:col>
                    <xdr:colOff>12700</xdr:colOff>
                    <xdr:row>39</xdr:row>
                    <xdr:rowOff>0</xdr:rowOff>
                  </from>
                  <to>
                    <xdr:col>5</xdr:col>
                    <xdr:colOff>215900</xdr:colOff>
                    <xdr:row>39</xdr:row>
                    <xdr:rowOff>177800</xdr:rowOff>
                  </to>
                </anchor>
              </controlPr>
            </control>
          </mc:Choice>
        </mc:AlternateContent>
        <mc:AlternateContent xmlns:mc="http://schemas.openxmlformats.org/markup-compatibility/2006">
          <mc:Choice Requires="x14">
            <control shapeId="23587" r:id="rId38" name="Check Box 35">
              <controlPr defaultSize="0" autoFill="0" autoLine="0" autoPict="0" altText="">
                <anchor moveWithCells="1">
                  <from>
                    <xdr:col>5</xdr:col>
                    <xdr:colOff>12700</xdr:colOff>
                    <xdr:row>40</xdr:row>
                    <xdr:rowOff>0</xdr:rowOff>
                  </from>
                  <to>
                    <xdr:col>5</xdr:col>
                    <xdr:colOff>215900</xdr:colOff>
                    <xdr:row>40</xdr:row>
                    <xdr:rowOff>177800</xdr:rowOff>
                  </to>
                </anchor>
              </controlPr>
            </control>
          </mc:Choice>
        </mc:AlternateContent>
        <mc:AlternateContent xmlns:mc="http://schemas.openxmlformats.org/markup-compatibility/2006">
          <mc:Choice Requires="x14">
            <control shapeId="23588" r:id="rId39" name="Check Box 36">
              <controlPr defaultSize="0" autoFill="0" autoLine="0" autoPict="0" altText="">
                <anchor moveWithCells="1">
                  <from>
                    <xdr:col>5</xdr:col>
                    <xdr:colOff>12700</xdr:colOff>
                    <xdr:row>41</xdr:row>
                    <xdr:rowOff>0</xdr:rowOff>
                  </from>
                  <to>
                    <xdr:col>5</xdr:col>
                    <xdr:colOff>215900</xdr:colOff>
                    <xdr:row>41</xdr:row>
                    <xdr:rowOff>177800</xdr:rowOff>
                  </to>
                </anchor>
              </controlPr>
            </control>
          </mc:Choice>
        </mc:AlternateContent>
        <mc:AlternateContent xmlns:mc="http://schemas.openxmlformats.org/markup-compatibility/2006">
          <mc:Choice Requires="x14">
            <control shapeId="23589" r:id="rId40" name="Check Box 37">
              <controlPr defaultSize="0" autoFill="0" autoLine="0" autoPict="0" altText="">
                <anchor moveWithCells="1">
                  <from>
                    <xdr:col>7</xdr:col>
                    <xdr:colOff>12700</xdr:colOff>
                    <xdr:row>24</xdr:row>
                    <xdr:rowOff>0</xdr:rowOff>
                  </from>
                  <to>
                    <xdr:col>7</xdr:col>
                    <xdr:colOff>215900</xdr:colOff>
                    <xdr:row>24</xdr:row>
                    <xdr:rowOff>177800</xdr:rowOff>
                  </to>
                </anchor>
              </controlPr>
            </control>
          </mc:Choice>
        </mc:AlternateContent>
        <mc:AlternateContent xmlns:mc="http://schemas.openxmlformats.org/markup-compatibility/2006">
          <mc:Choice Requires="x14">
            <control shapeId="23590" r:id="rId41" name="Check Box 38">
              <controlPr defaultSize="0" autoFill="0" autoLine="0" autoPict="0" altText="">
                <anchor moveWithCells="1">
                  <from>
                    <xdr:col>7</xdr:col>
                    <xdr:colOff>12700</xdr:colOff>
                    <xdr:row>25</xdr:row>
                    <xdr:rowOff>0</xdr:rowOff>
                  </from>
                  <to>
                    <xdr:col>7</xdr:col>
                    <xdr:colOff>215900</xdr:colOff>
                    <xdr:row>25</xdr:row>
                    <xdr:rowOff>177800</xdr:rowOff>
                  </to>
                </anchor>
              </controlPr>
            </control>
          </mc:Choice>
        </mc:AlternateContent>
        <mc:AlternateContent xmlns:mc="http://schemas.openxmlformats.org/markup-compatibility/2006">
          <mc:Choice Requires="x14">
            <control shapeId="23591" r:id="rId42" name="Check Box 39">
              <controlPr defaultSize="0" autoFill="0" autoLine="0" autoPict="0" altText="">
                <anchor moveWithCells="1">
                  <from>
                    <xdr:col>7</xdr:col>
                    <xdr:colOff>12700</xdr:colOff>
                    <xdr:row>26</xdr:row>
                    <xdr:rowOff>0</xdr:rowOff>
                  </from>
                  <to>
                    <xdr:col>7</xdr:col>
                    <xdr:colOff>215900</xdr:colOff>
                    <xdr:row>26</xdr:row>
                    <xdr:rowOff>177800</xdr:rowOff>
                  </to>
                </anchor>
              </controlPr>
            </control>
          </mc:Choice>
        </mc:AlternateContent>
        <mc:AlternateContent xmlns:mc="http://schemas.openxmlformats.org/markup-compatibility/2006">
          <mc:Choice Requires="x14">
            <control shapeId="23592" r:id="rId43" name="Check Box 40">
              <controlPr defaultSize="0" autoFill="0" autoLine="0" autoPict="0" altText="">
                <anchor moveWithCells="1">
                  <from>
                    <xdr:col>7</xdr:col>
                    <xdr:colOff>12700</xdr:colOff>
                    <xdr:row>27</xdr:row>
                    <xdr:rowOff>0</xdr:rowOff>
                  </from>
                  <to>
                    <xdr:col>7</xdr:col>
                    <xdr:colOff>215900</xdr:colOff>
                    <xdr:row>27</xdr:row>
                    <xdr:rowOff>177800</xdr:rowOff>
                  </to>
                </anchor>
              </controlPr>
            </control>
          </mc:Choice>
        </mc:AlternateContent>
        <mc:AlternateContent xmlns:mc="http://schemas.openxmlformats.org/markup-compatibility/2006">
          <mc:Choice Requires="x14">
            <control shapeId="23593" r:id="rId44" name="Check Box 41">
              <controlPr defaultSize="0" autoFill="0" autoLine="0" autoPict="0" altText="">
                <anchor moveWithCells="1">
                  <from>
                    <xdr:col>7</xdr:col>
                    <xdr:colOff>12700</xdr:colOff>
                    <xdr:row>28</xdr:row>
                    <xdr:rowOff>0</xdr:rowOff>
                  </from>
                  <to>
                    <xdr:col>7</xdr:col>
                    <xdr:colOff>215900</xdr:colOff>
                    <xdr:row>28</xdr:row>
                    <xdr:rowOff>177800</xdr:rowOff>
                  </to>
                </anchor>
              </controlPr>
            </control>
          </mc:Choice>
        </mc:AlternateContent>
        <mc:AlternateContent xmlns:mc="http://schemas.openxmlformats.org/markup-compatibility/2006">
          <mc:Choice Requires="x14">
            <control shapeId="23594" r:id="rId45" name="Check Box 42">
              <controlPr defaultSize="0" autoFill="0" autoLine="0" autoPict="0" altText="">
                <anchor moveWithCells="1">
                  <from>
                    <xdr:col>7</xdr:col>
                    <xdr:colOff>12700</xdr:colOff>
                    <xdr:row>29</xdr:row>
                    <xdr:rowOff>0</xdr:rowOff>
                  </from>
                  <to>
                    <xdr:col>7</xdr:col>
                    <xdr:colOff>215900</xdr:colOff>
                    <xdr:row>29</xdr:row>
                    <xdr:rowOff>177800</xdr:rowOff>
                  </to>
                </anchor>
              </controlPr>
            </control>
          </mc:Choice>
        </mc:AlternateContent>
        <mc:AlternateContent xmlns:mc="http://schemas.openxmlformats.org/markup-compatibility/2006">
          <mc:Choice Requires="x14">
            <control shapeId="23595" r:id="rId46" name="Check Box 43">
              <controlPr defaultSize="0" autoFill="0" autoLine="0" autoPict="0" altText="">
                <anchor moveWithCells="1">
                  <from>
                    <xdr:col>7</xdr:col>
                    <xdr:colOff>12700</xdr:colOff>
                    <xdr:row>30</xdr:row>
                    <xdr:rowOff>0</xdr:rowOff>
                  </from>
                  <to>
                    <xdr:col>7</xdr:col>
                    <xdr:colOff>215900</xdr:colOff>
                    <xdr:row>30</xdr:row>
                    <xdr:rowOff>177800</xdr:rowOff>
                  </to>
                </anchor>
              </controlPr>
            </control>
          </mc:Choice>
        </mc:AlternateContent>
        <mc:AlternateContent xmlns:mc="http://schemas.openxmlformats.org/markup-compatibility/2006">
          <mc:Choice Requires="x14">
            <control shapeId="23596" r:id="rId47" name="Check Box 44">
              <controlPr defaultSize="0" autoFill="0" autoLine="0" autoPict="0" altText="">
                <anchor moveWithCells="1">
                  <from>
                    <xdr:col>7</xdr:col>
                    <xdr:colOff>12700</xdr:colOff>
                    <xdr:row>31</xdr:row>
                    <xdr:rowOff>0</xdr:rowOff>
                  </from>
                  <to>
                    <xdr:col>7</xdr:col>
                    <xdr:colOff>215900</xdr:colOff>
                    <xdr:row>31</xdr:row>
                    <xdr:rowOff>177800</xdr:rowOff>
                  </to>
                </anchor>
              </controlPr>
            </control>
          </mc:Choice>
        </mc:AlternateContent>
        <mc:AlternateContent xmlns:mc="http://schemas.openxmlformats.org/markup-compatibility/2006">
          <mc:Choice Requires="x14">
            <control shapeId="23597" r:id="rId48" name="Check Box 45">
              <controlPr defaultSize="0" autoFill="0" autoLine="0" autoPict="0" altText="">
                <anchor moveWithCells="1">
                  <from>
                    <xdr:col>7</xdr:col>
                    <xdr:colOff>12700</xdr:colOff>
                    <xdr:row>32</xdr:row>
                    <xdr:rowOff>0</xdr:rowOff>
                  </from>
                  <to>
                    <xdr:col>7</xdr:col>
                    <xdr:colOff>215900</xdr:colOff>
                    <xdr:row>32</xdr:row>
                    <xdr:rowOff>177800</xdr:rowOff>
                  </to>
                </anchor>
              </controlPr>
            </control>
          </mc:Choice>
        </mc:AlternateContent>
        <mc:AlternateContent xmlns:mc="http://schemas.openxmlformats.org/markup-compatibility/2006">
          <mc:Choice Requires="x14">
            <control shapeId="23598" r:id="rId49" name="Check Box 46">
              <controlPr defaultSize="0" autoFill="0" autoLine="0" autoPict="0" altText="">
                <anchor moveWithCells="1">
                  <from>
                    <xdr:col>7</xdr:col>
                    <xdr:colOff>12700</xdr:colOff>
                    <xdr:row>33</xdr:row>
                    <xdr:rowOff>0</xdr:rowOff>
                  </from>
                  <to>
                    <xdr:col>7</xdr:col>
                    <xdr:colOff>215900</xdr:colOff>
                    <xdr:row>33</xdr:row>
                    <xdr:rowOff>177800</xdr:rowOff>
                  </to>
                </anchor>
              </controlPr>
            </control>
          </mc:Choice>
        </mc:AlternateContent>
        <mc:AlternateContent xmlns:mc="http://schemas.openxmlformats.org/markup-compatibility/2006">
          <mc:Choice Requires="x14">
            <control shapeId="23599" r:id="rId50" name="Check Box 47">
              <controlPr defaultSize="0" autoFill="0" autoLine="0" autoPict="0" altText="">
                <anchor moveWithCells="1">
                  <from>
                    <xdr:col>7</xdr:col>
                    <xdr:colOff>12700</xdr:colOff>
                    <xdr:row>34</xdr:row>
                    <xdr:rowOff>0</xdr:rowOff>
                  </from>
                  <to>
                    <xdr:col>7</xdr:col>
                    <xdr:colOff>215900</xdr:colOff>
                    <xdr:row>34</xdr:row>
                    <xdr:rowOff>177800</xdr:rowOff>
                  </to>
                </anchor>
              </controlPr>
            </control>
          </mc:Choice>
        </mc:AlternateContent>
        <mc:AlternateContent xmlns:mc="http://schemas.openxmlformats.org/markup-compatibility/2006">
          <mc:Choice Requires="x14">
            <control shapeId="23600" r:id="rId51" name="Check Box 48">
              <controlPr defaultSize="0" autoFill="0" autoLine="0" autoPict="0" altText="">
                <anchor moveWithCells="1">
                  <from>
                    <xdr:col>7</xdr:col>
                    <xdr:colOff>12700</xdr:colOff>
                    <xdr:row>35</xdr:row>
                    <xdr:rowOff>0</xdr:rowOff>
                  </from>
                  <to>
                    <xdr:col>7</xdr:col>
                    <xdr:colOff>215900</xdr:colOff>
                    <xdr:row>35</xdr:row>
                    <xdr:rowOff>177800</xdr:rowOff>
                  </to>
                </anchor>
              </controlPr>
            </control>
          </mc:Choice>
        </mc:AlternateContent>
        <mc:AlternateContent xmlns:mc="http://schemas.openxmlformats.org/markup-compatibility/2006">
          <mc:Choice Requires="x14">
            <control shapeId="23601" r:id="rId52" name="Check Box 49">
              <controlPr defaultSize="0" autoFill="0" autoLine="0" autoPict="0" altText="">
                <anchor moveWithCells="1">
                  <from>
                    <xdr:col>7</xdr:col>
                    <xdr:colOff>12700</xdr:colOff>
                    <xdr:row>36</xdr:row>
                    <xdr:rowOff>0</xdr:rowOff>
                  </from>
                  <to>
                    <xdr:col>7</xdr:col>
                    <xdr:colOff>215900</xdr:colOff>
                    <xdr:row>36</xdr:row>
                    <xdr:rowOff>177800</xdr:rowOff>
                  </to>
                </anchor>
              </controlPr>
            </control>
          </mc:Choice>
        </mc:AlternateContent>
        <mc:AlternateContent xmlns:mc="http://schemas.openxmlformats.org/markup-compatibility/2006">
          <mc:Choice Requires="x14">
            <control shapeId="23602" r:id="rId53" name="Check Box 50">
              <controlPr defaultSize="0" autoFill="0" autoLine="0" autoPict="0" altText="">
                <anchor moveWithCells="1">
                  <from>
                    <xdr:col>7</xdr:col>
                    <xdr:colOff>12700</xdr:colOff>
                    <xdr:row>37</xdr:row>
                    <xdr:rowOff>0</xdr:rowOff>
                  </from>
                  <to>
                    <xdr:col>7</xdr:col>
                    <xdr:colOff>215900</xdr:colOff>
                    <xdr:row>37</xdr:row>
                    <xdr:rowOff>177800</xdr:rowOff>
                  </to>
                </anchor>
              </controlPr>
            </control>
          </mc:Choice>
        </mc:AlternateContent>
        <mc:AlternateContent xmlns:mc="http://schemas.openxmlformats.org/markup-compatibility/2006">
          <mc:Choice Requires="x14">
            <control shapeId="23603" r:id="rId54" name="Check Box 51">
              <controlPr defaultSize="0" autoFill="0" autoLine="0" autoPict="0" altText="">
                <anchor moveWithCells="1">
                  <from>
                    <xdr:col>7</xdr:col>
                    <xdr:colOff>12700</xdr:colOff>
                    <xdr:row>38</xdr:row>
                    <xdr:rowOff>0</xdr:rowOff>
                  </from>
                  <to>
                    <xdr:col>7</xdr:col>
                    <xdr:colOff>215900</xdr:colOff>
                    <xdr:row>38</xdr:row>
                    <xdr:rowOff>177800</xdr:rowOff>
                  </to>
                </anchor>
              </controlPr>
            </control>
          </mc:Choice>
        </mc:AlternateContent>
        <mc:AlternateContent xmlns:mc="http://schemas.openxmlformats.org/markup-compatibility/2006">
          <mc:Choice Requires="x14">
            <control shapeId="23604" r:id="rId55" name="Check Box 52">
              <controlPr defaultSize="0" autoFill="0" autoLine="0" autoPict="0" altText="">
                <anchor moveWithCells="1">
                  <from>
                    <xdr:col>7</xdr:col>
                    <xdr:colOff>12700</xdr:colOff>
                    <xdr:row>39</xdr:row>
                    <xdr:rowOff>0</xdr:rowOff>
                  </from>
                  <to>
                    <xdr:col>7</xdr:col>
                    <xdr:colOff>215900</xdr:colOff>
                    <xdr:row>39</xdr:row>
                    <xdr:rowOff>177800</xdr:rowOff>
                  </to>
                </anchor>
              </controlPr>
            </control>
          </mc:Choice>
        </mc:AlternateContent>
        <mc:AlternateContent xmlns:mc="http://schemas.openxmlformats.org/markup-compatibility/2006">
          <mc:Choice Requires="x14">
            <control shapeId="23605" r:id="rId56" name="Check Box 53">
              <controlPr defaultSize="0" autoFill="0" autoLine="0" autoPict="0" altText="">
                <anchor moveWithCells="1">
                  <from>
                    <xdr:col>7</xdr:col>
                    <xdr:colOff>12700</xdr:colOff>
                    <xdr:row>40</xdr:row>
                    <xdr:rowOff>0</xdr:rowOff>
                  </from>
                  <to>
                    <xdr:col>7</xdr:col>
                    <xdr:colOff>215900</xdr:colOff>
                    <xdr:row>40</xdr:row>
                    <xdr:rowOff>177800</xdr:rowOff>
                  </to>
                </anchor>
              </controlPr>
            </control>
          </mc:Choice>
        </mc:AlternateContent>
        <mc:AlternateContent xmlns:mc="http://schemas.openxmlformats.org/markup-compatibility/2006">
          <mc:Choice Requires="x14">
            <control shapeId="23606" r:id="rId57" name="Check Box 54">
              <controlPr defaultSize="0" autoFill="0" autoLine="0" autoPict="0" altText="">
                <anchor moveWithCells="1">
                  <from>
                    <xdr:col>7</xdr:col>
                    <xdr:colOff>12700</xdr:colOff>
                    <xdr:row>41</xdr:row>
                    <xdr:rowOff>0</xdr:rowOff>
                  </from>
                  <to>
                    <xdr:col>7</xdr:col>
                    <xdr:colOff>215900</xdr:colOff>
                    <xdr:row>41</xdr:row>
                    <xdr:rowOff>177800</xdr:rowOff>
                  </to>
                </anchor>
              </controlPr>
            </control>
          </mc:Choice>
        </mc:AlternateContent>
        <mc:AlternateContent xmlns:mc="http://schemas.openxmlformats.org/markup-compatibility/2006">
          <mc:Choice Requires="x14">
            <control shapeId="23607" r:id="rId58" name="Check Box 55">
              <controlPr defaultSize="0" autoFill="0" autoLine="0" autoPict="0" altText="">
                <anchor moveWithCells="1">
                  <from>
                    <xdr:col>11</xdr:col>
                    <xdr:colOff>12700</xdr:colOff>
                    <xdr:row>24</xdr:row>
                    <xdr:rowOff>0</xdr:rowOff>
                  </from>
                  <to>
                    <xdr:col>11</xdr:col>
                    <xdr:colOff>215900</xdr:colOff>
                    <xdr:row>24</xdr:row>
                    <xdr:rowOff>177800</xdr:rowOff>
                  </to>
                </anchor>
              </controlPr>
            </control>
          </mc:Choice>
        </mc:AlternateContent>
        <mc:AlternateContent xmlns:mc="http://schemas.openxmlformats.org/markup-compatibility/2006">
          <mc:Choice Requires="x14">
            <control shapeId="23608" r:id="rId59" name="Check Box 56">
              <controlPr defaultSize="0" autoFill="0" autoLine="0" autoPict="0" altText="">
                <anchor moveWithCells="1">
                  <from>
                    <xdr:col>11</xdr:col>
                    <xdr:colOff>12700</xdr:colOff>
                    <xdr:row>25</xdr:row>
                    <xdr:rowOff>0</xdr:rowOff>
                  </from>
                  <to>
                    <xdr:col>11</xdr:col>
                    <xdr:colOff>215900</xdr:colOff>
                    <xdr:row>25</xdr:row>
                    <xdr:rowOff>177800</xdr:rowOff>
                  </to>
                </anchor>
              </controlPr>
            </control>
          </mc:Choice>
        </mc:AlternateContent>
        <mc:AlternateContent xmlns:mc="http://schemas.openxmlformats.org/markup-compatibility/2006">
          <mc:Choice Requires="x14">
            <control shapeId="23609" r:id="rId60" name="Check Box 57">
              <controlPr defaultSize="0" autoFill="0" autoLine="0" autoPict="0" altText="">
                <anchor moveWithCells="1">
                  <from>
                    <xdr:col>11</xdr:col>
                    <xdr:colOff>12700</xdr:colOff>
                    <xdr:row>26</xdr:row>
                    <xdr:rowOff>0</xdr:rowOff>
                  </from>
                  <to>
                    <xdr:col>11</xdr:col>
                    <xdr:colOff>215900</xdr:colOff>
                    <xdr:row>26</xdr:row>
                    <xdr:rowOff>177800</xdr:rowOff>
                  </to>
                </anchor>
              </controlPr>
            </control>
          </mc:Choice>
        </mc:AlternateContent>
        <mc:AlternateContent xmlns:mc="http://schemas.openxmlformats.org/markup-compatibility/2006">
          <mc:Choice Requires="x14">
            <control shapeId="23610" r:id="rId61" name="Check Box 58">
              <controlPr defaultSize="0" autoFill="0" autoLine="0" autoPict="0" altText="">
                <anchor moveWithCells="1">
                  <from>
                    <xdr:col>11</xdr:col>
                    <xdr:colOff>12700</xdr:colOff>
                    <xdr:row>27</xdr:row>
                    <xdr:rowOff>0</xdr:rowOff>
                  </from>
                  <to>
                    <xdr:col>11</xdr:col>
                    <xdr:colOff>215900</xdr:colOff>
                    <xdr:row>27</xdr:row>
                    <xdr:rowOff>177800</xdr:rowOff>
                  </to>
                </anchor>
              </controlPr>
            </control>
          </mc:Choice>
        </mc:AlternateContent>
        <mc:AlternateContent xmlns:mc="http://schemas.openxmlformats.org/markup-compatibility/2006">
          <mc:Choice Requires="x14">
            <control shapeId="23611" r:id="rId62" name="Check Box 59">
              <controlPr defaultSize="0" autoFill="0" autoLine="0" autoPict="0" altText="">
                <anchor moveWithCells="1">
                  <from>
                    <xdr:col>11</xdr:col>
                    <xdr:colOff>12700</xdr:colOff>
                    <xdr:row>28</xdr:row>
                    <xdr:rowOff>0</xdr:rowOff>
                  </from>
                  <to>
                    <xdr:col>11</xdr:col>
                    <xdr:colOff>215900</xdr:colOff>
                    <xdr:row>28</xdr:row>
                    <xdr:rowOff>177800</xdr:rowOff>
                  </to>
                </anchor>
              </controlPr>
            </control>
          </mc:Choice>
        </mc:AlternateContent>
        <mc:AlternateContent xmlns:mc="http://schemas.openxmlformats.org/markup-compatibility/2006">
          <mc:Choice Requires="x14">
            <control shapeId="23612" r:id="rId63" name="Check Box 60">
              <controlPr defaultSize="0" autoFill="0" autoLine="0" autoPict="0" altText="">
                <anchor moveWithCells="1">
                  <from>
                    <xdr:col>11</xdr:col>
                    <xdr:colOff>12700</xdr:colOff>
                    <xdr:row>29</xdr:row>
                    <xdr:rowOff>0</xdr:rowOff>
                  </from>
                  <to>
                    <xdr:col>11</xdr:col>
                    <xdr:colOff>215900</xdr:colOff>
                    <xdr:row>29</xdr:row>
                    <xdr:rowOff>177800</xdr:rowOff>
                  </to>
                </anchor>
              </controlPr>
            </control>
          </mc:Choice>
        </mc:AlternateContent>
        <mc:AlternateContent xmlns:mc="http://schemas.openxmlformats.org/markup-compatibility/2006">
          <mc:Choice Requires="x14">
            <control shapeId="23613" r:id="rId64" name="Check Box 61">
              <controlPr defaultSize="0" autoFill="0" autoLine="0" autoPict="0" altText="">
                <anchor moveWithCells="1">
                  <from>
                    <xdr:col>11</xdr:col>
                    <xdr:colOff>12700</xdr:colOff>
                    <xdr:row>30</xdr:row>
                    <xdr:rowOff>0</xdr:rowOff>
                  </from>
                  <to>
                    <xdr:col>11</xdr:col>
                    <xdr:colOff>215900</xdr:colOff>
                    <xdr:row>30</xdr:row>
                    <xdr:rowOff>177800</xdr:rowOff>
                  </to>
                </anchor>
              </controlPr>
            </control>
          </mc:Choice>
        </mc:AlternateContent>
        <mc:AlternateContent xmlns:mc="http://schemas.openxmlformats.org/markup-compatibility/2006">
          <mc:Choice Requires="x14">
            <control shapeId="23614" r:id="rId65" name="Check Box 62">
              <controlPr defaultSize="0" autoFill="0" autoLine="0" autoPict="0" altText="">
                <anchor moveWithCells="1">
                  <from>
                    <xdr:col>11</xdr:col>
                    <xdr:colOff>12700</xdr:colOff>
                    <xdr:row>31</xdr:row>
                    <xdr:rowOff>0</xdr:rowOff>
                  </from>
                  <to>
                    <xdr:col>11</xdr:col>
                    <xdr:colOff>215900</xdr:colOff>
                    <xdr:row>31</xdr:row>
                    <xdr:rowOff>177800</xdr:rowOff>
                  </to>
                </anchor>
              </controlPr>
            </control>
          </mc:Choice>
        </mc:AlternateContent>
        <mc:AlternateContent xmlns:mc="http://schemas.openxmlformats.org/markup-compatibility/2006">
          <mc:Choice Requires="x14">
            <control shapeId="23615" r:id="rId66" name="Check Box 63">
              <controlPr defaultSize="0" autoFill="0" autoLine="0" autoPict="0" altText="">
                <anchor moveWithCells="1">
                  <from>
                    <xdr:col>11</xdr:col>
                    <xdr:colOff>12700</xdr:colOff>
                    <xdr:row>32</xdr:row>
                    <xdr:rowOff>0</xdr:rowOff>
                  </from>
                  <to>
                    <xdr:col>11</xdr:col>
                    <xdr:colOff>215900</xdr:colOff>
                    <xdr:row>32</xdr:row>
                    <xdr:rowOff>177800</xdr:rowOff>
                  </to>
                </anchor>
              </controlPr>
            </control>
          </mc:Choice>
        </mc:AlternateContent>
        <mc:AlternateContent xmlns:mc="http://schemas.openxmlformats.org/markup-compatibility/2006">
          <mc:Choice Requires="x14">
            <control shapeId="23616" r:id="rId67" name="Check Box 64">
              <controlPr defaultSize="0" autoFill="0" autoLine="0" autoPict="0" altText="">
                <anchor moveWithCells="1">
                  <from>
                    <xdr:col>11</xdr:col>
                    <xdr:colOff>12700</xdr:colOff>
                    <xdr:row>33</xdr:row>
                    <xdr:rowOff>0</xdr:rowOff>
                  </from>
                  <to>
                    <xdr:col>11</xdr:col>
                    <xdr:colOff>215900</xdr:colOff>
                    <xdr:row>33</xdr:row>
                    <xdr:rowOff>177800</xdr:rowOff>
                  </to>
                </anchor>
              </controlPr>
            </control>
          </mc:Choice>
        </mc:AlternateContent>
        <mc:AlternateContent xmlns:mc="http://schemas.openxmlformats.org/markup-compatibility/2006">
          <mc:Choice Requires="x14">
            <control shapeId="23617" r:id="rId68" name="Check Box 65">
              <controlPr defaultSize="0" autoFill="0" autoLine="0" autoPict="0" altText="">
                <anchor moveWithCells="1">
                  <from>
                    <xdr:col>11</xdr:col>
                    <xdr:colOff>12700</xdr:colOff>
                    <xdr:row>34</xdr:row>
                    <xdr:rowOff>0</xdr:rowOff>
                  </from>
                  <to>
                    <xdr:col>11</xdr:col>
                    <xdr:colOff>215900</xdr:colOff>
                    <xdr:row>34</xdr:row>
                    <xdr:rowOff>177800</xdr:rowOff>
                  </to>
                </anchor>
              </controlPr>
            </control>
          </mc:Choice>
        </mc:AlternateContent>
        <mc:AlternateContent xmlns:mc="http://schemas.openxmlformats.org/markup-compatibility/2006">
          <mc:Choice Requires="x14">
            <control shapeId="23618" r:id="rId69" name="Check Box 66">
              <controlPr defaultSize="0" autoFill="0" autoLine="0" autoPict="0" altText="">
                <anchor moveWithCells="1">
                  <from>
                    <xdr:col>11</xdr:col>
                    <xdr:colOff>12700</xdr:colOff>
                    <xdr:row>35</xdr:row>
                    <xdr:rowOff>0</xdr:rowOff>
                  </from>
                  <to>
                    <xdr:col>11</xdr:col>
                    <xdr:colOff>215900</xdr:colOff>
                    <xdr:row>35</xdr:row>
                    <xdr:rowOff>177800</xdr:rowOff>
                  </to>
                </anchor>
              </controlPr>
            </control>
          </mc:Choice>
        </mc:AlternateContent>
        <mc:AlternateContent xmlns:mc="http://schemas.openxmlformats.org/markup-compatibility/2006">
          <mc:Choice Requires="x14">
            <control shapeId="23619" r:id="rId70" name="Check Box 67">
              <controlPr defaultSize="0" autoFill="0" autoLine="0" autoPict="0" altText="">
                <anchor moveWithCells="1">
                  <from>
                    <xdr:col>11</xdr:col>
                    <xdr:colOff>12700</xdr:colOff>
                    <xdr:row>36</xdr:row>
                    <xdr:rowOff>0</xdr:rowOff>
                  </from>
                  <to>
                    <xdr:col>11</xdr:col>
                    <xdr:colOff>215900</xdr:colOff>
                    <xdr:row>36</xdr:row>
                    <xdr:rowOff>177800</xdr:rowOff>
                  </to>
                </anchor>
              </controlPr>
            </control>
          </mc:Choice>
        </mc:AlternateContent>
        <mc:AlternateContent xmlns:mc="http://schemas.openxmlformats.org/markup-compatibility/2006">
          <mc:Choice Requires="x14">
            <control shapeId="23620" r:id="rId71" name="Check Box 68">
              <controlPr defaultSize="0" autoFill="0" autoLine="0" autoPict="0" altText="">
                <anchor moveWithCells="1">
                  <from>
                    <xdr:col>11</xdr:col>
                    <xdr:colOff>12700</xdr:colOff>
                    <xdr:row>37</xdr:row>
                    <xdr:rowOff>0</xdr:rowOff>
                  </from>
                  <to>
                    <xdr:col>11</xdr:col>
                    <xdr:colOff>215900</xdr:colOff>
                    <xdr:row>37</xdr:row>
                    <xdr:rowOff>177800</xdr:rowOff>
                  </to>
                </anchor>
              </controlPr>
            </control>
          </mc:Choice>
        </mc:AlternateContent>
        <mc:AlternateContent xmlns:mc="http://schemas.openxmlformats.org/markup-compatibility/2006">
          <mc:Choice Requires="x14">
            <control shapeId="23621" r:id="rId72" name="Check Box 69">
              <controlPr defaultSize="0" autoFill="0" autoLine="0" autoPict="0" altText="">
                <anchor moveWithCells="1">
                  <from>
                    <xdr:col>11</xdr:col>
                    <xdr:colOff>12700</xdr:colOff>
                    <xdr:row>38</xdr:row>
                    <xdr:rowOff>0</xdr:rowOff>
                  </from>
                  <to>
                    <xdr:col>11</xdr:col>
                    <xdr:colOff>215900</xdr:colOff>
                    <xdr:row>38</xdr:row>
                    <xdr:rowOff>177800</xdr:rowOff>
                  </to>
                </anchor>
              </controlPr>
            </control>
          </mc:Choice>
        </mc:AlternateContent>
        <mc:AlternateContent xmlns:mc="http://schemas.openxmlformats.org/markup-compatibility/2006">
          <mc:Choice Requires="x14">
            <control shapeId="23622" r:id="rId73" name="Check Box 70">
              <controlPr defaultSize="0" autoFill="0" autoLine="0" autoPict="0" altText="">
                <anchor moveWithCells="1">
                  <from>
                    <xdr:col>3</xdr:col>
                    <xdr:colOff>12700</xdr:colOff>
                    <xdr:row>45</xdr:row>
                    <xdr:rowOff>0</xdr:rowOff>
                  </from>
                  <to>
                    <xdr:col>3</xdr:col>
                    <xdr:colOff>215900</xdr:colOff>
                    <xdr:row>45</xdr:row>
                    <xdr:rowOff>177800</xdr:rowOff>
                  </to>
                </anchor>
              </controlPr>
            </control>
          </mc:Choice>
        </mc:AlternateContent>
        <mc:AlternateContent xmlns:mc="http://schemas.openxmlformats.org/markup-compatibility/2006">
          <mc:Choice Requires="x14">
            <control shapeId="23623" r:id="rId74" name="Check Box 71">
              <controlPr defaultSize="0" autoFill="0" autoLine="0" autoPict="0" altText="">
                <anchor moveWithCells="1">
                  <from>
                    <xdr:col>3</xdr:col>
                    <xdr:colOff>12700</xdr:colOff>
                    <xdr:row>46</xdr:row>
                    <xdr:rowOff>0</xdr:rowOff>
                  </from>
                  <to>
                    <xdr:col>3</xdr:col>
                    <xdr:colOff>215900</xdr:colOff>
                    <xdr:row>46</xdr:row>
                    <xdr:rowOff>177800</xdr:rowOff>
                  </to>
                </anchor>
              </controlPr>
            </control>
          </mc:Choice>
        </mc:AlternateContent>
        <mc:AlternateContent xmlns:mc="http://schemas.openxmlformats.org/markup-compatibility/2006">
          <mc:Choice Requires="x14">
            <control shapeId="23624" r:id="rId75" name="Check Box 72">
              <controlPr defaultSize="0" autoFill="0" autoLine="0" autoPict="0" altText="">
                <anchor moveWithCells="1">
                  <from>
                    <xdr:col>3</xdr:col>
                    <xdr:colOff>12700</xdr:colOff>
                    <xdr:row>47</xdr:row>
                    <xdr:rowOff>0</xdr:rowOff>
                  </from>
                  <to>
                    <xdr:col>3</xdr:col>
                    <xdr:colOff>215900</xdr:colOff>
                    <xdr:row>47</xdr:row>
                    <xdr:rowOff>177800</xdr:rowOff>
                  </to>
                </anchor>
              </controlPr>
            </control>
          </mc:Choice>
        </mc:AlternateContent>
        <mc:AlternateContent xmlns:mc="http://schemas.openxmlformats.org/markup-compatibility/2006">
          <mc:Choice Requires="x14">
            <control shapeId="23625" r:id="rId76" name="Check Box 73">
              <controlPr defaultSize="0" autoFill="0" autoLine="0" autoPict="0" altText="">
                <anchor moveWithCells="1">
                  <from>
                    <xdr:col>3</xdr:col>
                    <xdr:colOff>12700</xdr:colOff>
                    <xdr:row>48</xdr:row>
                    <xdr:rowOff>0</xdr:rowOff>
                  </from>
                  <to>
                    <xdr:col>3</xdr:col>
                    <xdr:colOff>215900</xdr:colOff>
                    <xdr:row>48</xdr:row>
                    <xdr:rowOff>177800</xdr:rowOff>
                  </to>
                </anchor>
              </controlPr>
            </control>
          </mc:Choice>
        </mc:AlternateContent>
        <mc:AlternateContent xmlns:mc="http://schemas.openxmlformats.org/markup-compatibility/2006">
          <mc:Choice Requires="x14">
            <control shapeId="23626" r:id="rId77" name="Check Box 74">
              <controlPr defaultSize="0" autoFill="0" autoLine="0" autoPict="0" altText="">
                <anchor moveWithCells="1">
                  <from>
                    <xdr:col>3</xdr:col>
                    <xdr:colOff>12700</xdr:colOff>
                    <xdr:row>49</xdr:row>
                    <xdr:rowOff>0</xdr:rowOff>
                  </from>
                  <to>
                    <xdr:col>3</xdr:col>
                    <xdr:colOff>215900</xdr:colOff>
                    <xdr:row>49</xdr:row>
                    <xdr:rowOff>177800</xdr:rowOff>
                  </to>
                </anchor>
              </controlPr>
            </control>
          </mc:Choice>
        </mc:AlternateContent>
        <mc:AlternateContent xmlns:mc="http://schemas.openxmlformats.org/markup-compatibility/2006">
          <mc:Choice Requires="x14">
            <control shapeId="23627" r:id="rId78" name="Check Box 75">
              <controlPr defaultSize="0" autoFill="0" autoLine="0" autoPict="0" altText="">
                <anchor moveWithCells="1">
                  <from>
                    <xdr:col>3</xdr:col>
                    <xdr:colOff>12700</xdr:colOff>
                    <xdr:row>50</xdr:row>
                    <xdr:rowOff>0</xdr:rowOff>
                  </from>
                  <to>
                    <xdr:col>3</xdr:col>
                    <xdr:colOff>215900</xdr:colOff>
                    <xdr:row>50</xdr:row>
                    <xdr:rowOff>177800</xdr:rowOff>
                  </to>
                </anchor>
              </controlPr>
            </control>
          </mc:Choice>
        </mc:AlternateContent>
        <mc:AlternateContent xmlns:mc="http://schemas.openxmlformats.org/markup-compatibility/2006">
          <mc:Choice Requires="x14">
            <control shapeId="23628" r:id="rId79" name="Check Box 76">
              <controlPr defaultSize="0" autoFill="0" autoLine="0" autoPict="0" altText="">
                <anchor moveWithCells="1">
                  <from>
                    <xdr:col>3</xdr:col>
                    <xdr:colOff>12700</xdr:colOff>
                    <xdr:row>51</xdr:row>
                    <xdr:rowOff>0</xdr:rowOff>
                  </from>
                  <to>
                    <xdr:col>3</xdr:col>
                    <xdr:colOff>215900</xdr:colOff>
                    <xdr:row>51</xdr:row>
                    <xdr:rowOff>177800</xdr:rowOff>
                  </to>
                </anchor>
              </controlPr>
            </control>
          </mc:Choice>
        </mc:AlternateContent>
        <mc:AlternateContent xmlns:mc="http://schemas.openxmlformats.org/markup-compatibility/2006">
          <mc:Choice Requires="x14">
            <control shapeId="23629" r:id="rId80" name="Check Box 77">
              <controlPr defaultSize="0" autoFill="0" autoLine="0" autoPict="0" altText="">
                <anchor moveWithCells="1">
                  <from>
                    <xdr:col>3</xdr:col>
                    <xdr:colOff>12700</xdr:colOff>
                    <xdr:row>52</xdr:row>
                    <xdr:rowOff>0</xdr:rowOff>
                  </from>
                  <to>
                    <xdr:col>3</xdr:col>
                    <xdr:colOff>215900</xdr:colOff>
                    <xdr:row>52</xdr:row>
                    <xdr:rowOff>177800</xdr:rowOff>
                  </to>
                </anchor>
              </controlPr>
            </control>
          </mc:Choice>
        </mc:AlternateContent>
        <mc:AlternateContent xmlns:mc="http://schemas.openxmlformats.org/markup-compatibility/2006">
          <mc:Choice Requires="x14">
            <control shapeId="23630" r:id="rId81" name="Check Box 78">
              <controlPr defaultSize="0" autoFill="0" autoLine="0" autoPict="0" altText="">
                <anchor moveWithCells="1">
                  <from>
                    <xdr:col>3</xdr:col>
                    <xdr:colOff>12700</xdr:colOff>
                    <xdr:row>53</xdr:row>
                    <xdr:rowOff>0</xdr:rowOff>
                  </from>
                  <to>
                    <xdr:col>3</xdr:col>
                    <xdr:colOff>215900</xdr:colOff>
                    <xdr:row>53</xdr:row>
                    <xdr:rowOff>177800</xdr:rowOff>
                  </to>
                </anchor>
              </controlPr>
            </control>
          </mc:Choice>
        </mc:AlternateContent>
        <mc:AlternateContent xmlns:mc="http://schemas.openxmlformats.org/markup-compatibility/2006">
          <mc:Choice Requires="x14">
            <control shapeId="23631" r:id="rId82" name="Check Box 79">
              <controlPr defaultSize="0" autoFill="0" autoLine="0" autoPict="0" altText="">
                <anchor moveWithCells="1">
                  <from>
                    <xdr:col>3</xdr:col>
                    <xdr:colOff>12700</xdr:colOff>
                    <xdr:row>54</xdr:row>
                    <xdr:rowOff>0</xdr:rowOff>
                  </from>
                  <to>
                    <xdr:col>3</xdr:col>
                    <xdr:colOff>215900</xdr:colOff>
                    <xdr:row>54</xdr:row>
                    <xdr:rowOff>177800</xdr:rowOff>
                  </to>
                </anchor>
              </controlPr>
            </control>
          </mc:Choice>
        </mc:AlternateContent>
        <mc:AlternateContent xmlns:mc="http://schemas.openxmlformats.org/markup-compatibility/2006">
          <mc:Choice Requires="x14">
            <control shapeId="23632" r:id="rId83" name="Check Box 80">
              <controlPr defaultSize="0" autoFill="0" autoLine="0" autoPict="0" altText="">
                <anchor moveWithCells="1">
                  <from>
                    <xdr:col>3</xdr:col>
                    <xdr:colOff>12700</xdr:colOff>
                    <xdr:row>55</xdr:row>
                    <xdr:rowOff>0</xdr:rowOff>
                  </from>
                  <to>
                    <xdr:col>3</xdr:col>
                    <xdr:colOff>215900</xdr:colOff>
                    <xdr:row>55</xdr:row>
                    <xdr:rowOff>177800</xdr:rowOff>
                  </to>
                </anchor>
              </controlPr>
            </control>
          </mc:Choice>
        </mc:AlternateContent>
        <mc:AlternateContent xmlns:mc="http://schemas.openxmlformats.org/markup-compatibility/2006">
          <mc:Choice Requires="x14">
            <control shapeId="23633" r:id="rId84" name="Check Box 81">
              <controlPr defaultSize="0" autoFill="0" autoLine="0" autoPict="0" altText="">
                <anchor moveWithCells="1">
                  <from>
                    <xdr:col>5</xdr:col>
                    <xdr:colOff>12700</xdr:colOff>
                    <xdr:row>45</xdr:row>
                    <xdr:rowOff>0</xdr:rowOff>
                  </from>
                  <to>
                    <xdr:col>5</xdr:col>
                    <xdr:colOff>215900</xdr:colOff>
                    <xdr:row>45</xdr:row>
                    <xdr:rowOff>177800</xdr:rowOff>
                  </to>
                </anchor>
              </controlPr>
            </control>
          </mc:Choice>
        </mc:AlternateContent>
        <mc:AlternateContent xmlns:mc="http://schemas.openxmlformats.org/markup-compatibility/2006">
          <mc:Choice Requires="x14">
            <control shapeId="23634" r:id="rId85" name="Check Box 82">
              <controlPr defaultSize="0" autoFill="0" autoLine="0" autoPict="0" altText="">
                <anchor moveWithCells="1">
                  <from>
                    <xdr:col>5</xdr:col>
                    <xdr:colOff>12700</xdr:colOff>
                    <xdr:row>46</xdr:row>
                    <xdr:rowOff>0</xdr:rowOff>
                  </from>
                  <to>
                    <xdr:col>5</xdr:col>
                    <xdr:colOff>215900</xdr:colOff>
                    <xdr:row>46</xdr:row>
                    <xdr:rowOff>177800</xdr:rowOff>
                  </to>
                </anchor>
              </controlPr>
            </control>
          </mc:Choice>
        </mc:AlternateContent>
        <mc:AlternateContent xmlns:mc="http://schemas.openxmlformats.org/markup-compatibility/2006">
          <mc:Choice Requires="x14">
            <control shapeId="23635" r:id="rId86" name="Check Box 83">
              <controlPr defaultSize="0" autoFill="0" autoLine="0" autoPict="0" altText="">
                <anchor moveWithCells="1">
                  <from>
                    <xdr:col>5</xdr:col>
                    <xdr:colOff>12700</xdr:colOff>
                    <xdr:row>47</xdr:row>
                    <xdr:rowOff>0</xdr:rowOff>
                  </from>
                  <to>
                    <xdr:col>5</xdr:col>
                    <xdr:colOff>215900</xdr:colOff>
                    <xdr:row>47</xdr:row>
                    <xdr:rowOff>177800</xdr:rowOff>
                  </to>
                </anchor>
              </controlPr>
            </control>
          </mc:Choice>
        </mc:AlternateContent>
        <mc:AlternateContent xmlns:mc="http://schemas.openxmlformats.org/markup-compatibility/2006">
          <mc:Choice Requires="x14">
            <control shapeId="23636" r:id="rId87" name="Check Box 84">
              <controlPr defaultSize="0" autoFill="0" autoLine="0" autoPict="0" altText="">
                <anchor moveWithCells="1">
                  <from>
                    <xdr:col>5</xdr:col>
                    <xdr:colOff>12700</xdr:colOff>
                    <xdr:row>48</xdr:row>
                    <xdr:rowOff>0</xdr:rowOff>
                  </from>
                  <to>
                    <xdr:col>5</xdr:col>
                    <xdr:colOff>215900</xdr:colOff>
                    <xdr:row>48</xdr:row>
                    <xdr:rowOff>177800</xdr:rowOff>
                  </to>
                </anchor>
              </controlPr>
            </control>
          </mc:Choice>
        </mc:AlternateContent>
        <mc:AlternateContent xmlns:mc="http://schemas.openxmlformats.org/markup-compatibility/2006">
          <mc:Choice Requires="x14">
            <control shapeId="23637" r:id="rId88" name="Check Box 85">
              <controlPr defaultSize="0" autoFill="0" autoLine="0" autoPict="0" altText="">
                <anchor moveWithCells="1">
                  <from>
                    <xdr:col>5</xdr:col>
                    <xdr:colOff>12700</xdr:colOff>
                    <xdr:row>49</xdr:row>
                    <xdr:rowOff>0</xdr:rowOff>
                  </from>
                  <to>
                    <xdr:col>5</xdr:col>
                    <xdr:colOff>215900</xdr:colOff>
                    <xdr:row>49</xdr:row>
                    <xdr:rowOff>177800</xdr:rowOff>
                  </to>
                </anchor>
              </controlPr>
            </control>
          </mc:Choice>
        </mc:AlternateContent>
        <mc:AlternateContent xmlns:mc="http://schemas.openxmlformats.org/markup-compatibility/2006">
          <mc:Choice Requires="x14">
            <control shapeId="23638" r:id="rId89" name="Check Box 86">
              <controlPr defaultSize="0" autoFill="0" autoLine="0" autoPict="0" altText="">
                <anchor moveWithCells="1">
                  <from>
                    <xdr:col>5</xdr:col>
                    <xdr:colOff>12700</xdr:colOff>
                    <xdr:row>50</xdr:row>
                    <xdr:rowOff>0</xdr:rowOff>
                  </from>
                  <to>
                    <xdr:col>5</xdr:col>
                    <xdr:colOff>215900</xdr:colOff>
                    <xdr:row>50</xdr:row>
                    <xdr:rowOff>177800</xdr:rowOff>
                  </to>
                </anchor>
              </controlPr>
            </control>
          </mc:Choice>
        </mc:AlternateContent>
        <mc:AlternateContent xmlns:mc="http://schemas.openxmlformats.org/markup-compatibility/2006">
          <mc:Choice Requires="x14">
            <control shapeId="23639" r:id="rId90" name="Check Box 87">
              <controlPr defaultSize="0" autoFill="0" autoLine="0" autoPict="0" altText="">
                <anchor moveWithCells="1">
                  <from>
                    <xdr:col>5</xdr:col>
                    <xdr:colOff>12700</xdr:colOff>
                    <xdr:row>51</xdr:row>
                    <xdr:rowOff>0</xdr:rowOff>
                  </from>
                  <to>
                    <xdr:col>5</xdr:col>
                    <xdr:colOff>215900</xdr:colOff>
                    <xdr:row>51</xdr:row>
                    <xdr:rowOff>177800</xdr:rowOff>
                  </to>
                </anchor>
              </controlPr>
            </control>
          </mc:Choice>
        </mc:AlternateContent>
        <mc:AlternateContent xmlns:mc="http://schemas.openxmlformats.org/markup-compatibility/2006">
          <mc:Choice Requires="x14">
            <control shapeId="23640" r:id="rId91" name="Check Box 88">
              <controlPr defaultSize="0" autoFill="0" autoLine="0" autoPict="0" altText="">
                <anchor moveWithCells="1">
                  <from>
                    <xdr:col>5</xdr:col>
                    <xdr:colOff>12700</xdr:colOff>
                    <xdr:row>52</xdr:row>
                    <xdr:rowOff>0</xdr:rowOff>
                  </from>
                  <to>
                    <xdr:col>5</xdr:col>
                    <xdr:colOff>215900</xdr:colOff>
                    <xdr:row>52</xdr:row>
                    <xdr:rowOff>177800</xdr:rowOff>
                  </to>
                </anchor>
              </controlPr>
            </control>
          </mc:Choice>
        </mc:AlternateContent>
        <mc:AlternateContent xmlns:mc="http://schemas.openxmlformats.org/markup-compatibility/2006">
          <mc:Choice Requires="x14">
            <control shapeId="23641" r:id="rId92" name="Check Box 89">
              <controlPr defaultSize="0" autoFill="0" autoLine="0" autoPict="0" altText="">
                <anchor moveWithCells="1">
                  <from>
                    <xdr:col>5</xdr:col>
                    <xdr:colOff>12700</xdr:colOff>
                    <xdr:row>53</xdr:row>
                    <xdr:rowOff>0</xdr:rowOff>
                  </from>
                  <to>
                    <xdr:col>5</xdr:col>
                    <xdr:colOff>215900</xdr:colOff>
                    <xdr:row>53</xdr:row>
                    <xdr:rowOff>177800</xdr:rowOff>
                  </to>
                </anchor>
              </controlPr>
            </control>
          </mc:Choice>
        </mc:AlternateContent>
        <mc:AlternateContent xmlns:mc="http://schemas.openxmlformats.org/markup-compatibility/2006">
          <mc:Choice Requires="x14">
            <control shapeId="23642" r:id="rId93" name="Check Box 90">
              <controlPr defaultSize="0" autoFill="0" autoLine="0" autoPict="0" altText="">
                <anchor moveWithCells="1">
                  <from>
                    <xdr:col>5</xdr:col>
                    <xdr:colOff>12700</xdr:colOff>
                    <xdr:row>54</xdr:row>
                    <xdr:rowOff>0</xdr:rowOff>
                  </from>
                  <to>
                    <xdr:col>5</xdr:col>
                    <xdr:colOff>215900</xdr:colOff>
                    <xdr:row>54</xdr:row>
                    <xdr:rowOff>177800</xdr:rowOff>
                  </to>
                </anchor>
              </controlPr>
            </control>
          </mc:Choice>
        </mc:AlternateContent>
        <mc:AlternateContent xmlns:mc="http://schemas.openxmlformats.org/markup-compatibility/2006">
          <mc:Choice Requires="x14">
            <control shapeId="23643" r:id="rId94" name="Check Box 91">
              <controlPr defaultSize="0" autoFill="0" autoLine="0" autoPict="0" altText="">
                <anchor moveWithCells="1">
                  <from>
                    <xdr:col>5</xdr:col>
                    <xdr:colOff>12700</xdr:colOff>
                    <xdr:row>55</xdr:row>
                    <xdr:rowOff>0</xdr:rowOff>
                  </from>
                  <to>
                    <xdr:col>5</xdr:col>
                    <xdr:colOff>215900</xdr:colOff>
                    <xdr:row>55</xdr:row>
                    <xdr:rowOff>177800</xdr:rowOff>
                  </to>
                </anchor>
              </controlPr>
            </control>
          </mc:Choice>
        </mc:AlternateContent>
        <mc:AlternateContent xmlns:mc="http://schemas.openxmlformats.org/markup-compatibility/2006">
          <mc:Choice Requires="x14">
            <control shapeId="23644" r:id="rId95" name="Check Box 92">
              <controlPr defaultSize="0" autoFill="0" autoLine="0" autoPict="0" altText="">
                <anchor moveWithCells="1">
                  <from>
                    <xdr:col>7</xdr:col>
                    <xdr:colOff>12700</xdr:colOff>
                    <xdr:row>45</xdr:row>
                    <xdr:rowOff>0</xdr:rowOff>
                  </from>
                  <to>
                    <xdr:col>7</xdr:col>
                    <xdr:colOff>215900</xdr:colOff>
                    <xdr:row>45</xdr:row>
                    <xdr:rowOff>177800</xdr:rowOff>
                  </to>
                </anchor>
              </controlPr>
            </control>
          </mc:Choice>
        </mc:AlternateContent>
        <mc:AlternateContent xmlns:mc="http://schemas.openxmlformats.org/markup-compatibility/2006">
          <mc:Choice Requires="x14">
            <control shapeId="23645" r:id="rId96" name="Check Box 93">
              <controlPr defaultSize="0" autoFill="0" autoLine="0" autoPict="0" altText="">
                <anchor moveWithCells="1">
                  <from>
                    <xdr:col>7</xdr:col>
                    <xdr:colOff>12700</xdr:colOff>
                    <xdr:row>46</xdr:row>
                    <xdr:rowOff>0</xdr:rowOff>
                  </from>
                  <to>
                    <xdr:col>7</xdr:col>
                    <xdr:colOff>215900</xdr:colOff>
                    <xdr:row>46</xdr:row>
                    <xdr:rowOff>177800</xdr:rowOff>
                  </to>
                </anchor>
              </controlPr>
            </control>
          </mc:Choice>
        </mc:AlternateContent>
        <mc:AlternateContent xmlns:mc="http://schemas.openxmlformats.org/markup-compatibility/2006">
          <mc:Choice Requires="x14">
            <control shapeId="23646" r:id="rId97" name="Check Box 94">
              <controlPr defaultSize="0" autoFill="0" autoLine="0" autoPict="0" altText="">
                <anchor moveWithCells="1">
                  <from>
                    <xdr:col>7</xdr:col>
                    <xdr:colOff>12700</xdr:colOff>
                    <xdr:row>47</xdr:row>
                    <xdr:rowOff>0</xdr:rowOff>
                  </from>
                  <to>
                    <xdr:col>7</xdr:col>
                    <xdr:colOff>215900</xdr:colOff>
                    <xdr:row>47</xdr:row>
                    <xdr:rowOff>177800</xdr:rowOff>
                  </to>
                </anchor>
              </controlPr>
            </control>
          </mc:Choice>
        </mc:AlternateContent>
        <mc:AlternateContent xmlns:mc="http://schemas.openxmlformats.org/markup-compatibility/2006">
          <mc:Choice Requires="x14">
            <control shapeId="23647" r:id="rId98" name="Check Box 95">
              <controlPr defaultSize="0" autoFill="0" autoLine="0" autoPict="0" altText="">
                <anchor moveWithCells="1">
                  <from>
                    <xdr:col>7</xdr:col>
                    <xdr:colOff>12700</xdr:colOff>
                    <xdr:row>48</xdr:row>
                    <xdr:rowOff>0</xdr:rowOff>
                  </from>
                  <to>
                    <xdr:col>7</xdr:col>
                    <xdr:colOff>215900</xdr:colOff>
                    <xdr:row>48</xdr:row>
                    <xdr:rowOff>177800</xdr:rowOff>
                  </to>
                </anchor>
              </controlPr>
            </control>
          </mc:Choice>
        </mc:AlternateContent>
        <mc:AlternateContent xmlns:mc="http://schemas.openxmlformats.org/markup-compatibility/2006">
          <mc:Choice Requires="x14">
            <control shapeId="23648" r:id="rId99" name="Check Box 96">
              <controlPr defaultSize="0" autoFill="0" autoLine="0" autoPict="0" altText="">
                <anchor moveWithCells="1">
                  <from>
                    <xdr:col>7</xdr:col>
                    <xdr:colOff>12700</xdr:colOff>
                    <xdr:row>49</xdr:row>
                    <xdr:rowOff>0</xdr:rowOff>
                  </from>
                  <to>
                    <xdr:col>7</xdr:col>
                    <xdr:colOff>215900</xdr:colOff>
                    <xdr:row>49</xdr:row>
                    <xdr:rowOff>177800</xdr:rowOff>
                  </to>
                </anchor>
              </controlPr>
            </control>
          </mc:Choice>
        </mc:AlternateContent>
        <mc:AlternateContent xmlns:mc="http://schemas.openxmlformats.org/markup-compatibility/2006">
          <mc:Choice Requires="x14">
            <control shapeId="23649" r:id="rId100" name="Check Box 97">
              <controlPr defaultSize="0" autoFill="0" autoLine="0" autoPict="0" altText="">
                <anchor moveWithCells="1">
                  <from>
                    <xdr:col>7</xdr:col>
                    <xdr:colOff>12700</xdr:colOff>
                    <xdr:row>50</xdr:row>
                    <xdr:rowOff>0</xdr:rowOff>
                  </from>
                  <to>
                    <xdr:col>7</xdr:col>
                    <xdr:colOff>215900</xdr:colOff>
                    <xdr:row>50</xdr:row>
                    <xdr:rowOff>177800</xdr:rowOff>
                  </to>
                </anchor>
              </controlPr>
            </control>
          </mc:Choice>
        </mc:AlternateContent>
        <mc:AlternateContent xmlns:mc="http://schemas.openxmlformats.org/markup-compatibility/2006">
          <mc:Choice Requires="x14">
            <control shapeId="23650" r:id="rId101" name="Check Box 98">
              <controlPr defaultSize="0" autoFill="0" autoLine="0" autoPict="0" altText="">
                <anchor moveWithCells="1">
                  <from>
                    <xdr:col>7</xdr:col>
                    <xdr:colOff>12700</xdr:colOff>
                    <xdr:row>51</xdr:row>
                    <xdr:rowOff>0</xdr:rowOff>
                  </from>
                  <to>
                    <xdr:col>7</xdr:col>
                    <xdr:colOff>215900</xdr:colOff>
                    <xdr:row>51</xdr:row>
                    <xdr:rowOff>177800</xdr:rowOff>
                  </to>
                </anchor>
              </controlPr>
            </control>
          </mc:Choice>
        </mc:AlternateContent>
        <mc:AlternateContent xmlns:mc="http://schemas.openxmlformats.org/markup-compatibility/2006">
          <mc:Choice Requires="x14">
            <control shapeId="23651" r:id="rId102" name="Check Box 99">
              <controlPr defaultSize="0" autoFill="0" autoLine="0" autoPict="0" altText="">
                <anchor moveWithCells="1">
                  <from>
                    <xdr:col>7</xdr:col>
                    <xdr:colOff>12700</xdr:colOff>
                    <xdr:row>52</xdr:row>
                    <xdr:rowOff>0</xdr:rowOff>
                  </from>
                  <to>
                    <xdr:col>7</xdr:col>
                    <xdr:colOff>215900</xdr:colOff>
                    <xdr:row>52</xdr:row>
                    <xdr:rowOff>177800</xdr:rowOff>
                  </to>
                </anchor>
              </controlPr>
            </control>
          </mc:Choice>
        </mc:AlternateContent>
        <mc:AlternateContent xmlns:mc="http://schemas.openxmlformats.org/markup-compatibility/2006">
          <mc:Choice Requires="x14">
            <control shapeId="23652" r:id="rId103" name="Check Box 100">
              <controlPr defaultSize="0" autoFill="0" autoLine="0" autoPict="0" altText="">
                <anchor moveWithCells="1">
                  <from>
                    <xdr:col>7</xdr:col>
                    <xdr:colOff>12700</xdr:colOff>
                    <xdr:row>53</xdr:row>
                    <xdr:rowOff>0</xdr:rowOff>
                  </from>
                  <to>
                    <xdr:col>7</xdr:col>
                    <xdr:colOff>215900</xdr:colOff>
                    <xdr:row>53</xdr:row>
                    <xdr:rowOff>177800</xdr:rowOff>
                  </to>
                </anchor>
              </controlPr>
            </control>
          </mc:Choice>
        </mc:AlternateContent>
        <mc:AlternateContent xmlns:mc="http://schemas.openxmlformats.org/markup-compatibility/2006">
          <mc:Choice Requires="x14">
            <control shapeId="23653" r:id="rId104" name="Check Box 101">
              <controlPr defaultSize="0" autoFill="0" autoLine="0" autoPict="0" altText="">
                <anchor moveWithCells="1">
                  <from>
                    <xdr:col>7</xdr:col>
                    <xdr:colOff>12700</xdr:colOff>
                    <xdr:row>54</xdr:row>
                    <xdr:rowOff>0</xdr:rowOff>
                  </from>
                  <to>
                    <xdr:col>7</xdr:col>
                    <xdr:colOff>215900</xdr:colOff>
                    <xdr:row>54</xdr:row>
                    <xdr:rowOff>177800</xdr:rowOff>
                  </to>
                </anchor>
              </controlPr>
            </control>
          </mc:Choice>
        </mc:AlternateContent>
        <mc:AlternateContent xmlns:mc="http://schemas.openxmlformats.org/markup-compatibility/2006">
          <mc:Choice Requires="x14">
            <control shapeId="23654" r:id="rId105" name="Check Box 102">
              <controlPr defaultSize="0" autoFill="0" autoLine="0" autoPict="0" altText="">
                <anchor moveWithCells="1">
                  <from>
                    <xdr:col>7</xdr:col>
                    <xdr:colOff>12700</xdr:colOff>
                    <xdr:row>55</xdr:row>
                    <xdr:rowOff>0</xdr:rowOff>
                  </from>
                  <to>
                    <xdr:col>7</xdr:col>
                    <xdr:colOff>215900</xdr:colOff>
                    <xdr:row>55</xdr:row>
                    <xdr:rowOff>177800</xdr:rowOff>
                  </to>
                </anchor>
              </controlPr>
            </control>
          </mc:Choice>
        </mc:AlternateContent>
        <mc:AlternateContent xmlns:mc="http://schemas.openxmlformats.org/markup-compatibility/2006">
          <mc:Choice Requires="x14">
            <control shapeId="23655" r:id="rId106" name="Check Box 103">
              <controlPr defaultSize="0" autoFill="0" autoLine="0" autoPict="0" altText="">
                <anchor moveWithCells="1">
                  <from>
                    <xdr:col>11</xdr:col>
                    <xdr:colOff>12700</xdr:colOff>
                    <xdr:row>45</xdr:row>
                    <xdr:rowOff>0</xdr:rowOff>
                  </from>
                  <to>
                    <xdr:col>11</xdr:col>
                    <xdr:colOff>215900</xdr:colOff>
                    <xdr:row>45</xdr:row>
                    <xdr:rowOff>177800</xdr:rowOff>
                  </to>
                </anchor>
              </controlPr>
            </control>
          </mc:Choice>
        </mc:AlternateContent>
        <mc:AlternateContent xmlns:mc="http://schemas.openxmlformats.org/markup-compatibility/2006">
          <mc:Choice Requires="x14">
            <control shapeId="23656" r:id="rId107" name="Check Box 104">
              <controlPr defaultSize="0" autoFill="0" autoLine="0" autoPict="0" altText="">
                <anchor moveWithCells="1">
                  <from>
                    <xdr:col>11</xdr:col>
                    <xdr:colOff>12700</xdr:colOff>
                    <xdr:row>46</xdr:row>
                    <xdr:rowOff>0</xdr:rowOff>
                  </from>
                  <to>
                    <xdr:col>11</xdr:col>
                    <xdr:colOff>215900</xdr:colOff>
                    <xdr:row>46</xdr:row>
                    <xdr:rowOff>177800</xdr:rowOff>
                  </to>
                </anchor>
              </controlPr>
            </control>
          </mc:Choice>
        </mc:AlternateContent>
        <mc:AlternateContent xmlns:mc="http://schemas.openxmlformats.org/markup-compatibility/2006">
          <mc:Choice Requires="x14">
            <control shapeId="23657" r:id="rId108" name="Check Box 105">
              <controlPr defaultSize="0" autoFill="0" autoLine="0" autoPict="0" altText="">
                <anchor moveWithCells="1">
                  <from>
                    <xdr:col>11</xdr:col>
                    <xdr:colOff>12700</xdr:colOff>
                    <xdr:row>47</xdr:row>
                    <xdr:rowOff>0</xdr:rowOff>
                  </from>
                  <to>
                    <xdr:col>11</xdr:col>
                    <xdr:colOff>215900</xdr:colOff>
                    <xdr:row>47</xdr:row>
                    <xdr:rowOff>177800</xdr:rowOff>
                  </to>
                </anchor>
              </controlPr>
            </control>
          </mc:Choice>
        </mc:AlternateContent>
        <mc:AlternateContent xmlns:mc="http://schemas.openxmlformats.org/markup-compatibility/2006">
          <mc:Choice Requires="x14">
            <control shapeId="23658" r:id="rId109" name="Check Box 106">
              <controlPr defaultSize="0" autoFill="0" autoLine="0" autoPict="0" altText="">
                <anchor moveWithCells="1">
                  <from>
                    <xdr:col>11</xdr:col>
                    <xdr:colOff>12700</xdr:colOff>
                    <xdr:row>48</xdr:row>
                    <xdr:rowOff>0</xdr:rowOff>
                  </from>
                  <to>
                    <xdr:col>11</xdr:col>
                    <xdr:colOff>215900</xdr:colOff>
                    <xdr:row>48</xdr:row>
                    <xdr:rowOff>177800</xdr:rowOff>
                  </to>
                </anchor>
              </controlPr>
            </control>
          </mc:Choice>
        </mc:AlternateContent>
        <mc:AlternateContent xmlns:mc="http://schemas.openxmlformats.org/markup-compatibility/2006">
          <mc:Choice Requires="x14">
            <control shapeId="23659" r:id="rId110" name="Check Box 107">
              <controlPr defaultSize="0" autoFill="0" autoLine="0" autoPict="0" altText="">
                <anchor moveWithCells="1">
                  <from>
                    <xdr:col>11</xdr:col>
                    <xdr:colOff>12700</xdr:colOff>
                    <xdr:row>49</xdr:row>
                    <xdr:rowOff>0</xdr:rowOff>
                  </from>
                  <to>
                    <xdr:col>11</xdr:col>
                    <xdr:colOff>215900</xdr:colOff>
                    <xdr:row>49</xdr:row>
                    <xdr:rowOff>177800</xdr:rowOff>
                  </to>
                </anchor>
              </controlPr>
            </control>
          </mc:Choice>
        </mc:AlternateContent>
        <mc:AlternateContent xmlns:mc="http://schemas.openxmlformats.org/markup-compatibility/2006">
          <mc:Choice Requires="x14">
            <control shapeId="23660" r:id="rId111" name="Check Box 108">
              <controlPr defaultSize="0" autoFill="0" autoLine="0" autoPict="0" altText="">
                <anchor moveWithCells="1">
                  <from>
                    <xdr:col>11</xdr:col>
                    <xdr:colOff>12700</xdr:colOff>
                    <xdr:row>50</xdr:row>
                    <xdr:rowOff>0</xdr:rowOff>
                  </from>
                  <to>
                    <xdr:col>11</xdr:col>
                    <xdr:colOff>215900</xdr:colOff>
                    <xdr:row>50</xdr:row>
                    <xdr:rowOff>177800</xdr:rowOff>
                  </to>
                </anchor>
              </controlPr>
            </control>
          </mc:Choice>
        </mc:AlternateContent>
        <mc:AlternateContent xmlns:mc="http://schemas.openxmlformats.org/markup-compatibility/2006">
          <mc:Choice Requires="x14">
            <control shapeId="23661" r:id="rId112" name="Check Box 109">
              <controlPr defaultSize="0" autoFill="0" autoLine="0" autoPict="0" altText="">
                <anchor moveWithCells="1">
                  <from>
                    <xdr:col>11</xdr:col>
                    <xdr:colOff>12700</xdr:colOff>
                    <xdr:row>51</xdr:row>
                    <xdr:rowOff>0</xdr:rowOff>
                  </from>
                  <to>
                    <xdr:col>11</xdr:col>
                    <xdr:colOff>215900</xdr:colOff>
                    <xdr:row>51</xdr:row>
                    <xdr:rowOff>177800</xdr:rowOff>
                  </to>
                </anchor>
              </controlPr>
            </control>
          </mc:Choice>
        </mc:AlternateContent>
        <mc:AlternateContent xmlns:mc="http://schemas.openxmlformats.org/markup-compatibility/2006">
          <mc:Choice Requires="x14">
            <control shapeId="23662" r:id="rId113" name="Check Box 110">
              <controlPr defaultSize="0" autoFill="0" autoLine="0" autoPict="0" altText="">
                <anchor moveWithCells="1">
                  <from>
                    <xdr:col>11</xdr:col>
                    <xdr:colOff>12700</xdr:colOff>
                    <xdr:row>52</xdr:row>
                    <xdr:rowOff>0</xdr:rowOff>
                  </from>
                  <to>
                    <xdr:col>11</xdr:col>
                    <xdr:colOff>215900</xdr:colOff>
                    <xdr:row>52</xdr:row>
                    <xdr:rowOff>177800</xdr:rowOff>
                  </to>
                </anchor>
              </controlPr>
            </control>
          </mc:Choice>
        </mc:AlternateContent>
        <mc:AlternateContent xmlns:mc="http://schemas.openxmlformats.org/markup-compatibility/2006">
          <mc:Choice Requires="x14">
            <control shapeId="23663" r:id="rId114" name="Check Box 111">
              <controlPr defaultSize="0" autoFill="0" autoLine="0" autoPict="0" altText="">
                <anchor moveWithCells="1">
                  <from>
                    <xdr:col>11</xdr:col>
                    <xdr:colOff>12700</xdr:colOff>
                    <xdr:row>53</xdr:row>
                    <xdr:rowOff>0</xdr:rowOff>
                  </from>
                  <to>
                    <xdr:col>11</xdr:col>
                    <xdr:colOff>215900</xdr:colOff>
                    <xdr:row>53</xdr:row>
                    <xdr:rowOff>177800</xdr:rowOff>
                  </to>
                </anchor>
              </controlPr>
            </control>
          </mc:Choice>
        </mc:AlternateContent>
        <mc:AlternateContent xmlns:mc="http://schemas.openxmlformats.org/markup-compatibility/2006">
          <mc:Choice Requires="x14">
            <control shapeId="23664" r:id="rId115" name="Check Box 112">
              <controlPr defaultSize="0" autoFill="0" autoLine="0" autoPict="0" altText="">
                <anchor moveWithCells="1">
                  <from>
                    <xdr:col>3</xdr:col>
                    <xdr:colOff>12700</xdr:colOff>
                    <xdr:row>59</xdr:row>
                    <xdr:rowOff>0</xdr:rowOff>
                  </from>
                  <to>
                    <xdr:col>3</xdr:col>
                    <xdr:colOff>215900</xdr:colOff>
                    <xdr:row>59</xdr:row>
                    <xdr:rowOff>177800</xdr:rowOff>
                  </to>
                </anchor>
              </controlPr>
            </control>
          </mc:Choice>
        </mc:AlternateContent>
        <mc:AlternateContent xmlns:mc="http://schemas.openxmlformats.org/markup-compatibility/2006">
          <mc:Choice Requires="x14">
            <control shapeId="23665" r:id="rId116" name="Check Box 113">
              <controlPr defaultSize="0" autoFill="0" autoLine="0" autoPict="0" altText="">
                <anchor moveWithCells="1">
                  <from>
                    <xdr:col>3</xdr:col>
                    <xdr:colOff>12700</xdr:colOff>
                    <xdr:row>60</xdr:row>
                    <xdr:rowOff>0</xdr:rowOff>
                  </from>
                  <to>
                    <xdr:col>3</xdr:col>
                    <xdr:colOff>215900</xdr:colOff>
                    <xdr:row>60</xdr:row>
                    <xdr:rowOff>177800</xdr:rowOff>
                  </to>
                </anchor>
              </controlPr>
            </control>
          </mc:Choice>
        </mc:AlternateContent>
        <mc:AlternateContent xmlns:mc="http://schemas.openxmlformats.org/markup-compatibility/2006">
          <mc:Choice Requires="x14">
            <control shapeId="23666" r:id="rId117" name="Check Box 114">
              <controlPr defaultSize="0" autoFill="0" autoLine="0" autoPict="0" altText="">
                <anchor moveWithCells="1">
                  <from>
                    <xdr:col>3</xdr:col>
                    <xdr:colOff>12700</xdr:colOff>
                    <xdr:row>61</xdr:row>
                    <xdr:rowOff>0</xdr:rowOff>
                  </from>
                  <to>
                    <xdr:col>3</xdr:col>
                    <xdr:colOff>215900</xdr:colOff>
                    <xdr:row>61</xdr:row>
                    <xdr:rowOff>177800</xdr:rowOff>
                  </to>
                </anchor>
              </controlPr>
            </control>
          </mc:Choice>
        </mc:AlternateContent>
        <mc:AlternateContent xmlns:mc="http://schemas.openxmlformats.org/markup-compatibility/2006">
          <mc:Choice Requires="x14">
            <control shapeId="23667" r:id="rId118" name="Check Box 115">
              <controlPr defaultSize="0" autoFill="0" autoLine="0" autoPict="0" altText="">
                <anchor moveWithCells="1">
                  <from>
                    <xdr:col>3</xdr:col>
                    <xdr:colOff>12700</xdr:colOff>
                    <xdr:row>62</xdr:row>
                    <xdr:rowOff>0</xdr:rowOff>
                  </from>
                  <to>
                    <xdr:col>3</xdr:col>
                    <xdr:colOff>215900</xdr:colOff>
                    <xdr:row>62</xdr:row>
                    <xdr:rowOff>177800</xdr:rowOff>
                  </to>
                </anchor>
              </controlPr>
            </control>
          </mc:Choice>
        </mc:AlternateContent>
        <mc:AlternateContent xmlns:mc="http://schemas.openxmlformats.org/markup-compatibility/2006">
          <mc:Choice Requires="x14">
            <control shapeId="23668" r:id="rId119" name="Check Box 116">
              <controlPr defaultSize="0" autoFill="0" autoLine="0" autoPict="0" altText="">
                <anchor moveWithCells="1">
                  <from>
                    <xdr:col>3</xdr:col>
                    <xdr:colOff>12700</xdr:colOff>
                    <xdr:row>63</xdr:row>
                    <xdr:rowOff>0</xdr:rowOff>
                  </from>
                  <to>
                    <xdr:col>3</xdr:col>
                    <xdr:colOff>215900</xdr:colOff>
                    <xdr:row>63</xdr:row>
                    <xdr:rowOff>177800</xdr:rowOff>
                  </to>
                </anchor>
              </controlPr>
            </control>
          </mc:Choice>
        </mc:AlternateContent>
        <mc:AlternateContent xmlns:mc="http://schemas.openxmlformats.org/markup-compatibility/2006">
          <mc:Choice Requires="x14">
            <control shapeId="23669" r:id="rId120" name="Check Box 117">
              <controlPr defaultSize="0" autoFill="0" autoLine="0" autoPict="0" altText="">
                <anchor moveWithCells="1">
                  <from>
                    <xdr:col>3</xdr:col>
                    <xdr:colOff>12700</xdr:colOff>
                    <xdr:row>64</xdr:row>
                    <xdr:rowOff>0</xdr:rowOff>
                  </from>
                  <to>
                    <xdr:col>3</xdr:col>
                    <xdr:colOff>215900</xdr:colOff>
                    <xdr:row>64</xdr:row>
                    <xdr:rowOff>177800</xdr:rowOff>
                  </to>
                </anchor>
              </controlPr>
            </control>
          </mc:Choice>
        </mc:AlternateContent>
        <mc:AlternateContent xmlns:mc="http://schemas.openxmlformats.org/markup-compatibility/2006">
          <mc:Choice Requires="x14">
            <control shapeId="23670" r:id="rId121" name="Check Box 118">
              <controlPr defaultSize="0" autoFill="0" autoLine="0" autoPict="0" altText="">
                <anchor moveWithCells="1">
                  <from>
                    <xdr:col>3</xdr:col>
                    <xdr:colOff>12700</xdr:colOff>
                    <xdr:row>65</xdr:row>
                    <xdr:rowOff>0</xdr:rowOff>
                  </from>
                  <to>
                    <xdr:col>3</xdr:col>
                    <xdr:colOff>215900</xdr:colOff>
                    <xdr:row>65</xdr:row>
                    <xdr:rowOff>177800</xdr:rowOff>
                  </to>
                </anchor>
              </controlPr>
            </control>
          </mc:Choice>
        </mc:AlternateContent>
        <mc:AlternateContent xmlns:mc="http://schemas.openxmlformats.org/markup-compatibility/2006">
          <mc:Choice Requires="x14">
            <control shapeId="23671" r:id="rId122" name="Check Box 119">
              <controlPr defaultSize="0" autoFill="0" autoLine="0" autoPict="0" altText="">
                <anchor moveWithCells="1">
                  <from>
                    <xdr:col>3</xdr:col>
                    <xdr:colOff>12700</xdr:colOff>
                    <xdr:row>66</xdr:row>
                    <xdr:rowOff>0</xdr:rowOff>
                  </from>
                  <to>
                    <xdr:col>3</xdr:col>
                    <xdr:colOff>215900</xdr:colOff>
                    <xdr:row>66</xdr:row>
                    <xdr:rowOff>177800</xdr:rowOff>
                  </to>
                </anchor>
              </controlPr>
            </control>
          </mc:Choice>
        </mc:AlternateContent>
        <mc:AlternateContent xmlns:mc="http://schemas.openxmlformats.org/markup-compatibility/2006">
          <mc:Choice Requires="x14">
            <control shapeId="23672" r:id="rId123" name="Check Box 120">
              <controlPr defaultSize="0" autoFill="0" autoLine="0" autoPict="0" altText="">
                <anchor moveWithCells="1">
                  <from>
                    <xdr:col>3</xdr:col>
                    <xdr:colOff>12700</xdr:colOff>
                    <xdr:row>67</xdr:row>
                    <xdr:rowOff>0</xdr:rowOff>
                  </from>
                  <to>
                    <xdr:col>3</xdr:col>
                    <xdr:colOff>215900</xdr:colOff>
                    <xdr:row>67</xdr:row>
                    <xdr:rowOff>177800</xdr:rowOff>
                  </to>
                </anchor>
              </controlPr>
            </control>
          </mc:Choice>
        </mc:AlternateContent>
        <mc:AlternateContent xmlns:mc="http://schemas.openxmlformats.org/markup-compatibility/2006">
          <mc:Choice Requires="x14">
            <control shapeId="23673" r:id="rId124" name="Check Box 121">
              <controlPr defaultSize="0" autoFill="0" autoLine="0" autoPict="0" altText="">
                <anchor moveWithCells="1">
                  <from>
                    <xdr:col>3</xdr:col>
                    <xdr:colOff>12700</xdr:colOff>
                    <xdr:row>68</xdr:row>
                    <xdr:rowOff>0</xdr:rowOff>
                  </from>
                  <to>
                    <xdr:col>3</xdr:col>
                    <xdr:colOff>215900</xdr:colOff>
                    <xdr:row>68</xdr:row>
                    <xdr:rowOff>177800</xdr:rowOff>
                  </to>
                </anchor>
              </controlPr>
            </control>
          </mc:Choice>
        </mc:AlternateContent>
        <mc:AlternateContent xmlns:mc="http://schemas.openxmlformats.org/markup-compatibility/2006">
          <mc:Choice Requires="x14">
            <control shapeId="23674" r:id="rId125" name="Check Box 122">
              <controlPr defaultSize="0" autoFill="0" autoLine="0" autoPict="0" altText="">
                <anchor moveWithCells="1">
                  <from>
                    <xdr:col>3</xdr:col>
                    <xdr:colOff>12700</xdr:colOff>
                    <xdr:row>69</xdr:row>
                    <xdr:rowOff>0</xdr:rowOff>
                  </from>
                  <to>
                    <xdr:col>3</xdr:col>
                    <xdr:colOff>215900</xdr:colOff>
                    <xdr:row>69</xdr:row>
                    <xdr:rowOff>177800</xdr:rowOff>
                  </to>
                </anchor>
              </controlPr>
            </control>
          </mc:Choice>
        </mc:AlternateContent>
        <mc:AlternateContent xmlns:mc="http://schemas.openxmlformats.org/markup-compatibility/2006">
          <mc:Choice Requires="x14">
            <control shapeId="23675" r:id="rId126" name="Check Box 123">
              <controlPr defaultSize="0" autoFill="0" autoLine="0" autoPict="0" altText="">
                <anchor moveWithCells="1">
                  <from>
                    <xdr:col>3</xdr:col>
                    <xdr:colOff>12700</xdr:colOff>
                    <xdr:row>70</xdr:row>
                    <xdr:rowOff>0</xdr:rowOff>
                  </from>
                  <to>
                    <xdr:col>3</xdr:col>
                    <xdr:colOff>215900</xdr:colOff>
                    <xdr:row>70</xdr:row>
                    <xdr:rowOff>177800</xdr:rowOff>
                  </to>
                </anchor>
              </controlPr>
            </control>
          </mc:Choice>
        </mc:AlternateContent>
        <mc:AlternateContent xmlns:mc="http://schemas.openxmlformats.org/markup-compatibility/2006">
          <mc:Choice Requires="x14">
            <control shapeId="23676" r:id="rId127" name="Check Box 124">
              <controlPr defaultSize="0" autoFill="0" autoLine="0" autoPict="0" altText="">
                <anchor moveWithCells="1">
                  <from>
                    <xdr:col>3</xdr:col>
                    <xdr:colOff>12700</xdr:colOff>
                    <xdr:row>71</xdr:row>
                    <xdr:rowOff>0</xdr:rowOff>
                  </from>
                  <to>
                    <xdr:col>3</xdr:col>
                    <xdr:colOff>215900</xdr:colOff>
                    <xdr:row>71</xdr:row>
                    <xdr:rowOff>177800</xdr:rowOff>
                  </to>
                </anchor>
              </controlPr>
            </control>
          </mc:Choice>
        </mc:AlternateContent>
        <mc:AlternateContent xmlns:mc="http://schemas.openxmlformats.org/markup-compatibility/2006">
          <mc:Choice Requires="x14">
            <control shapeId="23677" r:id="rId128" name="Check Box 125">
              <controlPr defaultSize="0" autoFill="0" autoLine="0" autoPict="0" altText="">
                <anchor moveWithCells="1">
                  <from>
                    <xdr:col>3</xdr:col>
                    <xdr:colOff>12700</xdr:colOff>
                    <xdr:row>72</xdr:row>
                    <xdr:rowOff>0</xdr:rowOff>
                  </from>
                  <to>
                    <xdr:col>3</xdr:col>
                    <xdr:colOff>215900</xdr:colOff>
                    <xdr:row>72</xdr:row>
                    <xdr:rowOff>177800</xdr:rowOff>
                  </to>
                </anchor>
              </controlPr>
            </control>
          </mc:Choice>
        </mc:AlternateContent>
        <mc:AlternateContent xmlns:mc="http://schemas.openxmlformats.org/markup-compatibility/2006">
          <mc:Choice Requires="x14">
            <control shapeId="23678" r:id="rId129" name="Check Box 126">
              <controlPr defaultSize="0" autoFill="0" autoLine="0" autoPict="0" altText="">
                <anchor moveWithCells="1">
                  <from>
                    <xdr:col>3</xdr:col>
                    <xdr:colOff>12700</xdr:colOff>
                    <xdr:row>73</xdr:row>
                    <xdr:rowOff>0</xdr:rowOff>
                  </from>
                  <to>
                    <xdr:col>3</xdr:col>
                    <xdr:colOff>215900</xdr:colOff>
                    <xdr:row>73</xdr:row>
                    <xdr:rowOff>177800</xdr:rowOff>
                  </to>
                </anchor>
              </controlPr>
            </control>
          </mc:Choice>
        </mc:AlternateContent>
        <mc:AlternateContent xmlns:mc="http://schemas.openxmlformats.org/markup-compatibility/2006">
          <mc:Choice Requires="x14">
            <control shapeId="23679" r:id="rId130" name="Check Box 127">
              <controlPr defaultSize="0" autoFill="0" autoLine="0" autoPict="0" altText="">
                <anchor moveWithCells="1">
                  <from>
                    <xdr:col>5</xdr:col>
                    <xdr:colOff>12700</xdr:colOff>
                    <xdr:row>59</xdr:row>
                    <xdr:rowOff>0</xdr:rowOff>
                  </from>
                  <to>
                    <xdr:col>5</xdr:col>
                    <xdr:colOff>215900</xdr:colOff>
                    <xdr:row>59</xdr:row>
                    <xdr:rowOff>177800</xdr:rowOff>
                  </to>
                </anchor>
              </controlPr>
            </control>
          </mc:Choice>
        </mc:AlternateContent>
        <mc:AlternateContent xmlns:mc="http://schemas.openxmlformats.org/markup-compatibility/2006">
          <mc:Choice Requires="x14">
            <control shapeId="23680" r:id="rId131" name="Check Box 128">
              <controlPr defaultSize="0" autoFill="0" autoLine="0" autoPict="0" altText="">
                <anchor moveWithCells="1">
                  <from>
                    <xdr:col>5</xdr:col>
                    <xdr:colOff>12700</xdr:colOff>
                    <xdr:row>60</xdr:row>
                    <xdr:rowOff>0</xdr:rowOff>
                  </from>
                  <to>
                    <xdr:col>5</xdr:col>
                    <xdr:colOff>215900</xdr:colOff>
                    <xdr:row>60</xdr:row>
                    <xdr:rowOff>177800</xdr:rowOff>
                  </to>
                </anchor>
              </controlPr>
            </control>
          </mc:Choice>
        </mc:AlternateContent>
        <mc:AlternateContent xmlns:mc="http://schemas.openxmlformats.org/markup-compatibility/2006">
          <mc:Choice Requires="x14">
            <control shapeId="23681" r:id="rId132" name="Check Box 129">
              <controlPr defaultSize="0" autoFill="0" autoLine="0" autoPict="0" altText="">
                <anchor moveWithCells="1">
                  <from>
                    <xdr:col>5</xdr:col>
                    <xdr:colOff>12700</xdr:colOff>
                    <xdr:row>61</xdr:row>
                    <xdr:rowOff>0</xdr:rowOff>
                  </from>
                  <to>
                    <xdr:col>5</xdr:col>
                    <xdr:colOff>215900</xdr:colOff>
                    <xdr:row>61</xdr:row>
                    <xdr:rowOff>177800</xdr:rowOff>
                  </to>
                </anchor>
              </controlPr>
            </control>
          </mc:Choice>
        </mc:AlternateContent>
        <mc:AlternateContent xmlns:mc="http://schemas.openxmlformats.org/markup-compatibility/2006">
          <mc:Choice Requires="x14">
            <control shapeId="23682" r:id="rId133" name="Check Box 130">
              <controlPr defaultSize="0" autoFill="0" autoLine="0" autoPict="0" altText="">
                <anchor moveWithCells="1">
                  <from>
                    <xdr:col>5</xdr:col>
                    <xdr:colOff>12700</xdr:colOff>
                    <xdr:row>62</xdr:row>
                    <xdr:rowOff>0</xdr:rowOff>
                  </from>
                  <to>
                    <xdr:col>5</xdr:col>
                    <xdr:colOff>215900</xdr:colOff>
                    <xdr:row>62</xdr:row>
                    <xdr:rowOff>177800</xdr:rowOff>
                  </to>
                </anchor>
              </controlPr>
            </control>
          </mc:Choice>
        </mc:AlternateContent>
        <mc:AlternateContent xmlns:mc="http://schemas.openxmlformats.org/markup-compatibility/2006">
          <mc:Choice Requires="x14">
            <control shapeId="23683" r:id="rId134" name="Check Box 131">
              <controlPr defaultSize="0" autoFill="0" autoLine="0" autoPict="0" altText="">
                <anchor moveWithCells="1">
                  <from>
                    <xdr:col>5</xdr:col>
                    <xdr:colOff>12700</xdr:colOff>
                    <xdr:row>63</xdr:row>
                    <xdr:rowOff>0</xdr:rowOff>
                  </from>
                  <to>
                    <xdr:col>5</xdr:col>
                    <xdr:colOff>215900</xdr:colOff>
                    <xdr:row>63</xdr:row>
                    <xdr:rowOff>177800</xdr:rowOff>
                  </to>
                </anchor>
              </controlPr>
            </control>
          </mc:Choice>
        </mc:AlternateContent>
        <mc:AlternateContent xmlns:mc="http://schemas.openxmlformats.org/markup-compatibility/2006">
          <mc:Choice Requires="x14">
            <control shapeId="23684" r:id="rId135" name="Check Box 132">
              <controlPr defaultSize="0" autoFill="0" autoLine="0" autoPict="0" altText="">
                <anchor moveWithCells="1">
                  <from>
                    <xdr:col>5</xdr:col>
                    <xdr:colOff>12700</xdr:colOff>
                    <xdr:row>64</xdr:row>
                    <xdr:rowOff>0</xdr:rowOff>
                  </from>
                  <to>
                    <xdr:col>5</xdr:col>
                    <xdr:colOff>215900</xdr:colOff>
                    <xdr:row>64</xdr:row>
                    <xdr:rowOff>177800</xdr:rowOff>
                  </to>
                </anchor>
              </controlPr>
            </control>
          </mc:Choice>
        </mc:AlternateContent>
        <mc:AlternateContent xmlns:mc="http://schemas.openxmlformats.org/markup-compatibility/2006">
          <mc:Choice Requires="x14">
            <control shapeId="23685" r:id="rId136" name="Check Box 133">
              <controlPr defaultSize="0" autoFill="0" autoLine="0" autoPict="0" altText="">
                <anchor moveWithCells="1">
                  <from>
                    <xdr:col>5</xdr:col>
                    <xdr:colOff>12700</xdr:colOff>
                    <xdr:row>65</xdr:row>
                    <xdr:rowOff>0</xdr:rowOff>
                  </from>
                  <to>
                    <xdr:col>5</xdr:col>
                    <xdr:colOff>215900</xdr:colOff>
                    <xdr:row>65</xdr:row>
                    <xdr:rowOff>177800</xdr:rowOff>
                  </to>
                </anchor>
              </controlPr>
            </control>
          </mc:Choice>
        </mc:AlternateContent>
        <mc:AlternateContent xmlns:mc="http://schemas.openxmlformats.org/markup-compatibility/2006">
          <mc:Choice Requires="x14">
            <control shapeId="23686" r:id="rId137" name="Check Box 134">
              <controlPr defaultSize="0" autoFill="0" autoLine="0" autoPict="0" altText="">
                <anchor moveWithCells="1">
                  <from>
                    <xdr:col>5</xdr:col>
                    <xdr:colOff>12700</xdr:colOff>
                    <xdr:row>66</xdr:row>
                    <xdr:rowOff>0</xdr:rowOff>
                  </from>
                  <to>
                    <xdr:col>5</xdr:col>
                    <xdr:colOff>215900</xdr:colOff>
                    <xdr:row>66</xdr:row>
                    <xdr:rowOff>177800</xdr:rowOff>
                  </to>
                </anchor>
              </controlPr>
            </control>
          </mc:Choice>
        </mc:AlternateContent>
        <mc:AlternateContent xmlns:mc="http://schemas.openxmlformats.org/markup-compatibility/2006">
          <mc:Choice Requires="x14">
            <control shapeId="23687" r:id="rId138" name="Check Box 135">
              <controlPr defaultSize="0" autoFill="0" autoLine="0" autoPict="0" altText="">
                <anchor moveWithCells="1">
                  <from>
                    <xdr:col>5</xdr:col>
                    <xdr:colOff>12700</xdr:colOff>
                    <xdr:row>67</xdr:row>
                    <xdr:rowOff>0</xdr:rowOff>
                  </from>
                  <to>
                    <xdr:col>5</xdr:col>
                    <xdr:colOff>215900</xdr:colOff>
                    <xdr:row>67</xdr:row>
                    <xdr:rowOff>177800</xdr:rowOff>
                  </to>
                </anchor>
              </controlPr>
            </control>
          </mc:Choice>
        </mc:AlternateContent>
        <mc:AlternateContent xmlns:mc="http://schemas.openxmlformats.org/markup-compatibility/2006">
          <mc:Choice Requires="x14">
            <control shapeId="23688" r:id="rId139" name="Check Box 136">
              <controlPr defaultSize="0" autoFill="0" autoLine="0" autoPict="0" altText="">
                <anchor moveWithCells="1">
                  <from>
                    <xdr:col>5</xdr:col>
                    <xdr:colOff>12700</xdr:colOff>
                    <xdr:row>68</xdr:row>
                    <xdr:rowOff>0</xdr:rowOff>
                  </from>
                  <to>
                    <xdr:col>5</xdr:col>
                    <xdr:colOff>215900</xdr:colOff>
                    <xdr:row>68</xdr:row>
                    <xdr:rowOff>177800</xdr:rowOff>
                  </to>
                </anchor>
              </controlPr>
            </control>
          </mc:Choice>
        </mc:AlternateContent>
        <mc:AlternateContent xmlns:mc="http://schemas.openxmlformats.org/markup-compatibility/2006">
          <mc:Choice Requires="x14">
            <control shapeId="23689" r:id="rId140" name="Check Box 137">
              <controlPr defaultSize="0" autoFill="0" autoLine="0" autoPict="0" altText="">
                <anchor moveWithCells="1">
                  <from>
                    <xdr:col>5</xdr:col>
                    <xdr:colOff>12700</xdr:colOff>
                    <xdr:row>69</xdr:row>
                    <xdr:rowOff>0</xdr:rowOff>
                  </from>
                  <to>
                    <xdr:col>5</xdr:col>
                    <xdr:colOff>215900</xdr:colOff>
                    <xdr:row>69</xdr:row>
                    <xdr:rowOff>177800</xdr:rowOff>
                  </to>
                </anchor>
              </controlPr>
            </control>
          </mc:Choice>
        </mc:AlternateContent>
        <mc:AlternateContent xmlns:mc="http://schemas.openxmlformats.org/markup-compatibility/2006">
          <mc:Choice Requires="x14">
            <control shapeId="23690" r:id="rId141" name="Check Box 138">
              <controlPr defaultSize="0" autoFill="0" autoLine="0" autoPict="0" altText="">
                <anchor moveWithCells="1">
                  <from>
                    <xdr:col>5</xdr:col>
                    <xdr:colOff>12700</xdr:colOff>
                    <xdr:row>70</xdr:row>
                    <xdr:rowOff>0</xdr:rowOff>
                  </from>
                  <to>
                    <xdr:col>5</xdr:col>
                    <xdr:colOff>215900</xdr:colOff>
                    <xdr:row>70</xdr:row>
                    <xdr:rowOff>177800</xdr:rowOff>
                  </to>
                </anchor>
              </controlPr>
            </control>
          </mc:Choice>
        </mc:AlternateContent>
        <mc:AlternateContent xmlns:mc="http://schemas.openxmlformats.org/markup-compatibility/2006">
          <mc:Choice Requires="x14">
            <control shapeId="23691" r:id="rId142" name="Check Box 139">
              <controlPr defaultSize="0" autoFill="0" autoLine="0" autoPict="0" altText="">
                <anchor moveWithCells="1">
                  <from>
                    <xdr:col>5</xdr:col>
                    <xdr:colOff>12700</xdr:colOff>
                    <xdr:row>71</xdr:row>
                    <xdr:rowOff>0</xdr:rowOff>
                  </from>
                  <to>
                    <xdr:col>5</xdr:col>
                    <xdr:colOff>215900</xdr:colOff>
                    <xdr:row>71</xdr:row>
                    <xdr:rowOff>177800</xdr:rowOff>
                  </to>
                </anchor>
              </controlPr>
            </control>
          </mc:Choice>
        </mc:AlternateContent>
        <mc:AlternateContent xmlns:mc="http://schemas.openxmlformats.org/markup-compatibility/2006">
          <mc:Choice Requires="x14">
            <control shapeId="23692" r:id="rId143" name="Check Box 140">
              <controlPr defaultSize="0" autoFill="0" autoLine="0" autoPict="0" altText="">
                <anchor moveWithCells="1">
                  <from>
                    <xdr:col>5</xdr:col>
                    <xdr:colOff>12700</xdr:colOff>
                    <xdr:row>72</xdr:row>
                    <xdr:rowOff>0</xdr:rowOff>
                  </from>
                  <to>
                    <xdr:col>5</xdr:col>
                    <xdr:colOff>215900</xdr:colOff>
                    <xdr:row>72</xdr:row>
                    <xdr:rowOff>177800</xdr:rowOff>
                  </to>
                </anchor>
              </controlPr>
            </control>
          </mc:Choice>
        </mc:AlternateContent>
        <mc:AlternateContent xmlns:mc="http://schemas.openxmlformats.org/markup-compatibility/2006">
          <mc:Choice Requires="x14">
            <control shapeId="23693" r:id="rId144" name="Check Box 141">
              <controlPr defaultSize="0" autoFill="0" autoLine="0" autoPict="0" altText="">
                <anchor moveWithCells="1">
                  <from>
                    <xdr:col>5</xdr:col>
                    <xdr:colOff>12700</xdr:colOff>
                    <xdr:row>73</xdr:row>
                    <xdr:rowOff>0</xdr:rowOff>
                  </from>
                  <to>
                    <xdr:col>5</xdr:col>
                    <xdr:colOff>215900</xdr:colOff>
                    <xdr:row>73</xdr:row>
                    <xdr:rowOff>177800</xdr:rowOff>
                  </to>
                </anchor>
              </controlPr>
            </control>
          </mc:Choice>
        </mc:AlternateContent>
        <mc:AlternateContent xmlns:mc="http://schemas.openxmlformats.org/markup-compatibility/2006">
          <mc:Choice Requires="x14">
            <control shapeId="23694" r:id="rId145" name="Check Box 142">
              <controlPr defaultSize="0" autoFill="0" autoLine="0" autoPict="0" altText="">
                <anchor moveWithCells="1">
                  <from>
                    <xdr:col>7</xdr:col>
                    <xdr:colOff>12700</xdr:colOff>
                    <xdr:row>59</xdr:row>
                    <xdr:rowOff>0</xdr:rowOff>
                  </from>
                  <to>
                    <xdr:col>7</xdr:col>
                    <xdr:colOff>215900</xdr:colOff>
                    <xdr:row>59</xdr:row>
                    <xdr:rowOff>177800</xdr:rowOff>
                  </to>
                </anchor>
              </controlPr>
            </control>
          </mc:Choice>
        </mc:AlternateContent>
        <mc:AlternateContent xmlns:mc="http://schemas.openxmlformats.org/markup-compatibility/2006">
          <mc:Choice Requires="x14">
            <control shapeId="23695" r:id="rId146" name="Check Box 143">
              <controlPr defaultSize="0" autoFill="0" autoLine="0" autoPict="0" altText="">
                <anchor moveWithCells="1">
                  <from>
                    <xdr:col>7</xdr:col>
                    <xdr:colOff>12700</xdr:colOff>
                    <xdr:row>60</xdr:row>
                    <xdr:rowOff>0</xdr:rowOff>
                  </from>
                  <to>
                    <xdr:col>7</xdr:col>
                    <xdr:colOff>215900</xdr:colOff>
                    <xdr:row>60</xdr:row>
                    <xdr:rowOff>177800</xdr:rowOff>
                  </to>
                </anchor>
              </controlPr>
            </control>
          </mc:Choice>
        </mc:AlternateContent>
        <mc:AlternateContent xmlns:mc="http://schemas.openxmlformats.org/markup-compatibility/2006">
          <mc:Choice Requires="x14">
            <control shapeId="23696" r:id="rId147" name="Check Box 144">
              <controlPr defaultSize="0" autoFill="0" autoLine="0" autoPict="0" altText="">
                <anchor moveWithCells="1">
                  <from>
                    <xdr:col>7</xdr:col>
                    <xdr:colOff>12700</xdr:colOff>
                    <xdr:row>61</xdr:row>
                    <xdr:rowOff>0</xdr:rowOff>
                  </from>
                  <to>
                    <xdr:col>7</xdr:col>
                    <xdr:colOff>215900</xdr:colOff>
                    <xdr:row>61</xdr:row>
                    <xdr:rowOff>177800</xdr:rowOff>
                  </to>
                </anchor>
              </controlPr>
            </control>
          </mc:Choice>
        </mc:AlternateContent>
        <mc:AlternateContent xmlns:mc="http://schemas.openxmlformats.org/markup-compatibility/2006">
          <mc:Choice Requires="x14">
            <control shapeId="23697" r:id="rId148" name="Check Box 145">
              <controlPr defaultSize="0" autoFill="0" autoLine="0" autoPict="0" altText="">
                <anchor moveWithCells="1">
                  <from>
                    <xdr:col>7</xdr:col>
                    <xdr:colOff>12700</xdr:colOff>
                    <xdr:row>62</xdr:row>
                    <xdr:rowOff>0</xdr:rowOff>
                  </from>
                  <to>
                    <xdr:col>7</xdr:col>
                    <xdr:colOff>215900</xdr:colOff>
                    <xdr:row>62</xdr:row>
                    <xdr:rowOff>177800</xdr:rowOff>
                  </to>
                </anchor>
              </controlPr>
            </control>
          </mc:Choice>
        </mc:AlternateContent>
        <mc:AlternateContent xmlns:mc="http://schemas.openxmlformats.org/markup-compatibility/2006">
          <mc:Choice Requires="x14">
            <control shapeId="23698" r:id="rId149" name="Check Box 146">
              <controlPr defaultSize="0" autoFill="0" autoLine="0" autoPict="0" altText="">
                <anchor moveWithCells="1">
                  <from>
                    <xdr:col>7</xdr:col>
                    <xdr:colOff>12700</xdr:colOff>
                    <xdr:row>63</xdr:row>
                    <xdr:rowOff>0</xdr:rowOff>
                  </from>
                  <to>
                    <xdr:col>7</xdr:col>
                    <xdr:colOff>215900</xdr:colOff>
                    <xdr:row>63</xdr:row>
                    <xdr:rowOff>177800</xdr:rowOff>
                  </to>
                </anchor>
              </controlPr>
            </control>
          </mc:Choice>
        </mc:AlternateContent>
        <mc:AlternateContent xmlns:mc="http://schemas.openxmlformats.org/markup-compatibility/2006">
          <mc:Choice Requires="x14">
            <control shapeId="23699" r:id="rId150" name="Check Box 147">
              <controlPr defaultSize="0" autoFill="0" autoLine="0" autoPict="0" altText="">
                <anchor moveWithCells="1">
                  <from>
                    <xdr:col>7</xdr:col>
                    <xdr:colOff>12700</xdr:colOff>
                    <xdr:row>64</xdr:row>
                    <xdr:rowOff>0</xdr:rowOff>
                  </from>
                  <to>
                    <xdr:col>7</xdr:col>
                    <xdr:colOff>215900</xdr:colOff>
                    <xdr:row>64</xdr:row>
                    <xdr:rowOff>177800</xdr:rowOff>
                  </to>
                </anchor>
              </controlPr>
            </control>
          </mc:Choice>
        </mc:AlternateContent>
        <mc:AlternateContent xmlns:mc="http://schemas.openxmlformats.org/markup-compatibility/2006">
          <mc:Choice Requires="x14">
            <control shapeId="23700" r:id="rId151" name="Check Box 148">
              <controlPr defaultSize="0" autoFill="0" autoLine="0" autoPict="0" altText="">
                <anchor moveWithCells="1">
                  <from>
                    <xdr:col>7</xdr:col>
                    <xdr:colOff>12700</xdr:colOff>
                    <xdr:row>65</xdr:row>
                    <xdr:rowOff>0</xdr:rowOff>
                  </from>
                  <to>
                    <xdr:col>7</xdr:col>
                    <xdr:colOff>215900</xdr:colOff>
                    <xdr:row>65</xdr:row>
                    <xdr:rowOff>177800</xdr:rowOff>
                  </to>
                </anchor>
              </controlPr>
            </control>
          </mc:Choice>
        </mc:AlternateContent>
        <mc:AlternateContent xmlns:mc="http://schemas.openxmlformats.org/markup-compatibility/2006">
          <mc:Choice Requires="x14">
            <control shapeId="23701" r:id="rId152" name="Check Box 149">
              <controlPr defaultSize="0" autoFill="0" autoLine="0" autoPict="0" altText="">
                <anchor moveWithCells="1">
                  <from>
                    <xdr:col>7</xdr:col>
                    <xdr:colOff>12700</xdr:colOff>
                    <xdr:row>66</xdr:row>
                    <xdr:rowOff>0</xdr:rowOff>
                  </from>
                  <to>
                    <xdr:col>7</xdr:col>
                    <xdr:colOff>215900</xdr:colOff>
                    <xdr:row>66</xdr:row>
                    <xdr:rowOff>177800</xdr:rowOff>
                  </to>
                </anchor>
              </controlPr>
            </control>
          </mc:Choice>
        </mc:AlternateContent>
        <mc:AlternateContent xmlns:mc="http://schemas.openxmlformats.org/markup-compatibility/2006">
          <mc:Choice Requires="x14">
            <control shapeId="23702" r:id="rId153" name="Check Box 150">
              <controlPr defaultSize="0" autoFill="0" autoLine="0" autoPict="0" altText="">
                <anchor moveWithCells="1">
                  <from>
                    <xdr:col>7</xdr:col>
                    <xdr:colOff>12700</xdr:colOff>
                    <xdr:row>67</xdr:row>
                    <xdr:rowOff>0</xdr:rowOff>
                  </from>
                  <to>
                    <xdr:col>7</xdr:col>
                    <xdr:colOff>215900</xdr:colOff>
                    <xdr:row>67</xdr:row>
                    <xdr:rowOff>177800</xdr:rowOff>
                  </to>
                </anchor>
              </controlPr>
            </control>
          </mc:Choice>
        </mc:AlternateContent>
        <mc:AlternateContent xmlns:mc="http://schemas.openxmlformats.org/markup-compatibility/2006">
          <mc:Choice Requires="x14">
            <control shapeId="23703" r:id="rId154" name="Check Box 151">
              <controlPr defaultSize="0" autoFill="0" autoLine="0" autoPict="0" altText="">
                <anchor moveWithCells="1">
                  <from>
                    <xdr:col>7</xdr:col>
                    <xdr:colOff>12700</xdr:colOff>
                    <xdr:row>68</xdr:row>
                    <xdr:rowOff>0</xdr:rowOff>
                  </from>
                  <to>
                    <xdr:col>7</xdr:col>
                    <xdr:colOff>215900</xdr:colOff>
                    <xdr:row>68</xdr:row>
                    <xdr:rowOff>177800</xdr:rowOff>
                  </to>
                </anchor>
              </controlPr>
            </control>
          </mc:Choice>
        </mc:AlternateContent>
        <mc:AlternateContent xmlns:mc="http://schemas.openxmlformats.org/markup-compatibility/2006">
          <mc:Choice Requires="x14">
            <control shapeId="23704" r:id="rId155" name="Check Box 152">
              <controlPr defaultSize="0" autoFill="0" autoLine="0" autoPict="0" altText="">
                <anchor moveWithCells="1">
                  <from>
                    <xdr:col>7</xdr:col>
                    <xdr:colOff>12700</xdr:colOff>
                    <xdr:row>69</xdr:row>
                    <xdr:rowOff>0</xdr:rowOff>
                  </from>
                  <to>
                    <xdr:col>7</xdr:col>
                    <xdr:colOff>215900</xdr:colOff>
                    <xdr:row>69</xdr:row>
                    <xdr:rowOff>177800</xdr:rowOff>
                  </to>
                </anchor>
              </controlPr>
            </control>
          </mc:Choice>
        </mc:AlternateContent>
        <mc:AlternateContent xmlns:mc="http://schemas.openxmlformats.org/markup-compatibility/2006">
          <mc:Choice Requires="x14">
            <control shapeId="23705" r:id="rId156" name="Check Box 153">
              <controlPr defaultSize="0" autoFill="0" autoLine="0" autoPict="0" altText="">
                <anchor moveWithCells="1">
                  <from>
                    <xdr:col>7</xdr:col>
                    <xdr:colOff>12700</xdr:colOff>
                    <xdr:row>70</xdr:row>
                    <xdr:rowOff>0</xdr:rowOff>
                  </from>
                  <to>
                    <xdr:col>7</xdr:col>
                    <xdr:colOff>215900</xdr:colOff>
                    <xdr:row>70</xdr:row>
                    <xdr:rowOff>177800</xdr:rowOff>
                  </to>
                </anchor>
              </controlPr>
            </control>
          </mc:Choice>
        </mc:AlternateContent>
        <mc:AlternateContent xmlns:mc="http://schemas.openxmlformats.org/markup-compatibility/2006">
          <mc:Choice Requires="x14">
            <control shapeId="23706" r:id="rId157" name="Check Box 154">
              <controlPr defaultSize="0" autoFill="0" autoLine="0" autoPict="0" altText="">
                <anchor moveWithCells="1">
                  <from>
                    <xdr:col>7</xdr:col>
                    <xdr:colOff>12700</xdr:colOff>
                    <xdr:row>71</xdr:row>
                    <xdr:rowOff>0</xdr:rowOff>
                  </from>
                  <to>
                    <xdr:col>7</xdr:col>
                    <xdr:colOff>215900</xdr:colOff>
                    <xdr:row>71</xdr:row>
                    <xdr:rowOff>177800</xdr:rowOff>
                  </to>
                </anchor>
              </controlPr>
            </control>
          </mc:Choice>
        </mc:AlternateContent>
        <mc:AlternateContent xmlns:mc="http://schemas.openxmlformats.org/markup-compatibility/2006">
          <mc:Choice Requires="x14">
            <control shapeId="23707" r:id="rId158" name="Check Box 155">
              <controlPr defaultSize="0" autoFill="0" autoLine="0" autoPict="0" altText="">
                <anchor moveWithCells="1">
                  <from>
                    <xdr:col>7</xdr:col>
                    <xdr:colOff>12700</xdr:colOff>
                    <xdr:row>72</xdr:row>
                    <xdr:rowOff>0</xdr:rowOff>
                  </from>
                  <to>
                    <xdr:col>7</xdr:col>
                    <xdr:colOff>215900</xdr:colOff>
                    <xdr:row>72</xdr:row>
                    <xdr:rowOff>177800</xdr:rowOff>
                  </to>
                </anchor>
              </controlPr>
            </control>
          </mc:Choice>
        </mc:AlternateContent>
        <mc:AlternateContent xmlns:mc="http://schemas.openxmlformats.org/markup-compatibility/2006">
          <mc:Choice Requires="x14">
            <control shapeId="23708" r:id="rId159" name="Check Box 156">
              <controlPr defaultSize="0" autoFill="0" autoLine="0" autoPict="0" altText="">
                <anchor moveWithCells="1">
                  <from>
                    <xdr:col>7</xdr:col>
                    <xdr:colOff>12700</xdr:colOff>
                    <xdr:row>73</xdr:row>
                    <xdr:rowOff>0</xdr:rowOff>
                  </from>
                  <to>
                    <xdr:col>7</xdr:col>
                    <xdr:colOff>215900</xdr:colOff>
                    <xdr:row>73</xdr:row>
                    <xdr:rowOff>177800</xdr:rowOff>
                  </to>
                </anchor>
              </controlPr>
            </control>
          </mc:Choice>
        </mc:AlternateContent>
        <mc:AlternateContent xmlns:mc="http://schemas.openxmlformats.org/markup-compatibility/2006">
          <mc:Choice Requires="x14">
            <control shapeId="23709" r:id="rId160" name="Check Box 157">
              <controlPr defaultSize="0" autoFill="0" autoLine="0" autoPict="0" altText="">
                <anchor moveWithCells="1">
                  <from>
                    <xdr:col>11</xdr:col>
                    <xdr:colOff>12700</xdr:colOff>
                    <xdr:row>59</xdr:row>
                    <xdr:rowOff>0</xdr:rowOff>
                  </from>
                  <to>
                    <xdr:col>11</xdr:col>
                    <xdr:colOff>215900</xdr:colOff>
                    <xdr:row>59</xdr:row>
                    <xdr:rowOff>177800</xdr:rowOff>
                  </to>
                </anchor>
              </controlPr>
            </control>
          </mc:Choice>
        </mc:AlternateContent>
        <mc:AlternateContent xmlns:mc="http://schemas.openxmlformats.org/markup-compatibility/2006">
          <mc:Choice Requires="x14">
            <control shapeId="23710" r:id="rId161" name="Check Box 158">
              <controlPr defaultSize="0" autoFill="0" autoLine="0" autoPict="0" altText="">
                <anchor moveWithCells="1">
                  <from>
                    <xdr:col>11</xdr:col>
                    <xdr:colOff>12700</xdr:colOff>
                    <xdr:row>60</xdr:row>
                    <xdr:rowOff>0</xdr:rowOff>
                  </from>
                  <to>
                    <xdr:col>11</xdr:col>
                    <xdr:colOff>215900</xdr:colOff>
                    <xdr:row>60</xdr:row>
                    <xdr:rowOff>177800</xdr:rowOff>
                  </to>
                </anchor>
              </controlPr>
            </control>
          </mc:Choice>
        </mc:AlternateContent>
        <mc:AlternateContent xmlns:mc="http://schemas.openxmlformats.org/markup-compatibility/2006">
          <mc:Choice Requires="x14">
            <control shapeId="23711" r:id="rId162" name="Check Box 159">
              <controlPr defaultSize="0" autoFill="0" autoLine="0" autoPict="0" altText="">
                <anchor moveWithCells="1">
                  <from>
                    <xdr:col>11</xdr:col>
                    <xdr:colOff>12700</xdr:colOff>
                    <xdr:row>61</xdr:row>
                    <xdr:rowOff>0</xdr:rowOff>
                  </from>
                  <to>
                    <xdr:col>11</xdr:col>
                    <xdr:colOff>215900</xdr:colOff>
                    <xdr:row>61</xdr:row>
                    <xdr:rowOff>177800</xdr:rowOff>
                  </to>
                </anchor>
              </controlPr>
            </control>
          </mc:Choice>
        </mc:AlternateContent>
        <mc:AlternateContent xmlns:mc="http://schemas.openxmlformats.org/markup-compatibility/2006">
          <mc:Choice Requires="x14">
            <control shapeId="23712" r:id="rId163" name="Check Box 160">
              <controlPr defaultSize="0" autoFill="0" autoLine="0" autoPict="0" altText="">
                <anchor moveWithCells="1">
                  <from>
                    <xdr:col>11</xdr:col>
                    <xdr:colOff>12700</xdr:colOff>
                    <xdr:row>62</xdr:row>
                    <xdr:rowOff>0</xdr:rowOff>
                  </from>
                  <to>
                    <xdr:col>11</xdr:col>
                    <xdr:colOff>215900</xdr:colOff>
                    <xdr:row>62</xdr:row>
                    <xdr:rowOff>177800</xdr:rowOff>
                  </to>
                </anchor>
              </controlPr>
            </control>
          </mc:Choice>
        </mc:AlternateContent>
        <mc:AlternateContent xmlns:mc="http://schemas.openxmlformats.org/markup-compatibility/2006">
          <mc:Choice Requires="x14">
            <control shapeId="23713" r:id="rId164" name="Check Box 161">
              <controlPr defaultSize="0" autoFill="0" autoLine="0" autoPict="0" altText="">
                <anchor moveWithCells="1">
                  <from>
                    <xdr:col>11</xdr:col>
                    <xdr:colOff>12700</xdr:colOff>
                    <xdr:row>63</xdr:row>
                    <xdr:rowOff>0</xdr:rowOff>
                  </from>
                  <to>
                    <xdr:col>11</xdr:col>
                    <xdr:colOff>215900</xdr:colOff>
                    <xdr:row>63</xdr:row>
                    <xdr:rowOff>177800</xdr:rowOff>
                  </to>
                </anchor>
              </controlPr>
            </control>
          </mc:Choice>
        </mc:AlternateContent>
        <mc:AlternateContent xmlns:mc="http://schemas.openxmlformats.org/markup-compatibility/2006">
          <mc:Choice Requires="x14">
            <control shapeId="23714" r:id="rId165" name="Check Box 162">
              <controlPr defaultSize="0" autoFill="0" autoLine="0" autoPict="0" altText="">
                <anchor moveWithCells="1">
                  <from>
                    <xdr:col>11</xdr:col>
                    <xdr:colOff>12700</xdr:colOff>
                    <xdr:row>64</xdr:row>
                    <xdr:rowOff>0</xdr:rowOff>
                  </from>
                  <to>
                    <xdr:col>11</xdr:col>
                    <xdr:colOff>215900</xdr:colOff>
                    <xdr:row>64</xdr:row>
                    <xdr:rowOff>177800</xdr:rowOff>
                  </to>
                </anchor>
              </controlPr>
            </control>
          </mc:Choice>
        </mc:AlternateContent>
        <mc:AlternateContent xmlns:mc="http://schemas.openxmlformats.org/markup-compatibility/2006">
          <mc:Choice Requires="x14">
            <control shapeId="23715" r:id="rId166" name="Check Box 163">
              <controlPr defaultSize="0" autoFill="0" autoLine="0" autoPict="0" altText="">
                <anchor moveWithCells="1">
                  <from>
                    <xdr:col>11</xdr:col>
                    <xdr:colOff>12700</xdr:colOff>
                    <xdr:row>65</xdr:row>
                    <xdr:rowOff>0</xdr:rowOff>
                  </from>
                  <to>
                    <xdr:col>11</xdr:col>
                    <xdr:colOff>215900</xdr:colOff>
                    <xdr:row>65</xdr:row>
                    <xdr:rowOff>177800</xdr:rowOff>
                  </to>
                </anchor>
              </controlPr>
            </control>
          </mc:Choice>
        </mc:AlternateContent>
        <mc:AlternateContent xmlns:mc="http://schemas.openxmlformats.org/markup-compatibility/2006">
          <mc:Choice Requires="x14">
            <control shapeId="23716" r:id="rId167" name="Check Box 164">
              <controlPr defaultSize="0" autoFill="0" autoLine="0" autoPict="0" altText="">
                <anchor moveWithCells="1">
                  <from>
                    <xdr:col>11</xdr:col>
                    <xdr:colOff>12700</xdr:colOff>
                    <xdr:row>66</xdr:row>
                    <xdr:rowOff>0</xdr:rowOff>
                  </from>
                  <to>
                    <xdr:col>11</xdr:col>
                    <xdr:colOff>215900</xdr:colOff>
                    <xdr:row>66</xdr:row>
                    <xdr:rowOff>177800</xdr:rowOff>
                  </to>
                </anchor>
              </controlPr>
            </control>
          </mc:Choice>
        </mc:AlternateContent>
        <mc:AlternateContent xmlns:mc="http://schemas.openxmlformats.org/markup-compatibility/2006">
          <mc:Choice Requires="x14">
            <control shapeId="23717" r:id="rId168" name="Check Box 165">
              <controlPr defaultSize="0" autoFill="0" autoLine="0" autoPict="0" altText="">
                <anchor moveWithCells="1">
                  <from>
                    <xdr:col>11</xdr:col>
                    <xdr:colOff>12700</xdr:colOff>
                    <xdr:row>67</xdr:row>
                    <xdr:rowOff>0</xdr:rowOff>
                  </from>
                  <to>
                    <xdr:col>11</xdr:col>
                    <xdr:colOff>215900</xdr:colOff>
                    <xdr:row>67</xdr:row>
                    <xdr:rowOff>177800</xdr:rowOff>
                  </to>
                </anchor>
              </controlPr>
            </control>
          </mc:Choice>
        </mc:AlternateContent>
        <mc:AlternateContent xmlns:mc="http://schemas.openxmlformats.org/markup-compatibility/2006">
          <mc:Choice Requires="x14">
            <control shapeId="23718" r:id="rId169" name="Check Box 166">
              <controlPr defaultSize="0" autoFill="0" autoLine="0" autoPict="0" altText="">
                <anchor moveWithCells="1">
                  <from>
                    <xdr:col>11</xdr:col>
                    <xdr:colOff>12700</xdr:colOff>
                    <xdr:row>68</xdr:row>
                    <xdr:rowOff>0</xdr:rowOff>
                  </from>
                  <to>
                    <xdr:col>11</xdr:col>
                    <xdr:colOff>215900</xdr:colOff>
                    <xdr:row>68</xdr:row>
                    <xdr:rowOff>177800</xdr:rowOff>
                  </to>
                </anchor>
              </controlPr>
            </control>
          </mc:Choice>
        </mc:AlternateContent>
        <mc:AlternateContent xmlns:mc="http://schemas.openxmlformats.org/markup-compatibility/2006">
          <mc:Choice Requires="x14">
            <control shapeId="23719" r:id="rId170" name="Check Box 167">
              <controlPr defaultSize="0" autoFill="0" autoLine="0" autoPict="0" altText="">
                <anchor moveWithCells="1">
                  <from>
                    <xdr:col>11</xdr:col>
                    <xdr:colOff>12700</xdr:colOff>
                    <xdr:row>69</xdr:row>
                    <xdr:rowOff>0</xdr:rowOff>
                  </from>
                  <to>
                    <xdr:col>11</xdr:col>
                    <xdr:colOff>215900</xdr:colOff>
                    <xdr:row>69</xdr:row>
                    <xdr:rowOff>177800</xdr:rowOff>
                  </to>
                </anchor>
              </controlPr>
            </control>
          </mc:Choice>
        </mc:AlternateContent>
        <mc:AlternateContent xmlns:mc="http://schemas.openxmlformats.org/markup-compatibility/2006">
          <mc:Choice Requires="x14">
            <control shapeId="23720" r:id="rId171" name="Check Box 168">
              <controlPr defaultSize="0" autoFill="0" autoLine="0" autoPict="0" altText="">
                <anchor moveWithCells="1">
                  <from>
                    <xdr:col>11</xdr:col>
                    <xdr:colOff>12700</xdr:colOff>
                    <xdr:row>70</xdr:row>
                    <xdr:rowOff>0</xdr:rowOff>
                  </from>
                  <to>
                    <xdr:col>11</xdr:col>
                    <xdr:colOff>215900</xdr:colOff>
                    <xdr:row>70</xdr:row>
                    <xdr:rowOff>177800</xdr:rowOff>
                  </to>
                </anchor>
              </controlPr>
            </control>
          </mc:Choice>
        </mc:AlternateContent>
        <mc:AlternateContent xmlns:mc="http://schemas.openxmlformats.org/markup-compatibility/2006">
          <mc:Choice Requires="x14">
            <control shapeId="23721" r:id="rId172" name="Check Box 169">
              <controlPr defaultSize="0" autoFill="0" autoLine="0" autoPict="0" altText="">
                <anchor moveWithCells="1">
                  <from>
                    <xdr:col>11</xdr:col>
                    <xdr:colOff>12700</xdr:colOff>
                    <xdr:row>71</xdr:row>
                    <xdr:rowOff>0</xdr:rowOff>
                  </from>
                  <to>
                    <xdr:col>11</xdr:col>
                    <xdr:colOff>215900</xdr:colOff>
                    <xdr:row>71</xdr:row>
                    <xdr:rowOff>177800</xdr:rowOff>
                  </to>
                </anchor>
              </controlPr>
            </control>
          </mc:Choice>
        </mc:AlternateContent>
        <mc:AlternateContent xmlns:mc="http://schemas.openxmlformats.org/markup-compatibility/2006">
          <mc:Choice Requires="x14">
            <control shapeId="23722" r:id="rId173" name="Check Box 170">
              <controlPr defaultSize="0" autoFill="0" autoLine="0" autoPict="0" altText="">
                <anchor moveWithCells="1">
                  <from>
                    <xdr:col>11</xdr:col>
                    <xdr:colOff>12700</xdr:colOff>
                    <xdr:row>72</xdr:row>
                    <xdr:rowOff>0</xdr:rowOff>
                  </from>
                  <to>
                    <xdr:col>11</xdr:col>
                    <xdr:colOff>215900</xdr:colOff>
                    <xdr:row>72</xdr:row>
                    <xdr:rowOff>177800</xdr:rowOff>
                  </to>
                </anchor>
              </controlPr>
            </control>
          </mc:Choice>
        </mc:AlternateContent>
        <mc:AlternateContent xmlns:mc="http://schemas.openxmlformats.org/markup-compatibility/2006">
          <mc:Choice Requires="x14">
            <control shapeId="23723" r:id="rId174" name="Check Box 171">
              <controlPr defaultSize="0" autoFill="0" autoLine="0" autoPict="0" altText="">
                <anchor moveWithCells="1">
                  <from>
                    <xdr:col>11</xdr:col>
                    <xdr:colOff>12700</xdr:colOff>
                    <xdr:row>73</xdr:row>
                    <xdr:rowOff>0</xdr:rowOff>
                  </from>
                  <to>
                    <xdr:col>11</xdr:col>
                    <xdr:colOff>215900</xdr:colOff>
                    <xdr:row>73</xdr:row>
                    <xdr:rowOff>177800</xdr:rowOff>
                  </to>
                </anchor>
              </controlPr>
            </control>
          </mc:Choice>
        </mc:AlternateContent>
        <mc:AlternateContent xmlns:mc="http://schemas.openxmlformats.org/markup-compatibility/2006">
          <mc:Choice Requires="x14">
            <control shapeId="23724" r:id="rId175" name="Check Box 172">
              <controlPr defaultSize="0" autoFill="0" autoLine="0" autoPict="0" altText="">
                <anchor moveWithCells="1">
                  <from>
                    <xdr:col>3</xdr:col>
                    <xdr:colOff>12700</xdr:colOff>
                    <xdr:row>77</xdr:row>
                    <xdr:rowOff>0</xdr:rowOff>
                  </from>
                  <to>
                    <xdr:col>3</xdr:col>
                    <xdr:colOff>215900</xdr:colOff>
                    <xdr:row>77</xdr:row>
                    <xdr:rowOff>177800</xdr:rowOff>
                  </to>
                </anchor>
              </controlPr>
            </control>
          </mc:Choice>
        </mc:AlternateContent>
        <mc:AlternateContent xmlns:mc="http://schemas.openxmlformats.org/markup-compatibility/2006">
          <mc:Choice Requires="x14">
            <control shapeId="23725" r:id="rId176" name="Check Box 173">
              <controlPr defaultSize="0" autoFill="0" autoLine="0" autoPict="0" altText="">
                <anchor moveWithCells="1">
                  <from>
                    <xdr:col>3</xdr:col>
                    <xdr:colOff>12700</xdr:colOff>
                    <xdr:row>78</xdr:row>
                    <xdr:rowOff>0</xdr:rowOff>
                  </from>
                  <to>
                    <xdr:col>3</xdr:col>
                    <xdr:colOff>215900</xdr:colOff>
                    <xdr:row>78</xdr:row>
                    <xdr:rowOff>177800</xdr:rowOff>
                  </to>
                </anchor>
              </controlPr>
            </control>
          </mc:Choice>
        </mc:AlternateContent>
        <mc:AlternateContent xmlns:mc="http://schemas.openxmlformats.org/markup-compatibility/2006">
          <mc:Choice Requires="x14">
            <control shapeId="23726" r:id="rId177" name="Check Box 174">
              <controlPr defaultSize="0" autoFill="0" autoLine="0" autoPict="0" altText="">
                <anchor moveWithCells="1">
                  <from>
                    <xdr:col>3</xdr:col>
                    <xdr:colOff>12700</xdr:colOff>
                    <xdr:row>79</xdr:row>
                    <xdr:rowOff>0</xdr:rowOff>
                  </from>
                  <to>
                    <xdr:col>3</xdr:col>
                    <xdr:colOff>215900</xdr:colOff>
                    <xdr:row>79</xdr:row>
                    <xdr:rowOff>177800</xdr:rowOff>
                  </to>
                </anchor>
              </controlPr>
            </control>
          </mc:Choice>
        </mc:AlternateContent>
        <mc:AlternateContent xmlns:mc="http://schemas.openxmlformats.org/markup-compatibility/2006">
          <mc:Choice Requires="x14">
            <control shapeId="23727" r:id="rId178" name="Check Box 175">
              <controlPr defaultSize="0" autoFill="0" autoLine="0" autoPict="0" altText="">
                <anchor moveWithCells="1">
                  <from>
                    <xdr:col>3</xdr:col>
                    <xdr:colOff>12700</xdr:colOff>
                    <xdr:row>80</xdr:row>
                    <xdr:rowOff>0</xdr:rowOff>
                  </from>
                  <to>
                    <xdr:col>3</xdr:col>
                    <xdr:colOff>215900</xdr:colOff>
                    <xdr:row>80</xdr:row>
                    <xdr:rowOff>177800</xdr:rowOff>
                  </to>
                </anchor>
              </controlPr>
            </control>
          </mc:Choice>
        </mc:AlternateContent>
        <mc:AlternateContent xmlns:mc="http://schemas.openxmlformats.org/markup-compatibility/2006">
          <mc:Choice Requires="x14">
            <control shapeId="23728" r:id="rId179" name="Check Box 176">
              <controlPr defaultSize="0" autoFill="0" autoLine="0" autoPict="0" altText="">
                <anchor moveWithCells="1">
                  <from>
                    <xdr:col>3</xdr:col>
                    <xdr:colOff>12700</xdr:colOff>
                    <xdr:row>81</xdr:row>
                    <xdr:rowOff>0</xdr:rowOff>
                  </from>
                  <to>
                    <xdr:col>3</xdr:col>
                    <xdr:colOff>215900</xdr:colOff>
                    <xdr:row>81</xdr:row>
                    <xdr:rowOff>177800</xdr:rowOff>
                  </to>
                </anchor>
              </controlPr>
            </control>
          </mc:Choice>
        </mc:AlternateContent>
        <mc:AlternateContent xmlns:mc="http://schemas.openxmlformats.org/markup-compatibility/2006">
          <mc:Choice Requires="x14">
            <control shapeId="23729" r:id="rId180" name="Check Box 177">
              <controlPr defaultSize="0" autoFill="0" autoLine="0" autoPict="0" altText="">
                <anchor moveWithCells="1">
                  <from>
                    <xdr:col>3</xdr:col>
                    <xdr:colOff>12700</xdr:colOff>
                    <xdr:row>82</xdr:row>
                    <xdr:rowOff>0</xdr:rowOff>
                  </from>
                  <to>
                    <xdr:col>3</xdr:col>
                    <xdr:colOff>215900</xdr:colOff>
                    <xdr:row>82</xdr:row>
                    <xdr:rowOff>177800</xdr:rowOff>
                  </to>
                </anchor>
              </controlPr>
            </control>
          </mc:Choice>
        </mc:AlternateContent>
        <mc:AlternateContent xmlns:mc="http://schemas.openxmlformats.org/markup-compatibility/2006">
          <mc:Choice Requires="x14">
            <control shapeId="23730" r:id="rId181" name="Check Box 178">
              <controlPr defaultSize="0" autoFill="0" autoLine="0" autoPict="0" altText="">
                <anchor moveWithCells="1">
                  <from>
                    <xdr:col>3</xdr:col>
                    <xdr:colOff>12700</xdr:colOff>
                    <xdr:row>83</xdr:row>
                    <xdr:rowOff>0</xdr:rowOff>
                  </from>
                  <to>
                    <xdr:col>3</xdr:col>
                    <xdr:colOff>215900</xdr:colOff>
                    <xdr:row>83</xdr:row>
                    <xdr:rowOff>177800</xdr:rowOff>
                  </to>
                </anchor>
              </controlPr>
            </control>
          </mc:Choice>
        </mc:AlternateContent>
        <mc:AlternateContent xmlns:mc="http://schemas.openxmlformats.org/markup-compatibility/2006">
          <mc:Choice Requires="x14">
            <control shapeId="23731" r:id="rId182" name="Check Box 179">
              <controlPr defaultSize="0" autoFill="0" autoLine="0" autoPict="0" altText="">
                <anchor moveWithCells="1">
                  <from>
                    <xdr:col>3</xdr:col>
                    <xdr:colOff>12700</xdr:colOff>
                    <xdr:row>84</xdr:row>
                    <xdr:rowOff>0</xdr:rowOff>
                  </from>
                  <to>
                    <xdr:col>3</xdr:col>
                    <xdr:colOff>215900</xdr:colOff>
                    <xdr:row>84</xdr:row>
                    <xdr:rowOff>177800</xdr:rowOff>
                  </to>
                </anchor>
              </controlPr>
            </control>
          </mc:Choice>
        </mc:AlternateContent>
        <mc:AlternateContent xmlns:mc="http://schemas.openxmlformats.org/markup-compatibility/2006">
          <mc:Choice Requires="x14">
            <control shapeId="23732" r:id="rId183" name="Check Box 180">
              <controlPr defaultSize="0" autoFill="0" autoLine="0" autoPict="0" altText="">
                <anchor moveWithCells="1">
                  <from>
                    <xdr:col>3</xdr:col>
                    <xdr:colOff>12700</xdr:colOff>
                    <xdr:row>85</xdr:row>
                    <xdr:rowOff>0</xdr:rowOff>
                  </from>
                  <to>
                    <xdr:col>3</xdr:col>
                    <xdr:colOff>215900</xdr:colOff>
                    <xdr:row>85</xdr:row>
                    <xdr:rowOff>177800</xdr:rowOff>
                  </to>
                </anchor>
              </controlPr>
            </control>
          </mc:Choice>
        </mc:AlternateContent>
        <mc:AlternateContent xmlns:mc="http://schemas.openxmlformats.org/markup-compatibility/2006">
          <mc:Choice Requires="x14">
            <control shapeId="23733" r:id="rId184" name="Check Box 181">
              <controlPr defaultSize="0" autoFill="0" autoLine="0" autoPict="0" altText="">
                <anchor moveWithCells="1">
                  <from>
                    <xdr:col>3</xdr:col>
                    <xdr:colOff>12700</xdr:colOff>
                    <xdr:row>86</xdr:row>
                    <xdr:rowOff>0</xdr:rowOff>
                  </from>
                  <to>
                    <xdr:col>3</xdr:col>
                    <xdr:colOff>215900</xdr:colOff>
                    <xdr:row>86</xdr:row>
                    <xdr:rowOff>177800</xdr:rowOff>
                  </to>
                </anchor>
              </controlPr>
            </control>
          </mc:Choice>
        </mc:AlternateContent>
        <mc:AlternateContent xmlns:mc="http://schemas.openxmlformats.org/markup-compatibility/2006">
          <mc:Choice Requires="x14">
            <control shapeId="23734" r:id="rId185" name="Check Box 182">
              <controlPr defaultSize="0" autoFill="0" autoLine="0" autoPict="0" altText="">
                <anchor moveWithCells="1">
                  <from>
                    <xdr:col>3</xdr:col>
                    <xdr:colOff>12700</xdr:colOff>
                    <xdr:row>87</xdr:row>
                    <xdr:rowOff>0</xdr:rowOff>
                  </from>
                  <to>
                    <xdr:col>3</xdr:col>
                    <xdr:colOff>215900</xdr:colOff>
                    <xdr:row>87</xdr:row>
                    <xdr:rowOff>177800</xdr:rowOff>
                  </to>
                </anchor>
              </controlPr>
            </control>
          </mc:Choice>
        </mc:AlternateContent>
        <mc:AlternateContent xmlns:mc="http://schemas.openxmlformats.org/markup-compatibility/2006">
          <mc:Choice Requires="x14">
            <control shapeId="23735" r:id="rId186" name="Check Box 183">
              <controlPr defaultSize="0" autoFill="0" autoLine="0" autoPict="0" altText="">
                <anchor moveWithCells="1">
                  <from>
                    <xdr:col>3</xdr:col>
                    <xdr:colOff>12700</xdr:colOff>
                    <xdr:row>88</xdr:row>
                    <xdr:rowOff>0</xdr:rowOff>
                  </from>
                  <to>
                    <xdr:col>3</xdr:col>
                    <xdr:colOff>215900</xdr:colOff>
                    <xdr:row>88</xdr:row>
                    <xdr:rowOff>177800</xdr:rowOff>
                  </to>
                </anchor>
              </controlPr>
            </control>
          </mc:Choice>
        </mc:AlternateContent>
        <mc:AlternateContent xmlns:mc="http://schemas.openxmlformats.org/markup-compatibility/2006">
          <mc:Choice Requires="x14">
            <control shapeId="23736" r:id="rId187" name="Check Box 184">
              <controlPr defaultSize="0" autoFill="0" autoLine="0" autoPict="0" altText="">
                <anchor moveWithCells="1">
                  <from>
                    <xdr:col>3</xdr:col>
                    <xdr:colOff>12700</xdr:colOff>
                    <xdr:row>89</xdr:row>
                    <xdr:rowOff>0</xdr:rowOff>
                  </from>
                  <to>
                    <xdr:col>3</xdr:col>
                    <xdr:colOff>215900</xdr:colOff>
                    <xdr:row>89</xdr:row>
                    <xdr:rowOff>177800</xdr:rowOff>
                  </to>
                </anchor>
              </controlPr>
            </control>
          </mc:Choice>
        </mc:AlternateContent>
        <mc:AlternateContent xmlns:mc="http://schemas.openxmlformats.org/markup-compatibility/2006">
          <mc:Choice Requires="x14">
            <control shapeId="23737" r:id="rId188" name="Check Box 185">
              <controlPr defaultSize="0" autoFill="0" autoLine="0" autoPict="0" altText="">
                <anchor moveWithCells="1">
                  <from>
                    <xdr:col>3</xdr:col>
                    <xdr:colOff>12700</xdr:colOff>
                    <xdr:row>90</xdr:row>
                    <xdr:rowOff>0</xdr:rowOff>
                  </from>
                  <to>
                    <xdr:col>3</xdr:col>
                    <xdr:colOff>215900</xdr:colOff>
                    <xdr:row>90</xdr:row>
                    <xdr:rowOff>177800</xdr:rowOff>
                  </to>
                </anchor>
              </controlPr>
            </control>
          </mc:Choice>
        </mc:AlternateContent>
        <mc:AlternateContent xmlns:mc="http://schemas.openxmlformats.org/markup-compatibility/2006">
          <mc:Choice Requires="x14">
            <control shapeId="23738" r:id="rId189" name="Check Box 186">
              <controlPr defaultSize="0" autoFill="0" autoLine="0" autoPict="0" altText="">
                <anchor moveWithCells="1">
                  <from>
                    <xdr:col>3</xdr:col>
                    <xdr:colOff>12700</xdr:colOff>
                    <xdr:row>91</xdr:row>
                    <xdr:rowOff>0</xdr:rowOff>
                  </from>
                  <to>
                    <xdr:col>3</xdr:col>
                    <xdr:colOff>215900</xdr:colOff>
                    <xdr:row>91</xdr:row>
                    <xdr:rowOff>177800</xdr:rowOff>
                  </to>
                </anchor>
              </controlPr>
            </control>
          </mc:Choice>
        </mc:AlternateContent>
        <mc:AlternateContent xmlns:mc="http://schemas.openxmlformats.org/markup-compatibility/2006">
          <mc:Choice Requires="x14">
            <control shapeId="23739" r:id="rId190" name="Check Box 187">
              <controlPr defaultSize="0" autoFill="0" autoLine="0" autoPict="0" altText="">
                <anchor moveWithCells="1">
                  <from>
                    <xdr:col>3</xdr:col>
                    <xdr:colOff>12700</xdr:colOff>
                    <xdr:row>92</xdr:row>
                    <xdr:rowOff>0</xdr:rowOff>
                  </from>
                  <to>
                    <xdr:col>3</xdr:col>
                    <xdr:colOff>215900</xdr:colOff>
                    <xdr:row>92</xdr:row>
                    <xdr:rowOff>177800</xdr:rowOff>
                  </to>
                </anchor>
              </controlPr>
            </control>
          </mc:Choice>
        </mc:AlternateContent>
        <mc:AlternateContent xmlns:mc="http://schemas.openxmlformats.org/markup-compatibility/2006">
          <mc:Choice Requires="x14">
            <control shapeId="23740" r:id="rId191" name="Check Box 188">
              <controlPr defaultSize="0" autoFill="0" autoLine="0" autoPict="0" altText="">
                <anchor moveWithCells="1">
                  <from>
                    <xdr:col>3</xdr:col>
                    <xdr:colOff>12700</xdr:colOff>
                    <xdr:row>93</xdr:row>
                    <xdr:rowOff>0</xdr:rowOff>
                  </from>
                  <to>
                    <xdr:col>3</xdr:col>
                    <xdr:colOff>215900</xdr:colOff>
                    <xdr:row>93</xdr:row>
                    <xdr:rowOff>177800</xdr:rowOff>
                  </to>
                </anchor>
              </controlPr>
            </control>
          </mc:Choice>
        </mc:AlternateContent>
        <mc:AlternateContent xmlns:mc="http://schemas.openxmlformats.org/markup-compatibility/2006">
          <mc:Choice Requires="x14">
            <control shapeId="23741" r:id="rId192" name="Check Box 189">
              <controlPr defaultSize="0" autoFill="0" autoLine="0" autoPict="0" altText="">
                <anchor moveWithCells="1">
                  <from>
                    <xdr:col>5</xdr:col>
                    <xdr:colOff>12700</xdr:colOff>
                    <xdr:row>77</xdr:row>
                    <xdr:rowOff>0</xdr:rowOff>
                  </from>
                  <to>
                    <xdr:col>5</xdr:col>
                    <xdr:colOff>215900</xdr:colOff>
                    <xdr:row>77</xdr:row>
                    <xdr:rowOff>177800</xdr:rowOff>
                  </to>
                </anchor>
              </controlPr>
            </control>
          </mc:Choice>
        </mc:AlternateContent>
        <mc:AlternateContent xmlns:mc="http://schemas.openxmlformats.org/markup-compatibility/2006">
          <mc:Choice Requires="x14">
            <control shapeId="23742" r:id="rId193" name="Check Box 190">
              <controlPr defaultSize="0" autoFill="0" autoLine="0" autoPict="0" altText="">
                <anchor moveWithCells="1">
                  <from>
                    <xdr:col>5</xdr:col>
                    <xdr:colOff>12700</xdr:colOff>
                    <xdr:row>78</xdr:row>
                    <xdr:rowOff>0</xdr:rowOff>
                  </from>
                  <to>
                    <xdr:col>5</xdr:col>
                    <xdr:colOff>215900</xdr:colOff>
                    <xdr:row>78</xdr:row>
                    <xdr:rowOff>177800</xdr:rowOff>
                  </to>
                </anchor>
              </controlPr>
            </control>
          </mc:Choice>
        </mc:AlternateContent>
        <mc:AlternateContent xmlns:mc="http://schemas.openxmlformats.org/markup-compatibility/2006">
          <mc:Choice Requires="x14">
            <control shapeId="23743" r:id="rId194" name="Check Box 191">
              <controlPr defaultSize="0" autoFill="0" autoLine="0" autoPict="0" altText="">
                <anchor moveWithCells="1">
                  <from>
                    <xdr:col>5</xdr:col>
                    <xdr:colOff>12700</xdr:colOff>
                    <xdr:row>79</xdr:row>
                    <xdr:rowOff>0</xdr:rowOff>
                  </from>
                  <to>
                    <xdr:col>5</xdr:col>
                    <xdr:colOff>215900</xdr:colOff>
                    <xdr:row>79</xdr:row>
                    <xdr:rowOff>177800</xdr:rowOff>
                  </to>
                </anchor>
              </controlPr>
            </control>
          </mc:Choice>
        </mc:AlternateContent>
        <mc:AlternateContent xmlns:mc="http://schemas.openxmlformats.org/markup-compatibility/2006">
          <mc:Choice Requires="x14">
            <control shapeId="23744" r:id="rId195" name="Check Box 192">
              <controlPr defaultSize="0" autoFill="0" autoLine="0" autoPict="0" altText="">
                <anchor moveWithCells="1">
                  <from>
                    <xdr:col>5</xdr:col>
                    <xdr:colOff>12700</xdr:colOff>
                    <xdr:row>80</xdr:row>
                    <xdr:rowOff>0</xdr:rowOff>
                  </from>
                  <to>
                    <xdr:col>5</xdr:col>
                    <xdr:colOff>215900</xdr:colOff>
                    <xdr:row>80</xdr:row>
                    <xdr:rowOff>177800</xdr:rowOff>
                  </to>
                </anchor>
              </controlPr>
            </control>
          </mc:Choice>
        </mc:AlternateContent>
        <mc:AlternateContent xmlns:mc="http://schemas.openxmlformats.org/markup-compatibility/2006">
          <mc:Choice Requires="x14">
            <control shapeId="23745" r:id="rId196" name="Check Box 193">
              <controlPr defaultSize="0" autoFill="0" autoLine="0" autoPict="0" altText="">
                <anchor moveWithCells="1">
                  <from>
                    <xdr:col>5</xdr:col>
                    <xdr:colOff>12700</xdr:colOff>
                    <xdr:row>81</xdr:row>
                    <xdr:rowOff>0</xdr:rowOff>
                  </from>
                  <to>
                    <xdr:col>5</xdr:col>
                    <xdr:colOff>215900</xdr:colOff>
                    <xdr:row>81</xdr:row>
                    <xdr:rowOff>177800</xdr:rowOff>
                  </to>
                </anchor>
              </controlPr>
            </control>
          </mc:Choice>
        </mc:AlternateContent>
        <mc:AlternateContent xmlns:mc="http://schemas.openxmlformats.org/markup-compatibility/2006">
          <mc:Choice Requires="x14">
            <control shapeId="23746" r:id="rId197" name="Check Box 194">
              <controlPr defaultSize="0" autoFill="0" autoLine="0" autoPict="0" altText="">
                <anchor moveWithCells="1">
                  <from>
                    <xdr:col>5</xdr:col>
                    <xdr:colOff>12700</xdr:colOff>
                    <xdr:row>82</xdr:row>
                    <xdr:rowOff>0</xdr:rowOff>
                  </from>
                  <to>
                    <xdr:col>5</xdr:col>
                    <xdr:colOff>215900</xdr:colOff>
                    <xdr:row>82</xdr:row>
                    <xdr:rowOff>177800</xdr:rowOff>
                  </to>
                </anchor>
              </controlPr>
            </control>
          </mc:Choice>
        </mc:AlternateContent>
        <mc:AlternateContent xmlns:mc="http://schemas.openxmlformats.org/markup-compatibility/2006">
          <mc:Choice Requires="x14">
            <control shapeId="23747" r:id="rId198" name="Check Box 195">
              <controlPr defaultSize="0" autoFill="0" autoLine="0" autoPict="0" altText="">
                <anchor moveWithCells="1">
                  <from>
                    <xdr:col>5</xdr:col>
                    <xdr:colOff>12700</xdr:colOff>
                    <xdr:row>83</xdr:row>
                    <xdr:rowOff>0</xdr:rowOff>
                  </from>
                  <to>
                    <xdr:col>5</xdr:col>
                    <xdr:colOff>215900</xdr:colOff>
                    <xdr:row>83</xdr:row>
                    <xdr:rowOff>177800</xdr:rowOff>
                  </to>
                </anchor>
              </controlPr>
            </control>
          </mc:Choice>
        </mc:AlternateContent>
        <mc:AlternateContent xmlns:mc="http://schemas.openxmlformats.org/markup-compatibility/2006">
          <mc:Choice Requires="x14">
            <control shapeId="23748" r:id="rId199" name="Check Box 196">
              <controlPr defaultSize="0" autoFill="0" autoLine="0" autoPict="0" altText="">
                <anchor moveWithCells="1">
                  <from>
                    <xdr:col>5</xdr:col>
                    <xdr:colOff>12700</xdr:colOff>
                    <xdr:row>84</xdr:row>
                    <xdr:rowOff>0</xdr:rowOff>
                  </from>
                  <to>
                    <xdr:col>5</xdr:col>
                    <xdr:colOff>215900</xdr:colOff>
                    <xdr:row>84</xdr:row>
                    <xdr:rowOff>177800</xdr:rowOff>
                  </to>
                </anchor>
              </controlPr>
            </control>
          </mc:Choice>
        </mc:AlternateContent>
        <mc:AlternateContent xmlns:mc="http://schemas.openxmlformats.org/markup-compatibility/2006">
          <mc:Choice Requires="x14">
            <control shapeId="23749" r:id="rId200" name="Check Box 197">
              <controlPr defaultSize="0" autoFill="0" autoLine="0" autoPict="0" altText="">
                <anchor moveWithCells="1">
                  <from>
                    <xdr:col>5</xdr:col>
                    <xdr:colOff>12700</xdr:colOff>
                    <xdr:row>85</xdr:row>
                    <xdr:rowOff>0</xdr:rowOff>
                  </from>
                  <to>
                    <xdr:col>5</xdr:col>
                    <xdr:colOff>215900</xdr:colOff>
                    <xdr:row>85</xdr:row>
                    <xdr:rowOff>177800</xdr:rowOff>
                  </to>
                </anchor>
              </controlPr>
            </control>
          </mc:Choice>
        </mc:AlternateContent>
        <mc:AlternateContent xmlns:mc="http://schemas.openxmlformats.org/markup-compatibility/2006">
          <mc:Choice Requires="x14">
            <control shapeId="23750" r:id="rId201" name="Check Box 198">
              <controlPr defaultSize="0" autoFill="0" autoLine="0" autoPict="0" altText="">
                <anchor moveWithCells="1">
                  <from>
                    <xdr:col>5</xdr:col>
                    <xdr:colOff>12700</xdr:colOff>
                    <xdr:row>86</xdr:row>
                    <xdr:rowOff>0</xdr:rowOff>
                  </from>
                  <to>
                    <xdr:col>5</xdr:col>
                    <xdr:colOff>215900</xdr:colOff>
                    <xdr:row>86</xdr:row>
                    <xdr:rowOff>177800</xdr:rowOff>
                  </to>
                </anchor>
              </controlPr>
            </control>
          </mc:Choice>
        </mc:AlternateContent>
        <mc:AlternateContent xmlns:mc="http://schemas.openxmlformats.org/markup-compatibility/2006">
          <mc:Choice Requires="x14">
            <control shapeId="23751" r:id="rId202" name="Check Box 199">
              <controlPr defaultSize="0" autoFill="0" autoLine="0" autoPict="0" altText="">
                <anchor moveWithCells="1">
                  <from>
                    <xdr:col>5</xdr:col>
                    <xdr:colOff>12700</xdr:colOff>
                    <xdr:row>87</xdr:row>
                    <xdr:rowOff>0</xdr:rowOff>
                  </from>
                  <to>
                    <xdr:col>5</xdr:col>
                    <xdr:colOff>215900</xdr:colOff>
                    <xdr:row>87</xdr:row>
                    <xdr:rowOff>177800</xdr:rowOff>
                  </to>
                </anchor>
              </controlPr>
            </control>
          </mc:Choice>
        </mc:AlternateContent>
        <mc:AlternateContent xmlns:mc="http://schemas.openxmlformats.org/markup-compatibility/2006">
          <mc:Choice Requires="x14">
            <control shapeId="23752" r:id="rId203" name="Check Box 200">
              <controlPr defaultSize="0" autoFill="0" autoLine="0" autoPict="0" altText="">
                <anchor moveWithCells="1">
                  <from>
                    <xdr:col>5</xdr:col>
                    <xdr:colOff>12700</xdr:colOff>
                    <xdr:row>88</xdr:row>
                    <xdr:rowOff>0</xdr:rowOff>
                  </from>
                  <to>
                    <xdr:col>5</xdr:col>
                    <xdr:colOff>215900</xdr:colOff>
                    <xdr:row>88</xdr:row>
                    <xdr:rowOff>177800</xdr:rowOff>
                  </to>
                </anchor>
              </controlPr>
            </control>
          </mc:Choice>
        </mc:AlternateContent>
        <mc:AlternateContent xmlns:mc="http://schemas.openxmlformats.org/markup-compatibility/2006">
          <mc:Choice Requires="x14">
            <control shapeId="23753" r:id="rId204" name="Check Box 201">
              <controlPr defaultSize="0" autoFill="0" autoLine="0" autoPict="0" altText="">
                <anchor moveWithCells="1">
                  <from>
                    <xdr:col>5</xdr:col>
                    <xdr:colOff>12700</xdr:colOff>
                    <xdr:row>89</xdr:row>
                    <xdr:rowOff>0</xdr:rowOff>
                  </from>
                  <to>
                    <xdr:col>5</xdr:col>
                    <xdr:colOff>215900</xdr:colOff>
                    <xdr:row>89</xdr:row>
                    <xdr:rowOff>177800</xdr:rowOff>
                  </to>
                </anchor>
              </controlPr>
            </control>
          </mc:Choice>
        </mc:AlternateContent>
        <mc:AlternateContent xmlns:mc="http://schemas.openxmlformats.org/markup-compatibility/2006">
          <mc:Choice Requires="x14">
            <control shapeId="23754" r:id="rId205" name="Check Box 202">
              <controlPr defaultSize="0" autoFill="0" autoLine="0" autoPict="0" altText="">
                <anchor moveWithCells="1">
                  <from>
                    <xdr:col>5</xdr:col>
                    <xdr:colOff>12700</xdr:colOff>
                    <xdr:row>90</xdr:row>
                    <xdr:rowOff>0</xdr:rowOff>
                  </from>
                  <to>
                    <xdr:col>5</xdr:col>
                    <xdr:colOff>215900</xdr:colOff>
                    <xdr:row>90</xdr:row>
                    <xdr:rowOff>177800</xdr:rowOff>
                  </to>
                </anchor>
              </controlPr>
            </control>
          </mc:Choice>
        </mc:AlternateContent>
        <mc:AlternateContent xmlns:mc="http://schemas.openxmlformats.org/markup-compatibility/2006">
          <mc:Choice Requires="x14">
            <control shapeId="23755" r:id="rId206" name="Check Box 203">
              <controlPr defaultSize="0" autoFill="0" autoLine="0" autoPict="0" altText="">
                <anchor moveWithCells="1">
                  <from>
                    <xdr:col>5</xdr:col>
                    <xdr:colOff>12700</xdr:colOff>
                    <xdr:row>91</xdr:row>
                    <xdr:rowOff>0</xdr:rowOff>
                  </from>
                  <to>
                    <xdr:col>5</xdr:col>
                    <xdr:colOff>215900</xdr:colOff>
                    <xdr:row>91</xdr:row>
                    <xdr:rowOff>177800</xdr:rowOff>
                  </to>
                </anchor>
              </controlPr>
            </control>
          </mc:Choice>
        </mc:AlternateContent>
        <mc:AlternateContent xmlns:mc="http://schemas.openxmlformats.org/markup-compatibility/2006">
          <mc:Choice Requires="x14">
            <control shapeId="23756" r:id="rId207" name="Check Box 204">
              <controlPr defaultSize="0" autoFill="0" autoLine="0" autoPict="0" altText="">
                <anchor moveWithCells="1">
                  <from>
                    <xdr:col>5</xdr:col>
                    <xdr:colOff>12700</xdr:colOff>
                    <xdr:row>92</xdr:row>
                    <xdr:rowOff>0</xdr:rowOff>
                  </from>
                  <to>
                    <xdr:col>5</xdr:col>
                    <xdr:colOff>215900</xdr:colOff>
                    <xdr:row>92</xdr:row>
                    <xdr:rowOff>177800</xdr:rowOff>
                  </to>
                </anchor>
              </controlPr>
            </control>
          </mc:Choice>
        </mc:AlternateContent>
        <mc:AlternateContent xmlns:mc="http://schemas.openxmlformats.org/markup-compatibility/2006">
          <mc:Choice Requires="x14">
            <control shapeId="23757" r:id="rId208" name="Check Box 205">
              <controlPr defaultSize="0" autoFill="0" autoLine="0" autoPict="0" altText="">
                <anchor moveWithCells="1">
                  <from>
                    <xdr:col>5</xdr:col>
                    <xdr:colOff>12700</xdr:colOff>
                    <xdr:row>93</xdr:row>
                    <xdr:rowOff>0</xdr:rowOff>
                  </from>
                  <to>
                    <xdr:col>5</xdr:col>
                    <xdr:colOff>215900</xdr:colOff>
                    <xdr:row>93</xdr:row>
                    <xdr:rowOff>177800</xdr:rowOff>
                  </to>
                </anchor>
              </controlPr>
            </control>
          </mc:Choice>
        </mc:AlternateContent>
        <mc:AlternateContent xmlns:mc="http://schemas.openxmlformats.org/markup-compatibility/2006">
          <mc:Choice Requires="x14">
            <control shapeId="23758" r:id="rId209" name="Check Box 206">
              <controlPr defaultSize="0" autoFill="0" autoLine="0" autoPict="0" altText="">
                <anchor moveWithCells="1">
                  <from>
                    <xdr:col>7</xdr:col>
                    <xdr:colOff>12700</xdr:colOff>
                    <xdr:row>77</xdr:row>
                    <xdr:rowOff>0</xdr:rowOff>
                  </from>
                  <to>
                    <xdr:col>7</xdr:col>
                    <xdr:colOff>215900</xdr:colOff>
                    <xdr:row>77</xdr:row>
                    <xdr:rowOff>177800</xdr:rowOff>
                  </to>
                </anchor>
              </controlPr>
            </control>
          </mc:Choice>
        </mc:AlternateContent>
        <mc:AlternateContent xmlns:mc="http://schemas.openxmlformats.org/markup-compatibility/2006">
          <mc:Choice Requires="x14">
            <control shapeId="23759" r:id="rId210" name="Check Box 207">
              <controlPr defaultSize="0" autoFill="0" autoLine="0" autoPict="0" altText="">
                <anchor moveWithCells="1">
                  <from>
                    <xdr:col>7</xdr:col>
                    <xdr:colOff>12700</xdr:colOff>
                    <xdr:row>78</xdr:row>
                    <xdr:rowOff>0</xdr:rowOff>
                  </from>
                  <to>
                    <xdr:col>7</xdr:col>
                    <xdr:colOff>215900</xdr:colOff>
                    <xdr:row>78</xdr:row>
                    <xdr:rowOff>177800</xdr:rowOff>
                  </to>
                </anchor>
              </controlPr>
            </control>
          </mc:Choice>
        </mc:AlternateContent>
        <mc:AlternateContent xmlns:mc="http://schemas.openxmlformats.org/markup-compatibility/2006">
          <mc:Choice Requires="x14">
            <control shapeId="23760" r:id="rId211" name="Check Box 208">
              <controlPr defaultSize="0" autoFill="0" autoLine="0" autoPict="0" altText="">
                <anchor moveWithCells="1">
                  <from>
                    <xdr:col>7</xdr:col>
                    <xdr:colOff>12700</xdr:colOff>
                    <xdr:row>79</xdr:row>
                    <xdr:rowOff>0</xdr:rowOff>
                  </from>
                  <to>
                    <xdr:col>7</xdr:col>
                    <xdr:colOff>215900</xdr:colOff>
                    <xdr:row>79</xdr:row>
                    <xdr:rowOff>177800</xdr:rowOff>
                  </to>
                </anchor>
              </controlPr>
            </control>
          </mc:Choice>
        </mc:AlternateContent>
        <mc:AlternateContent xmlns:mc="http://schemas.openxmlformats.org/markup-compatibility/2006">
          <mc:Choice Requires="x14">
            <control shapeId="23761" r:id="rId212" name="Check Box 209">
              <controlPr defaultSize="0" autoFill="0" autoLine="0" autoPict="0" altText="">
                <anchor moveWithCells="1">
                  <from>
                    <xdr:col>7</xdr:col>
                    <xdr:colOff>12700</xdr:colOff>
                    <xdr:row>80</xdr:row>
                    <xdr:rowOff>0</xdr:rowOff>
                  </from>
                  <to>
                    <xdr:col>7</xdr:col>
                    <xdr:colOff>215900</xdr:colOff>
                    <xdr:row>80</xdr:row>
                    <xdr:rowOff>177800</xdr:rowOff>
                  </to>
                </anchor>
              </controlPr>
            </control>
          </mc:Choice>
        </mc:AlternateContent>
        <mc:AlternateContent xmlns:mc="http://schemas.openxmlformats.org/markup-compatibility/2006">
          <mc:Choice Requires="x14">
            <control shapeId="23762" r:id="rId213" name="Check Box 210">
              <controlPr defaultSize="0" autoFill="0" autoLine="0" autoPict="0" altText="">
                <anchor moveWithCells="1">
                  <from>
                    <xdr:col>7</xdr:col>
                    <xdr:colOff>12700</xdr:colOff>
                    <xdr:row>81</xdr:row>
                    <xdr:rowOff>0</xdr:rowOff>
                  </from>
                  <to>
                    <xdr:col>7</xdr:col>
                    <xdr:colOff>215900</xdr:colOff>
                    <xdr:row>81</xdr:row>
                    <xdr:rowOff>177800</xdr:rowOff>
                  </to>
                </anchor>
              </controlPr>
            </control>
          </mc:Choice>
        </mc:AlternateContent>
        <mc:AlternateContent xmlns:mc="http://schemas.openxmlformats.org/markup-compatibility/2006">
          <mc:Choice Requires="x14">
            <control shapeId="23763" r:id="rId214" name="Check Box 211">
              <controlPr defaultSize="0" autoFill="0" autoLine="0" autoPict="0" altText="">
                <anchor moveWithCells="1">
                  <from>
                    <xdr:col>7</xdr:col>
                    <xdr:colOff>12700</xdr:colOff>
                    <xdr:row>82</xdr:row>
                    <xdr:rowOff>0</xdr:rowOff>
                  </from>
                  <to>
                    <xdr:col>7</xdr:col>
                    <xdr:colOff>215900</xdr:colOff>
                    <xdr:row>82</xdr:row>
                    <xdr:rowOff>177800</xdr:rowOff>
                  </to>
                </anchor>
              </controlPr>
            </control>
          </mc:Choice>
        </mc:AlternateContent>
        <mc:AlternateContent xmlns:mc="http://schemas.openxmlformats.org/markup-compatibility/2006">
          <mc:Choice Requires="x14">
            <control shapeId="23764" r:id="rId215" name="Check Box 212">
              <controlPr defaultSize="0" autoFill="0" autoLine="0" autoPict="0" altText="">
                <anchor moveWithCells="1">
                  <from>
                    <xdr:col>7</xdr:col>
                    <xdr:colOff>12700</xdr:colOff>
                    <xdr:row>83</xdr:row>
                    <xdr:rowOff>0</xdr:rowOff>
                  </from>
                  <to>
                    <xdr:col>7</xdr:col>
                    <xdr:colOff>215900</xdr:colOff>
                    <xdr:row>83</xdr:row>
                    <xdr:rowOff>177800</xdr:rowOff>
                  </to>
                </anchor>
              </controlPr>
            </control>
          </mc:Choice>
        </mc:AlternateContent>
        <mc:AlternateContent xmlns:mc="http://schemas.openxmlformats.org/markup-compatibility/2006">
          <mc:Choice Requires="x14">
            <control shapeId="23765" r:id="rId216" name="Check Box 213">
              <controlPr defaultSize="0" autoFill="0" autoLine="0" autoPict="0" altText="">
                <anchor moveWithCells="1">
                  <from>
                    <xdr:col>7</xdr:col>
                    <xdr:colOff>12700</xdr:colOff>
                    <xdr:row>84</xdr:row>
                    <xdr:rowOff>0</xdr:rowOff>
                  </from>
                  <to>
                    <xdr:col>7</xdr:col>
                    <xdr:colOff>215900</xdr:colOff>
                    <xdr:row>84</xdr:row>
                    <xdr:rowOff>177800</xdr:rowOff>
                  </to>
                </anchor>
              </controlPr>
            </control>
          </mc:Choice>
        </mc:AlternateContent>
        <mc:AlternateContent xmlns:mc="http://schemas.openxmlformats.org/markup-compatibility/2006">
          <mc:Choice Requires="x14">
            <control shapeId="23766" r:id="rId217" name="Check Box 214">
              <controlPr defaultSize="0" autoFill="0" autoLine="0" autoPict="0" altText="">
                <anchor moveWithCells="1">
                  <from>
                    <xdr:col>7</xdr:col>
                    <xdr:colOff>12700</xdr:colOff>
                    <xdr:row>85</xdr:row>
                    <xdr:rowOff>0</xdr:rowOff>
                  </from>
                  <to>
                    <xdr:col>7</xdr:col>
                    <xdr:colOff>215900</xdr:colOff>
                    <xdr:row>85</xdr:row>
                    <xdr:rowOff>177800</xdr:rowOff>
                  </to>
                </anchor>
              </controlPr>
            </control>
          </mc:Choice>
        </mc:AlternateContent>
        <mc:AlternateContent xmlns:mc="http://schemas.openxmlformats.org/markup-compatibility/2006">
          <mc:Choice Requires="x14">
            <control shapeId="23767" r:id="rId218" name="Check Box 215">
              <controlPr defaultSize="0" autoFill="0" autoLine="0" autoPict="0" altText="">
                <anchor moveWithCells="1">
                  <from>
                    <xdr:col>7</xdr:col>
                    <xdr:colOff>12700</xdr:colOff>
                    <xdr:row>86</xdr:row>
                    <xdr:rowOff>0</xdr:rowOff>
                  </from>
                  <to>
                    <xdr:col>7</xdr:col>
                    <xdr:colOff>215900</xdr:colOff>
                    <xdr:row>86</xdr:row>
                    <xdr:rowOff>177800</xdr:rowOff>
                  </to>
                </anchor>
              </controlPr>
            </control>
          </mc:Choice>
        </mc:AlternateContent>
        <mc:AlternateContent xmlns:mc="http://schemas.openxmlformats.org/markup-compatibility/2006">
          <mc:Choice Requires="x14">
            <control shapeId="23768" r:id="rId219" name="Check Box 216">
              <controlPr defaultSize="0" autoFill="0" autoLine="0" autoPict="0" altText="">
                <anchor moveWithCells="1">
                  <from>
                    <xdr:col>7</xdr:col>
                    <xdr:colOff>12700</xdr:colOff>
                    <xdr:row>87</xdr:row>
                    <xdr:rowOff>0</xdr:rowOff>
                  </from>
                  <to>
                    <xdr:col>7</xdr:col>
                    <xdr:colOff>215900</xdr:colOff>
                    <xdr:row>87</xdr:row>
                    <xdr:rowOff>177800</xdr:rowOff>
                  </to>
                </anchor>
              </controlPr>
            </control>
          </mc:Choice>
        </mc:AlternateContent>
        <mc:AlternateContent xmlns:mc="http://schemas.openxmlformats.org/markup-compatibility/2006">
          <mc:Choice Requires="x14">
            <control shapeId="23769" r:id="rId220" name="Check Box 217">
              <controlPr defaultSize="0" autoFill="0" autoLine="0" autoPict="0" altText="">
                <anchor moveWithCells="1">
                  <from>
                    <xdr:col>7</xdr:col>
                    <xdr:colOff>12700</xdr:colOff>
                    <xdr:row>88</xdr:row>
                    <xdr:rowOff>0</xdr:rowOff>
                  </from>
                  <to>
                    <xdr:col>7</xdr:col>
                    <xdr:colOff>215900</xdr:colOff>
                    <xdr:row>88</xdr:row>
                    <xdr:rowOff>177800</xdr:rowOff>
                  </to>
                </anchor>
              </controlPr>
            </control>
          </mc:Choice>
        </mc:AlternateContent>
        <mc:AlternateContent xmlns:mc="http://schemas.openxmlformats.org/markup-compatibility/2006">
          <mc:Choice Requires="x14">
            <control shapeId="23770" r:id="rId221" name="Check Box 218">
              <controlPr defaultSize="0" autoFill="0" autoLine="0" autoPict="0" altText="">
                <anchor moveWithCells="1">
                  <from>
                    <xdr:col>7</xdr:col>
                    <xdr:colOff>12700</xdr:colOff>
                    <xdr:row>89</xdr:row>
                    <xdr:rowOff>0</xdr:rowOff>
                  </from>
                  <to>
                    <xdr:col>7</xdr:col>
                    <xdr:colOff>215900</xdr:colOff>
                    <xdr:row>89</xdr:row>
                    <xdr:rowOff>177800</xdr:rowOff>
                  </to>
                </anchor>
              </controlPr>
            </control>
          </mc:Choice>
        </mc:AlternateContent>
        <mc:AlternateContent xmlns:mc="http://schemas.openxmlformats.org/markup-compatibility/2006">
          <mc:Choice Requires="x14">
            <control shapeId="23771" r:id="rId222" name="Check Box 219">
              <controlPr defaultSize="0" autoFill="0" autoLine="0" autoPict="0" altText="">
                <anchor moveWithCells="1">
                  <from>
                    <xdr:col>7</xdr:col>
                    <xdr:colOff>12700</xdr:colOff>
                    <xdr:row>90</xdr:row>
                    <xdr:rowOff>0</xdr:rowOff>
                  </from>
                  <to>
                    <xdr:col>7</xdr:col>
                    <xdr:colOff>215900</xdr:colOff>
                    <xdr:row>90</xdr:row>
                    <xdr:rowOff>177800</xdr:rowOff>
                  </to>
                </anchor>
              </controlPr>
            </control>
          </mc:Choice>
        </mc:AlternateContent>
        <mc:AlternateContent xmlns:mc="http://schemas.openxmlformats.org/markup-compatibility/2006">
          <mc:Choice Requires="x14">
            <control shapeId="23772" r:id="rId223" name="Check Box 220">
              <controlPr defaultSize="0" autoFill="0" autoLine="0" autoPict="0" altText="">
                <anchor moveWithCells="1">
                  <from>
                    <xdr:col>7</xdr:col>
                    <xdr:colOff>12700</xdr:colOff>
                    <xdr:row>91</xdr:row>
                    <xdr:rowOff>0</xdr:rowOff>
                  </from>
                  <to>
                    <xdr:col>7</xdr:col>
                    <xdr:colOff>215900</xdr:colOff>
                    <xdr:row>91</xdr:row>
                    <xdr:rowOff>177800</xdr:rowOff>
                  </to>
                </anchor>
              </controlPr>
            </control>
          </mc:Choice>
        </mc:AlternateContent>
        <mc:AlternateContent xmlns:mc="http://schemas.openxmlformats.org/markup-compatibility/2006">
          <mc:Choice Requires="x14">
            <control shapeId="23773" r:id="rId224" name="Check Box 221">
              <controlPr defaultSize="0" autoFill="0" autoLine="0" autoPict="0" altText="">
                <anchor moveWithCells="1">
                  <from>
                    <xdr:col>7</xdr:col>
                    <xdr:colOff>12700</xdr:colOff>
                    <xdr:row>92</xdr:row>
                    <xdr:rowOff>0</xdr:rowOff>
                  </from>
                  <to>
                    <xdr:col>7</xdr:col>
                    <xdr:colOff>215900</xdr:colOff>
                    <xdr:row>92</xdr:row>
                    <xdr:rowOff>177800</xdr:rowOff>
                  </to>
                </anchor>
              </controlPr>
            </control>
          </mc:Choice>
        </mc:AlternateContent>
        <mc:AlternateContent xmlns:mc="http://schemas.openxmlformats.org/markup-compatibility/2006">
          <mc:Choice Requires="x14">
            <control shapeId="23774" r:id="rId225" name="Check Box 222">
              <controlPr defaultSize="0" autoFill="0" autoLine="0" autoPict="0" altText="">
                <anchor moveWithCells="1">
                  <from>
                    <xdr:col>7</xdr:col>
                    <xdr:colOff>12700</xdr:colOff>
                    <xdr:row>93</xdr:row>
                    <xdr:rowOff>0</xdr:rowOff>
                  </from>
                  <to>
                    <xdr:col>7</xdr:col>
                    <xdr:colOff>215900</xdr:colOff>
                    <xdr:row>93</xdr:row>
                    <xdr:rowOff>177800</xdr:rowOff>
                  </to>
                </anchor>
              </controlPr>
            </control>
          </mc:Choice>
        </mc:AlternateContent>
        <mc:AlternateContent xmlns:mc="http://schemas.openxmlformats.org/markup-compatibility/2006">
          <mc:Choice Requires="x14">
            <control shapeId="23775" r:id="rId226" name="Check Box 223">
              <controlPr defaultSize="0" autoFill="0" autoLine="0" autoPict="0" altText="">
                <anchor moveWithCells="1">
                  <from>
                    <xdr:col>11</xdr:col>
                    <xdr:colOff>12700</xdr:colOff>
                    <xdr:row>77</xdr:row>
                    <xdr:rowOff>0</xdr:rowOff>
                  </from>
                  <to>
                    <xdr:col>11</xdr:col>
                    <xdr:colOff>215900</xdr:colOff>
                    <xdr:row>77</xdr:row>
                    <xdr:rowOff>177800</xdr:rowOff>
                  </to>
                </anchor>
              </controlPr>
            </control>
          </mc:Choice>
        </mc:AlternateContent>
        <mc:AlternateContent xmlns:mc="http://schemas.openxmlformats.org/markup-compatibility/2006">
          <mc:Choice Requires="x14">
            <control shapeId="23776" r:id="rId227" name="Check Box 224">
              <controlPr defaultSize="0" autoFill="0" autoLine="0" autoPict="0" altText="">
                <anchor moveWithCells="1">
                  <from>
                    <xdr:col>11</xdr:col>
                    <xdr:colOff>12700</xdr:colOff>
                    <xdr:row>78</xdr:row>
                    <xdr:rowOff>0</xdr:rowOff>
                  </from>
                  <to>
                    <xdr:col>11</xdr:col>
                    <xdr:colOff>215900</xdr:colOff>
                    <xdr:row>78</xdr:row>
                    <xdr:rowOff>177800</xdr:rowOff>
                  </to>
                </anchor>
              </controlPr>
            </control>
          </mc:Choice>
        </mc:AlternateContent>
        <mc:AlternateContent xmlns:mc="http://schemas.openxmlformats.org/markup-compatibility/2006">
          <mc:Choice Requires="x14">
            <control shapeId="23777" r:id="rId228" name="Check Box 225">
              <controlPr defaultSize="0" autoFill="0" autoLine="0" autoPict="0" altText="">
                <anchor moveWithCells="1">
                  <from>
                    <xdr:col>11</xdr:col>
                    <xdr:colOff>12700</xdr:colOff>
                    <xdr:row>79</xdr:row>
                    <xdr:rowOff>0</xdr:rowOff>
                  </from>
                  <to>
                    <xdr:col>11</xdr:col>
                    <xdr:colOff>215900</xdr:colOff>
                    <xdr:row>79</xdr:row>
                    <xdr:rowOff>177800</xdr:rowOff>
                  </to>
                </anchor>
              </controlPr>
            </control>
          </mc:Choice>
        </mc:AlternateContent>
        <mc:AlternateContent xmlns:mc="http://schemas.openxmlformats.org/markup-compatibility/2006">
          <mc:Choice Requires="x14">
            <control shapeId="23778" r:id="rId229" name="Check Box 226">
              <controlPr defaultSize="0" autoFill="0" autoLine="0" autoPict="0" altText="">
                <anchor moveWithCells="1">
                  <from>
                    <xdr:col>11</xdr:col>
                    <xdr:colOff>12700</xdr:colOff>
                    <xdr:row>80</xdr:row>
                    <xdr:rowOff>0</xdr:rowOff>
                  </from>
                  <to>
                    <xdr:col>11</xdr:col>
                    <xdr:colOff>215900</xdr:colOff>
                    <xdr:row>80</xdr:row>
                    <xdr:rowOff>177800</xdr:rowOff>
                  </to>
                </anchor>
              </controlPr>
            </control>
          </mc:Choice>
        </mc:AlternateContent>
        <mc:AlternateContent xmlns:mc="http://schemas.openxmlformats.org/markup-compatibility/2006">
          <mc:Choice Requires="x14">
            <control shapeId="23779" r:id="rId230" name="Check Box 227">
              <controlPr defaultSize="0" autoFill="0" autoLine="0" autoPict="0" altText="">
                <anchor moveWithCells="1">
                  <from>
                    <xdr:col>11</xdr:col>
                    <xdr:colOff>12700</xdr:colOff>
                    <xdr:row>81</xdr:row>
                    <xdr:rowOff>0</xdr:rowOff>
                  </from>
                  <to>
                    <xdr:col>11</xdr:col>
                    <xdr:colOff>215900</xdr:colOff>
                    <xdr:row>81</xdr:row>
                    <xdr:rowOff>177800</xdr:rowOff>
                  </to>
                </anchor>
              </controlPr>
            </control>
          </mc:Choice>
        </mc:AlternateContent>
        <mc:AlternateContent xmlns:mc="http://schemas.openxmlformats.org/markup-compatibility/2006">
          <mc:Choice Requires="x14">
            <control shapeId="23780" r:id="rId231" name="Check Box 228">
              <controlPr defaultSize="0" autoFill="0" autoLine="0" autoPict="0" altText="">
                <anchor moveWithCells="1">
                  <from>
                    <xdr:col>11</xdr:col>
                    <xdr:colOff>12700</xdr:colOff>
                    <xdr:row>82</xdr:row>
                    <xdr:rowOff>0</xdr:rowOff>
                  </from>
                  <to>
                    <xdr:col>11</xdr:col>
                    <xdr:colOff>215900</xdr:colOff>
                    <xdr:row>82</xdr:row>
                    <xdr:rowOff>177800</xdr:rowOff>
                  </to>
                </anchor>
              </controlPr>
            </control>
          </mc:Choice>
        </mc:AlternateContent>
        <mc:AlternateContent xmlns:mc="http://schemas.openxmlformats.org/markup-compatibility/2006">
          <mc:Choice Requires="x14">
            <control shapeId="23781" r:id="rId232" name="Check Box 229">
              <controlPr defaultSize="0" autoFill="0" autoLine="0" autoPict="0" altText="">
                <anchor moveWithCells="1">
                  <from>
                    <xdr:col>11</xdr:col>
                    <xdr:colOff>12700</xdr:colOff>
                    <xdr:row>83</xdr:row>
                    <xdr:rowOff>0</xdr:rowOff>
                  </from>
                  <to>
                    <xdr:col>11</xdr:col>
                    <xdr:colOff>215900</xdr:colOff>
                    <xdr:row>83</xdr:row>
                    <xdr:rowOff>177800</xdr:rowOff>
                  </to>
                </anchor>
              </controlPr>
            </control>
          </mc:Choice>
        </mc:AlternateContent>
        <mc:AlternateContent xmlns:mc="http://schemas.openxmlformats.org/markup-compatibility/2006">
          <mc:Choice Requires="x14">
            <control shapeId="23782" r:id="rId233" name="Check Box 230">
              <controlPr defaultSize="0" autoFill="0" autoLine="0" autoPict="0" altText="">
                <anchor moveWithCells="1">
                  <from>
                    <xdr:col>11</xdr:col>
                    <xdr:colOff>12700</xdr:colOff>
                    <xdr:row>84</xdr:row>
                    <xdr:rowOff>0</xdr:rowOff>
                  </from>
                  <to>
                    <xdr:col>11</xdr:col>
                    <xdr:colOff>215900</xdr:colOff>
                    <xdr:row>84</xdr:row>
                    <xdr:rowOff>177800</xdr:rowOff>
                  </to>
                </anchor>
              </controlPr>
            </control>
          </mc:Choice>
        </mc:AlternateContent>
        <mc:AlternateContent xmlns:mc="http://schemas.openxmlformats.org/markup-compatibility/2006">
          <mc:Choice Requires="x14">
            <control shapeId="23783" r:id="rId234" name="Check Box 231">
              <controlPr defaultSize="0" autoFill="0" autoLine="0" autoPict="0" altText="">
                <anchor moveWithCells="1">
                  <from>
                    <xdr:col>11</xdr:col>
                    <xdr:colOff>12700</xdr:colOff>
                    <xdr:row>85</xdr:row>
                    <xdr:rowOff>0</xdr:rowOff>
                  </from>
                  <to>
                    <xdr:col>11</xdr:col>
                    <xdr:colOff>215900</xdr:colOff>
                    <xdr:row>85</xdr:row>
                    <xdr:rowOff>177800</xdr:rowOff>
                  </to>
                </anchor>
              </controlPr>
            </control>
          </mc:Choice>
        </mc:AlternateContent>
        <mc:AlternateContent xmlns:mc="http://schemas.openxmlformats.org/markup-compatibility/2006">
          <mc:Choice Requires="x14">
            <control shapeId="23784" r:id="rId235" name="Check Box 232">
              <controlPr defaultSize="0" autoFill="0" autoLine="0" autoPict="0" altText="">
                <anchor moveWithCells="1">
                  <from>
                    <xdr:col>11</xdr:col>
                    <xdr:colOff>12700</xdr:colOff>
                    <xdr:row>86</xdr:row>
                    <xdr:rowOff>0</xdr:rowOff>
                  </from>
                  <to>
                    <xdr:col>11</xdr:col>
                    <xdr:colOff>215900</xdr:colOff>
                    <xdr:row>86</xdr:row>
                    <xdr:rowOff>177800</xdr:rowOff>
                  </to>
                </anchor>
              </controlPr>
            </control>
          </mc:Choice>
        </mc:AlternateContent>
        <mc:AlternateContent xmlns:mc="http://schemas.openxmlformats.org/markup-compatibility/2006">
          <mc:Choice Requires="x14">
            <control shapeId="23785" r:id="rId236" name="Check Box 233">
              <controlPr defaultSize="0" autoFill="0" autoLine="0" autoPict="0" altText="">
                <anchor moveWithCells="1">
                  <from>
                    <xdr:col>11</xdr:col>
                    <xdr:colOff>12700</xdr:colOff>
                    <xdr:row>87</xdr:row>
                    <xdr:rowOff>0</xdr:rowOff>
                  </from>
                  <to>
                    <xdr:col>11</xdr:col>
                    <xdr:colOff>215900</xdr:colOff>
                    <xdr:row>87</xdr:row>
                    <xdr:rowOff>177800</xdr:rowOff>
                  </to>
                </anchor>
              </controlPr>
            </control>
          </mc:Choice>
        </mc:AlternateContent>
        <mc:AlternateContent xmlns:mc="http://schemas.openxmlformats.org/markup-compatibility/2006">
          <mc:Choice Requires="x14">
            <control shapeId="23786" r:id="rId237" name="Check Box 234">
              <controlPr defaultSize="0" autoFill="0" autoLine="0" autoPict="0" altText="">
                <anchor moveWithCells="1">
                  <from>
                    <xdr:col>11</xdr:col>
                    <xdr:colOff>12700</xdr:colOff>
                    <xdr:row>88</xdr:row>
                    <xdr:rowOff>0</xdr:rowOff>
                  </from>
                  <to>
                    <xdr:col>11</xdr:col>
                    <xdr:colOff>215900</xdr:colOff>
                    <xdr:row>88</xdr:row>
                    <xdr:rowOff>177800</xdr:rowOff>
                  </to>
                </anchor>
              </controlPr>
            </control>
          </mc:Choice>
        </mc:AlternateContent>
        <mc:AlternateContent xmlns:mc="http://schemas.openxmlformats.org/markup-compatibility/2006">
          <mc:Choice Requires="x14">
            <control shapeId="23787" r:id="rId238" name="Check Box 235">
              <controlPr defaultSize="0" autoFill="0" autoLine="0" autoPict="0" altText="">
                <anchor moveWithCells="1">
                  <from>
                    <xdr:col>11</xdr:col>
                    <xdr:colOff>12700</xdr:colOff>
                    <xdr:row>89</xdr:row>
                    <xdr:rowOff>0</xdr:rowOff>
                  </from>
                  <to>
                    <xdr:col>11</xdr:col>
                    <xdr:colOff>215900</xdr:colOff>
                    <xdr:row>89</xdr:row>
                    <xdr:rowOff>177800</xdr:rowOff>
                  </to>
                </anchor>
              </controlPr>
            </control>
          </mc:Choice>
        </mc:AlternateContent>
        <mc:AlternateContent xmlns:mc="http://schemas.openxmlformats.org/markup-compatibility/2006">
          <mc:Choice Requires="x14">
            <control shapeId="23788" r:id="rId239" name="Check Box 236">
              <controlPr defaultSize="0" autoFill="0" autoLine="0" autoPict="0" altText="">
                <anchor moveWithCells="1">
                  <from>
                    <xdr:col>11</xdr:col>
                    <xdr:colOff>12700</xdr:colOff>
                    <xdr:row>90</xdr:row>
                    <xdr:rowOff>0</xdr:rowOff>
                  </from>
                  <to>
                    <xdr:col>11</xdr:col>
                    <xdr:colOff>215900</xdr:colOff>
                    <xdr:row>90</xdr:row>
                    <xdr:rowOff>177800</xdr:rowOff>
                  </to>
                </anchor>
              </controlPr>
            </control>
          </mc:Choice>
        </mc:AlternateContent>
        <mc:AlternateContent xmlns:mc="http://schemas.openxmlformats.org/markup-compatibility/2006">
          <mc:Choice Requires="x14">
            <control shapeId="23789" r:id="rId240" name="Check Box 237">
              <controlPr defaultSize="0" autoFill="0" autoLine="0" autoPict="0" altText="">
                <anchor moveWithCells="1">
                  <from>
                    <xdr:col>3</xdr:col>
                    <xdr:colOff>12700</xdr:colOff>
                    <xdr:row>97</xdr:row>
                    <xdr:rowOff>0</xdr:rowOff>
                  </from>
                  <to>
                    <xdr:col>3</xdr:col>
                    <xdr:colOff>215900</xdr:colOff>
                    <xdr:row>97</xdr:row>
                    <xdr:rowOff>177800</xdr:rowOff>
                  </to>
                </anchor>
              </controlPr>
            </control>
          </mc:Choice>
        </mc:AlternateContent>
        <mc:AlternateContent xmlns:mc="http://schemas.openxmlformats.org/markup-compatibility/2006">
          <mc:Choice Requires="x14">
            <control shapeId="23790" r:id="rId241" name="Check Box 238">
              <controlPr defaultSize="0" autoFill="0" autoLine="0" autoPict="0" altText="">
                <anchor moveWithCells="1">
                  <from>
                    <xdr:col>3</xdr:col>
                    <xdr:colOff>12700</xdr:colOff>
                    <xdr:row>98</xdr:row>
                    <xdr:rowOff>0</xdr:rowOff>
                  </from>
                  <to>
                    <xdr:col>3</xdr:col>
                    <xdr:colOff>215900</xdr:colOff>
                    <xdr:row>98</xdr:row>
                    <xdr:rowOff>177800</xdr:rowOff>
                  </to>
                </anchor>
              </controlPr>
            </control>
          </mc:Choice>
        </mc:AlternateContent>
        <mc:AlternateContent xmlns:mc="http://schemas.openxmlformats.org/markup-compatibility/2006">
          <mc:Choice Requires="x14">
            <control shapeId="23791" r:id="rId242" name="Check Box 239">
              <controlPr defaultSize="0" autoFill="0" autoLine="0" autoPict="0" altText="">
                <anchor moveWithCells="1">
                  <from>
                    <xdr:col>3</xdr:col>
                    <xdr:colOff>12700</xdr:colOff>
                    <xdr:row>99</xdr:row>
                    <xdr:rowOff>0</xdr:rowOff>
                  </from>
                  <to>
                    <xdr:col>3</xdr:col>
                    <xdr:colOff>215900</xdr:colOff>
                    <xdr:row>99</xdr:row>
                    <xdr:rowOff>177800</xdr:rowOff>
                  </to>
                </anchor>
              </controlPr>
            </control>
          </mc:Choice>
        </mc:AlternateContent>
        <mc:AlternateContent xmlns:mc="http://schemas.openxmlformats.org/markup-compatibility/2006">
          <mc:Choice Requires="x14">
            <control shapeId="23792" r:id="rId243" name="Check Box 240">
              <controlPr defaultSize="0" autoFill="0" autoLine="0" autoPict="0" altText="">
                <anchor moveWithCells="1">
                  <from>
                    <xdr:col>3</xdr:col>
                    <xdr:colOff>12700</xdr:colOff>
                    <xdr:row>100</xdr:row>
                    <xdr:rowOff>0</xdr:rowOff>
                  </from>
                  <to>
                    <xdr:col>3</xdr:col>
                    <xdr:colOff>215900</xdr:colOff>
                    <xdr:row>100</xdr:row>
                    <xdr:rowOff>177800</xdr:rowOff>
                  </to>
                </anchor>
              </controlPr>
            </control>
          </mc:Choice>
        </mc:AlternateContent>
        <mc:AlternateContent xmlns:mc="http://schemas.openxmlformats.org/markup-compatibility/2006">
          <mc:Choice Requires="x14">
            <control shapeId="23793" r:id="rId244" name="Check Box 241">
              <controlPr defaultSize="0" autoFill="0" autoLine="0" autoPict="0" altText="">
                <anchor moveWithCells="1">
                  <from>
                    <xdr:col>3</xdr:col>
                    <xdr:colOff>12700</xdr:colOff>
                    <xdr:row>101</xdr:row>
                    <xdr:rowOff>0</xdr:rowOff>
                  </from>
                  <to>
                    <xdr:col>3</xdr:col>
                    <xdr:colOff>215900</xdr:colOff>
                    <xdr:row>101</xdr:row>
                    <xdr:rowOff>177800</xdr:rowOff>
                  </to>
                </anchor>
              </controlPr>
            </control>
          </mc:Choice>
        </mc:AlternateContent>
        <mc:AlternateContent xmlns:mc="http://schemas.openxmlformats.org/markup-compatibility/2006">
          <mc:Choice Requires="x14">
            <control shapeId="23794" r:id="rId245" name="Check Box 242">
              <controlPr defaultSize="0" autoFill="0" autoLine="0" autoPict="0" altText="">
                <anchor moveWithCells="1">
                  <from>
                    <xdr:col>3</xdr:col>
                    <xdr:colOff>12700</xdr:colOff>
                    <xdr:row>102</xdr:row>
                    <xdr:rowOff>0</xdr:rowOff>
                  </from>
                  <to>
                    <xdr:col>3</xdr:col>
                    <xdr:colOff>215900</xdr:colOff>
                    <xdr:row>102</xdr:row>
                    <xdr:rowOff>177800</xdr:rowOff>
                  </to>
                </anchor>
              </controlPr>
            </control>
          </mc:Choice>
        </mc:AlternateContent>
        <mc:AlternateContent xmlns:mc="http://schemas.openxmlformats.org/markup-compatibility/2006">
          <mc:Choice Requires="x14">
            <control shapeId="23795" r:id="rId246" name="Check Box 243">
              <controlPr defaultSize="0" autoFill="0" autoLine="0" autoPict="0" altText="">
                <anchor moveWithCells="1">
                  <from>
                    <xdr:col>3</xdr:col>
                    <xdr:colOff>12700</xdr:colOff>
                    <xdr:row>103</xdr:row>
                    <xdr:rowOff>0</xdr:rowOff>
                  </from>
                  <to>
                    <xdr:col>3</xdr:col>
                    <xdr:colOff>215900</xdr:colOff>
                    <xdr:row>103</xdr:row>
                    <xdr:rowOff>177800</xdr:rowOff>
                  </to>
                </anchor>
              </controlPr>
            </control>
          </mc:Choice>
        </mc:AlternateContent>
        <mc:AlternateContent xmlns:mc="http://schemas.openxmlformats.org/markup-compatibility/2006">
          <mc:Choice Requires="x14">
            <control shapeId="23796" r:id="rId247" name="Check Box 244">
              <controlPr defaultSize="0" autoFill="0" autoLine="0" autoPict="0" altText="">
                <anchor moveWithCells="1">
                  <from>
                    <xdr:col>3</xdr:col>
                    <xdr:colOff>12700</xdr:colOff>
                    <xdr:row>104</xdr:row>
                    <xdr:rowOff>0</xdr:rowOff>
                  </from>
                  <to>
                    <xdr:col>3</xdr:col>
                    <xdr:colOff>215900</xdr:colOff>
                    <xdr:row>104</xdr:row>
                    <xdr:rowOff>177800</xdr:rowOff>
                  </to>
                </anchor>
              </controlPr>
            </control>
          </mc:Choice>
        </mc:AlternateContent>
        <mc:AlternateContent xmlns:mc="http://schemas.openxmlformats.org/markup-compatibility/2006">
          <mc:Choice Requires="x14">
            <control shapeId="23797" r:id="rId248" name="Check Box 245">
              <controlPr defaultSize="0" autoFill="0" autoLine="0" autoPict="0" altText="">
                <anchor moveWithCells="1">
                  <from>
                    <xdr:col>3</xdr:col>
                    <xdr:colOff>12700</xdr:colOff>
                    <xdr:row>105</xdr:row>
                    <xdr:rowOff>0</xdr:rowOff>
                  </from>
                  <to>
                    <xdr:col>3</xdr:col>
                    <xdr:colOff>215900</xdr:colOff>
                    <xdr:row>105</xdr:row>
                    <xdr:rowOff>177800</xdr:rowOff>
                  </to>
                </anchor>
              </controlPr>
            </control>
          </mc:Choice>
        </mc:AlternateContent>
        <mc:AlternateContent xmlns:mc="http://schemas.openxmlformats.org/markup-compatibility/2006">
          <mc:Choice Requires="x14">
            <control shapeId="23798" r:id="rId249" name="Check Box 246">
              <controlPr defaultSize="0" autoFill="0" autoLine="0" autoPict="0" altText="">
                <anchor moveWithCells="1">
                  <from>
                    <xdr:col>3</xdr:col>
                    <xdr:colOff>12700</xdr:colOff>
                    <xdr:row>106</xdr:row>
                    <xdr:rowOff>0</xdr:rowOff>
                  </from>
                  <to>
                    <xdr:col>3</xdr:col>
                    <xdr:colOff>215900</xdr:colOff>
                    <xdr:row>106</xdr:row>
                    <xdr:rowOff>177800</xdr:rowOff>
                  </to>
                </anchor>
              </controlPr>
            </control>
          </mc:Choice>
        </mc:AlternateContent>
        <mc:AlternateContent xmlns:mc="http://schemas.openxmlformats.org/markup-compatibility/2006">
          <mc:Choice Requires="x14">
            <control shapeId="23799" r:id="rId250" name="Check Box 247">
              <controlPr defaultSize="0" autoFill="0" autoLine="0" autoPict="0" altText="">
                <anchor moveWithCells="1">
                  <from>
                    <xdr:col>3</xdr:col>
                    <xdr:colOff>12700</xdr:colOff>
                    <xdr:row>107</xdr:row>
                    <xdr:rowOff>0</xdr:rowOff>
                  </from>
                  <to>
                    <xdr:col>3</xdr:col>
                    <xdr:colOff>215900</xdr:colOff>
                    <xdr:row>107</xdr:row>
                    <xdr:rowOff>177800</xdr:rowOff>
                  </to>
                </anchor>
              </controlPr>
            </control>
          </mc:Choice>
        </mc:AlternateContent>
        <mc:AlternateContent xmlns:mc="http://schemas.openxmlformats.org/markup-compatibility/2006">
          <mc:Choice Requires="x14">
            <control shapeId="23800" r:id="rId251" name="Check Box 248">
              <controlPr defaultSize="0" autoFill="0" autoLine="0" autoPict="0" altText="">
                <anchor moveWithCells="1">
                  <from>
                    <xdr:col>3</xdr:col>
                    <xdr:colOff>12700</xdr:colOff>
                    <xdr:row>108</xdr:row>
                    <xdr:rowOff>0</xdr:rowOff>
                  </from>
                  <to>
                    <xdr:col>3</xdr:col>
                    <xdr:colOff>215900</xdr:colOff>
                    <xdr:row>108</xdr:row>
                    <xdr:rowOff>177800</xdr:rowOff>
                  </to>
                </anchor>
              </controlPr>
            </control>
          </mc:Choice>
        </mc:AlternateContent>
        <mc:AlternateContent xmlns:mc="http://schemas.openxmlformats.org/markup-compatibility/2006">
          <mc:Choice Requires="x14">
            <control shapeId="23801" r:id="rId252" name="Check Box 249">
              <controlPr defaultSize="0" autoFill="0" autoLine="0" autoPict="0" altText="">
                <anchor moveWithCells="1">
                  <from>
                    <xdr:col>3</xdr:col>
                    <xdr:colOff>12700</xdr:colOff>
                    <xdr:row>109</xdr:row>
                    <xdr:rowOff>0</xdr:rowOff>
                  </from>
                  <to>
                    <xdr:col>3</xdr:col>
                    <xdr:colOff>215900</xdr:colOff>
                    <xdr:row>109</xdr:row>
                    <xdr:rowOff>177800</xdr:rowOff>
                  </to>
                </anchor>
              </controlPr>
            </control>
          </mc:Choice>
        </mc:AlternateContent>
        <mc:AlternateContent xmlns:mc="http://schemas.openxmlformats.org/markup-compatibility/2006">
          <mc:Choice Requires="x14">
            <control shapeId="23802" r:id="rId253" name="Check Box 250">
              <controlPr defaultSize="0" autoFill="0" autoLine="0" autoPict="0" altText="">
                <anchor moveWithCells="1">
                  <from>
                    <xdr:col>3</xdr:col>
                    <xdr:colOff>12700</xdr:colOff>
                    <xdr:row>110</xdr:row>
                    <xdr:rowOff>0</xdr:rowOff>
                  </from>
                  <to>
                    <xdr:col>3</xdr:col>
                    <xdr:colOff>215900</xdr:colOff>
                    <xdr:row>110</xdr:row>
                    <xdr:rowOff>177800</xdr:rowOff>
                  </to>
                </anchor>
              </controlPr>
            </control>
          </mc:Choice>
        </mc:AlternateContent>
        <mc:AlternateContent xmlns:mc="http://schemas.openxmlformats.org/markup-compatibility/2006">
          <mc:Choice Requires="x14">
            <control shapeId="23803" r:id="rId254" name="Check Box 251">
              <controlPr defaultSize="0" autoFill="0" autoLine="0" autoPict="0" altText="">
                <anchor moveWithCells="1">
                  <from>
                    <xdr:col>3</xdr:col>
                    <xdr:colOff>12700</xdr:colOff>
                    <xdr:row>111</xdr:row>
                    <xdr:rowOff>0</xdr:rowOff>
                  </from>
                  <to>
                    <xdr:col>3</xdr:col>
                    <xdr:colOff>215900</xdr:colOff>
                    <xdr:row>111</xdr:row>
                    <xdr:rowOff>177800</xdr:rowOff>
                  </to>
                </anchor>
              </controlPr>
            </control>
          </mc:Choice>
        </mc:AlternateContent>
        <mc:AlternateContent xmlns:mc="http://schemas.openxmlformats.org/markup-compatibility/2006">
          <mc:Choice Requires="x14">
            <control shapeId="23804" r:id="rId255" name="Check Box 252">
              <controlPr defaultSize="0" autoFill="0" autoLine="0" autoPict="0" altText="">
                <anchor moveWithCells="1">
                  <from>
                    <xdr:col>3</xdr:col>
                    <xdr:colOff>12700</xdr:colOff>
                    <xdr:row>112</xdr:row>
                    <xdr:rowOff>0</xdr:rowOff>
                  </from>
                  <to>
                    <xdr:col>3</xdr:col>
                    <xdr:colOff>215900</xdr:colOff>
                    <xdr:row>112</xdr:row>
                    <xdr:rowOff>177800</xdr:rowOff>
                  </to>
                </anchor>
              </controlPr>
            </control>
          </mc:Choice>
        </mc:AlternateContent>
        <mc:AlternateContent xmlns:mc="http://schemas.openxmlformats.org/markup-compatibility/2006">
          <mc:Choice Requires="x14">
            <control shapeId="23805" r:id="rId256" name="Check Box 253">
              <controlPr defaultSize="0" autoFill="0" autoLine="0" autoPict="0" altText="">
                <anchor moveWithCells="1">
                  <from>
                    <xdr:col>5</xdr:col>
                    <xdr:colOff>12700</xdr:colOff>
                    <xdr:row>97</xdr:row>
                    <xdr:rowOff>0</xdr:rowOff>
                  </from>
                  <to>
                    <xdr:col>5</xdr:col>
                    <xdr:colOff>215900</xdr:colOff>
                    <xdr:row>97</xdr:row>
                    <xdr:rowOff>177800</xdr:rowOff>
                  </to>
                </anchor>
              </controlPr>
            </control>
          </mc:Choice>
        </mc:AlternateContent>
        <mc:AlternateContent xmlns:mc="http://schemas.openxmlformats.org/markup-compatibility/2006">
          <mc:Choice Requires="x14">
            <control shapeId="23806" r:id="rId257" name="Check Box 254">
              <controlPr defaultSize="0" autoFill="0" autoLine="0" autoPict="0" altText="">
                <anchor moveWithCells="1">
                  <from>
                    <xdr:col>5</xdr:col>
                    <xdr:colOff>12700</xdr:colOff>
                    <xdr:row>98</xdr:row>
                    <xdr:rowOff>0</xdr:rowOff>
                  </from>
                  <to>
                    <xdr:col>5</xdr:col>
                    <xdr:colOff>215900</xdr:colOff>
                    <xdr:row>98</xdr:row>
                    <xdr:rowOff>177800</xdr:rowOff>
                  </to>
                </anchor>
              </controlPr>
            </control>
          </mc:Choice>
        </mc:AlternateContent>
        <mc:AlternateContent xmlns:mc="http://schemas.openxmlformats.org/markup-compatibility/2006">
          <mc:Choice Requires="x14">
            <control shapeId="23807" r:id="rId258" name="Check Box 255">
              <controlPr defaultSize="0" autoFill="0" autoLine="0" autoPict="0" altText="">
                <anchor moveWithCells="1">
                  <from>
                    <xdr:col>5</xdr:col>
                    <xdr:colOff>12700</xdr:colOff>
                    <xdr:row>99</xdr:row>
                    <xdr:rowOff>0</xdr:rowOff>
                  </from>
                  <to>
                    <xdr:col>5</xdr:col>
                    <xdr:colOff>215900</xdr:colOff>
                    <xdr:row>99</xdr:row>
                    <xdr:rowOff>177800</xdr:rowOff>
                  </to>
                </anchor>
              </controlPr>
            </control>
          </mc:Choice>
        </mc:AlternateContent>
        <mc:AlternateContent xmlns:mc="http://schemas.openxmlformats.org/markup-compatibility/2006">
          <mc:Choice Requires="x14">
            <control shapeId="23808" r:id="rId259" name="Check Box 256">
              <controlPr defaultSize="0" autoFill="0" autoLine="0" autoPict="0" altText="">
                <anchor moveWithCells="1">
                  <from>
                    <xdr:col>5</xdr:col>
                    <xdr:colOff>12700</xdr:colOff>
                    <xdr:row>100</xdr:row>
                    <xdr:rowOff>0</xdr:rowOff>
                  </from>
                  <to>
                    <xdr:col>5</xdr:col>
                    <xdr:colOff>215900</xdr:colOff>
                    <xdr:row>100</xdr:row>
                    <xdr:rowOff>177800</xdr:rowOff>
                  </to>
                </anchor>
              </controlPr>
            </control>
          </mc:Choice>
        </mc:AlternateContent>
        <mc:AlternateContent xmlns:mc="http://schemas.openxmlformats.org/markup-compatibility/2006">
          <mc:Choice Requires="x14">
            <control shapeId="23809" r:id="rId260" name="Check Box 257">
              <controlPr defaultSize="0" autoFill="0" autoLine="0" autoPict="0" altText="">
                <anchor moveWithCells="1">
                  <from>
                    <xdr:col>5</xdr:col>
                    <xdr:colOff>12700</xdr:colOff>
                    <xdr:row>101</xdr:row>
                    <xdr:rowOff>0</xdr:rowOff>
                  </from>
                  <to>
                    <xdr:col>5</xdr:col>
                    <xdr:colOff>215900</xdr:colOff>
                    <xdr:row>101</xdr:row>
                    <xdr:rowOff>177800</xdr:rowOff>
                  </to>
                </anchor>
              </controlPr>
            </control>
          </mc:Choice>
        </mc:AlternateContent>
        <mc:AlternateContent xmlns:mc="http://schemas.openxmlformats.org/markup-compatibility/2006">
          <mc:Choice Requires="x14">
            <control shapeId="23810" r:id="rId261" name="Check Box 258">
              <controlPr defaultSize="0" autoFill="0" autoLine="0" autoPict="0" altText="">
                <anchor moveWithCells="1">
                  <from>
                    <xdr:col>5</xdr:col>
                    <xdr:colOff>12700</xdr:colOff>
                    <xdr:row>102</xdr:row>
                    <xdr:rowOff>0</xdr:rowOff>
                  </from>
                  <to>
                    <xdr:col>5</xdr:col>
                    <xdr:colOff>215900</xdr:colOff>
                    <xdr:row>102</xdr:row>
                    <xdr:rowOff>177800</xdr:rowOff>
                  </to>
                </anchor>
              </controlPr>
            </control>
          </mc:Choice>
        </mc:AlternateContent>
        <mc:AlternateContent xmlns:mc="http://schemas.openxmlformats.org/markup-compatibility/2006">
          <mc:Choice Requires="x14">
            <control shapeId="23811" r:id="rId262" name="Check Box 259">
              <controlPr defaultSize="0" autoFill="0" autoLine="0" autoPict="0" altText="">
                <anchor moveWithCells="1">
                  <from>
                    <xdr:col>5</xdr:col>
                    <xdr:colOff>12700</xdr:colOff>
                    <xdr:row>103</xdr:row>
                    <xdr:rowOff>0</xdr:rowOff>
                  </from>
                  <to>
                    <xdr:col>5</xdr:col>
                    <xdr:colOff>215900</xdr:colOff>
                    <xdr:row>103</xdr:row>
                    <xdr:rowOff>177800</xdr:rowOff>
                  </to>
                </anchor>
              </controlPr>
            </control>
          </mc:Choice>
        </mc:AlternateContent>
        <mc:AlternateContent xmlns:mc="http://schemas.openxmlformats.org/markup-compatibility/2006">
          <mc:Choice Requires="x14">
            <control shapeId="23812" r:id="rId263" name="Check Box 260">
              <controlPr defaultSize="0" autoFill="0" autoLine="0" autoPict="0" altText="">
                <anchor moveWithCells="1">
                  <from>
                    <xdr:col>5</xdr:col>
                    <xdr:colOff>12700</xdr:colOff>
                    <xdr:row>104</xdr:row>
                    <xdr:rowOff>0</xdr:rowOff>
                  </from>
                  <to>
                    <xdr:col>5</xdr:col>
                    <xdr:colOff>215900</xdr:colOff>
                    <xdr:row>104</xdr:row>
                    <xdr:rowOff>177800</xdr:rowOff>
                  </to>
                </anchor>
              </controlPr>
            </control>
          </mc:Choice>
        </mc:AlternateContent>
        <mc:AlternateContent xmlns:mc="http://schemas.openxmlformats.org/markup-compatibility/2006">
          <mc:Choice Requires="x14">
            <control shapeId="23813" r:id="rId264" name="Check Box 261">
              <controlPr defaultSize="0" autoFill="0" autoLine="0" autoPict="0" altText="">
                <anchor moveWithCells="1">
                  <from>
                    <xdr:col>5</xdr:col>
                    <xdr:colOff>12700</xdr:colOff>
                    <xdr:row>105</xdr:row>
                    <xdr:rowOff>0</xdr:rowOff>
                  </from>
                  <to>
                    <xdr:col>5</xdr:col>
                    <xdr:colOff>215900</xdr:colOff>
                    <xdr:row>105</xdr:row>
                    <xdr:rowOff>177800</xdr:rowOff>
                  </to>
                </anchor>
              </controlPr>
            </control>
          </mc:Choice>
        </mc:AlternateContent>
        <mc:AlternateContent xmlns:mc="http://schemas.openxmlformats.org/markup-compatibility/2006">
          <mc:Choice Requires="x14">
            <control shapeId="23814" r:id="rId265" name="Check Box 262">
              <controlPr defaultSize="0" autoFill="0" autoLine="0" autoPict="0" altText="">
                <anchor moveWithCells="1">
                  <from>
                    <xdr:col>5</xdr:col>
                    <xdr:colOff>12700</xdr:colOff>
                    <xdr:row>106</xdr:row>
                    <xdr:rowOff>0</xdr:rowOff>
                  </from>
                  <to>
                    <xdr:col>5</xdr:col>
                    <xdr:colOff>215900</xdr:colOff>
                    <xdr:row>106</xdr:row>
                    <xdr:rowOff>177800</xdr:rowOff>
                  </to>
                </anchor>
              </controlPr>
            </control>
          </mc:Choice>
        </mc:AlternateContent>
        <mc:AlternateContent xmlns:mc="http://schemas.openxmlformats.org/markup-compatibility/2006">
          <mc:Choice Requires="x14">
            <control shapeId="23815" r:id="rId266" name="Check Box 263">
              <controlPr defaultSize="0" autoFill="0" autoLine="0" autoPict="0" altText="">
                <anchor moveWithCells="1">
                  <from>
                    <xdr:col>5</xdr:col>
                    <xdr:colOff>12700</xdr:colOff>
                    <xdr:row>107</xdr:row>
                    <xdr:rowOff>0</xdr:rowOff>
                  </from>
                  <to>
                    <xdr:col>5</xdr:col>
                    <xdr:colOff>215900</xdr:colOff>
                    <xdr:row>107</xdr:row>
                    <xdr:rowOff>177800</xdr:rowOff>
                  </to>
                </anchor>
              </controlPr>
            </control>
          </mc:Choice>
        </mc:AlternateContent>
        <mc:AlternateContent xmlns:mc="http://schemas.openxmlformats.org/markup-compatibility/2006">
          <mc:Choice Requires="x14">
            <control shapeId="23816" r:id="rId267" name="Check Box 264">
              <controlPr defaultSize="0" autoFill="0" autoLine="0" autoPict="0" altText="">
                <anchor moveWithCells="1">
                  <from>
                    <xdr:col>5</xdr:col>
                    <xdr:colOff>12700</xdr:colOff>
                    <xdr:row>108</xdr:row>
                    <xdr:rowOff>0</xdr:rowOff>
                  </from>
                  <to>
                    <xdr:col>5</xdr:col>
                    <xdr:colOff>215900</xdr:colOff>
                    <xdr:row>108</xdr:row>
                    <xdr:rowOff>177800</xdr:rowOff>
                  </to>
                </anchor>
              </controlPr>
            </control>
          </mc:Choice>
        </mc:AlternateContent>
        <mc:AlternateContent xmlns:mc="http://schemas.openxmlformats.org/markup-compatibility/2006">
          <mc:Choice Requires="x14">
            <control shapeId="23817" r:id="rId268" name="Check Box 265">
              <controlPr defaultSize="0" autoFill="0" autoLine="0" autoPict="0" altText="">
                <anchor moveWithCells="1">
                  <from>
                    <xdr:col>5</xdr:col>
                    <xdr:colOff>12700</xdr:colOff>
                    <xdr:row>109</xdr:row>
                    <xdr:rowOff>0</xdr:rowOff>
                  </from>
                  <to>
                    <xdr:col>5</xdr:col>
                    <xdr:colOff>215900</xdr:colOff>
                    <xdr:row>109</xdr:row>
                    <xdr:rowOff>177800</xdr:rowOff>
                  </to>
                </anchor>
              </controlPr>
            </control>
          </mc:Choice>
        </mc:AlternateContent>
        <mc:AlternateContent xmlns:mc="http://schemas.openxmlformats.org/markup-compatibility/2006">
          <mc:Choice Requires="x14">
            <control shapeId="23818" r:id="rId269" name="Check Box 266">
              <controlPr defaultSize="0" autoFill="0" autoLine="0" autoPict="0" altText="">
                <anchor moveWithCells="1">
                  <from>
                    <xdr:col>5</xdr:col>
                    <xdr:colOff>12700</xdr:colOff>
                    <xdr:row>110</xdr:row>
                    <xdr:rowOff>0</xdr:rowOff>
                  </from>
                  <to>
                    <xdr:col>5</xdr:col>
                    <xdr:colOff>215900</xdr:colOff>
                    <xdr:row>110</xdr:row>
                    <xdr:rowOff>177800</xdr:rowOff>
                  </to>
                </anchor>
              </controlPr>
            </control>
          </mc:Choice>
        </mc:AlternateContent>
        <mc:AlternateContent xmlns:mc="http://schemas.openxmlformats.org/markup-compatibility/2006">
          <mc:Choice Requires="x14">
            <control shapeId="23819" r:id="rId270" name="Check Box 267">
              <controlPr defaultSize="0" autoFill="0" autoLine="0" autoPict="0" altText="">
                <anchor moveWithCells="1">
                  <from>
                    <xdr:col>5</xdr:col>
                    <xdr:colOff>12700</xdr:colOff>
                    <xdr:row>111</xdr:row>
                    <xdr:rowOff>0</xdr:rowOff>
                  </from>
                  <to>
                    <xdr:col>5</xdr:col>
                    <xdr:colOff>215900</xdr:colOff>
                    <xdr:row>111</xdr:row>
                    <xdr:rowOff>177800</xdr:rowOff>
                  </to>
                </anchor>
              </controlPr>
            </control>
          </mc:Choice>
        </mc:AlternateContent>
        <mc:AlternateContent xmlns:mc="http://schemas.openxmlformats.org/markup-compatibility/2006">
          <mc:Choice Requires="x14">
            <control shapeId="23820" r:id="rId271" name="Check Box 268">
              <controlPr defaultSize="0" autoFill="0" autoLine="0" autoPict="0" altText="">
                <anchor moveWithCells="1">
                  <from>
                    <xdr:col>5</xdr:col>
                    <xdr:colOff>12700</xdr:colOff>
                    <xdr:row>112</xdr:row>
                    <xdr:rowOff>0</xdr:rowOff>
                  </from>
                  <to>
                    <xdr:col>5</xdr:col>
                    <xdr:colOff>215900</xdr:colOff>
                    <xdr:row>112</xdr:row>
                    <xdr:rowOff>177800</xdr:rowOff>
                  </to>
                </anchor>
              </controlPr>
            </control>
          </mc:Choice>
        </mc:AlternateContent>
        <mc:AlternateContent xmlns:mc="http://schemas.openxmlformats.org/markup-compatibility/2006">
          <mc:Choice Requires="x14">
            <control shapeId="23821" r:id="rId272" name="Check Box 269">
              <controlPr defaultSize="0" autoFill="0" autoLine="0" autoPict="0" altText="">
                <anchor moveWithCells="1">
                  <from>
                    <xdr:col>7</xdr:col>
                    <xdr:colOff>12700</xdr:colOff>
                    <xdr:row>97</xdr:row>
                    <xdr:rowOff>0</xdr:rowOff>
                  </from>
                  <to>
                    <xdr:col>7</xdr:col>
                    <xdr:colOff>215900</xdr:colOff>
                    <xdr:row>97</xdr:row>
                    <xdr:rowOff>177800</xdr:rowOff>
                  </to>
                </anchor>
              </controlPr>
            </control>
          </mc:Choice>
        </mc:AlternateContent>
        <mc:AlternateContent xmlns:mc="http://schemas.openxmlformats.org/markup-compatibility/2006">
          <mc:Choice Requires="x14">
            <control shapeId="23822" r:id="rId273" name="Check Box 270">
              <controlPr defaultSize="0" autoFill="0" autoLine="0" autoPict="0" altText="">
                <anchor moveWithCells="1">
                  <from>
                    <xdr:col>7</xdr:col>
                    <xdr:colOff>12700</xdr:colOff>
                    <xdr:row>98</xdr:row>
                    <xdr:rowOff>0</xdr:rowOff>
                  </from>
                  <to>
                    <xdr:col>7</xdr:col>
                    <xdr:colOff>215900</xdr:colOff>
                    <xdr:row>98</xdr:row>
                    <xdr:rowOff>177800</xdr:rowOff>
                  </to>
                </anchor>
              </controlPr>
            </control>
          </mc:Choice>
        </mc:AlternateContent>
        <mc:AlternateContent xmlns:mc="http://schemas.openxmlformats.org/markup-compatibility/2006">
          <mc:Choice Requires="x14">
            <control shapeId="23823" r:id="rId274" name="Check Box 271">
              <controlPr defaultSize="0" autoFill="0" autoLine="0" autoPict="0" altText="">
                <anchor moveWithCells="1">
                  <from>
                    <xdr:col>7</xdr:col>
                    <xdr:colOff>12700</xdr:colOff>
                    <xdr:row>99</xdr:row>
                    <xdr:rowOff>0</xdr:rowOff>
                  </from>
                  <to>
                    <xdr:col>7</xdr:col>
                    <xdr:colOff>215900</xdr:colOff>
                    <xdr:row>99</xdr:row>
                    <xdr:rowOff>177800</xdr:rowOff>
                  </to>
                </anchor>
              </controlPr>
            </control>
          </mc:Choice>
        </mc:AlternateContent>
        <mc:AlternateContent xmlns:mc="http://schemas.openxmlformats.org/markup-compatibility/2006">
          <mc:Choice Requires="x14">
            <control shapeId="23824" r:id="rId275" name="Check Box 272">
              <controlPr defaultSize="0" autoFill="0" autoLine="0" autoPict="0" altText="">
                <anchor moveWithCells="1">
                  <from>
                    <xdr:col>7</xdr:col>
                    <xdr:colOff>12700</xdr:colOff>
                    <xdr:row>100</xdr:row>
                    <xdr:rowOff>0</xdr:rowOff>
                  </from>
                  <to>
                    <xdr:col>7</xdr:col>
                    <xdr:colOff>215900</xdr:colOff>
                    <xdr:row>100</xdr:row>
                    <xdr:rowOff>177800</xdr:rowOff>
                  </to>
                </anchor>
              </controlPr>
            </control>
          </mc:Choice>
        </mc:AlternateContent>
        <mc:AlternateContent xmlns:mc="http://schemas.openxmlformats.org/markup-compatibility/2006">
          <mc:Choice Requires="x14">
            <control shapeId="23825" r:id="rId276" name="Check Box 273">
              <controlPr defaultSize="0" autoFill="0" autoLine="0" autoPict="0" altText="">
                <anchor moveWithCells="1">
                  <from>
                    <xdr:col>7</xdr:col>
                    <xdr:colOff>12700</xdr:colOff>
                    <xdr:row>101</xdr:row>
                    <xdr:rowOff>0</xdr:rowOff>
                  </from>
                  <to>
                    <xdr:col>7</xdr:col>
                    <xdr:colOff>215900</xdr:colOff>
                    <xdr:row>101</xdr:row>
                    <xdr:rowOff>177800</xdr:rowOff>
                  </to>
                </anchor>
              </controlPr>
            </control>
          </mc:Choice>
        </mc:AlternateContent>
        <mc:AlternateContent xmlns:mc="http://schemas.openxmlformats.org/markup-compatibility/2006">
          <mc:Choice Requires="x14">
            <control shapeId="23826" r:id="rId277" name="Check Box 274">
              <controlPr defaultSize="0" autoFill="0" autoLine="0" autoPict="0" altText="">
                <anchor moveWithCells="1">
                  <from>
                    <xdr:col>7</xdr:col>
                    <xdr:colOff>12700</xdr:colOff>
                    <xdr:row>102</xdr:row>
                    <xdr:rowOff>0</xdr:rowOff>
                  </from>
                  <to>
                    <xdr:col>7</xdr:col>
                    <xdr:colOff>215900</xdr:colOff>
                    <xdr:row>102</xdr:row>
                    <xdr:rowOff>177800</xdr:rowOff>
                  </to>
                </anchor>
              </controlPr>
            </control>
          </mc:Choice>
        </mc:AlternateContent>
        <mc:AlternateContent xmlns:mc="http://schemas.openxmlformats.org/markup-compatibility/2006">
          <mc:Choice Requires="x14">
            <control shapeId="23827" r:id="rId278" name="Check Box 275">
              <controlPr defaultSize="0" autoFill="0" autoLine="0" autoPict="0" altText="">
                <anchor moveWithCells="1">
                  <from>
                    <xdr:col>7</xdr:col>
                    <xdr:colOff>12700</xdr:colOff>
                    <xdr:row>103</xdr:row>
                    <xdr:rowOff>0</xdr:rowOff>
                  </from>
                  <to>
                    <xdr:col>7</xdr:col>
                    <xdr:colOff>215900</xdr:colOff>
                    <xdr:row>103</xdr:row>
                    <xdr:rowOff>177800</xdr:rowOff>
                  </to>
                </anchor>
              </controlPr>
            </control>
          </mc:Choice>
        </mc:AlternateContent>
        <mc:AlternateContent xmlns:mc="http://schemas.openxmlformats.org/markup-compatibility/2006">
          <mc:Choice Requires="x14">
            <control shapeId="23828" r:id="rId279" name="Check Box 276">
              <controlPr defaultSize="0" autoFill="0" autoLine="0" autoPict="0" altText="">
                <anchor moveWithCells="1">
                  <from>
                    <xdr:col>7</xdr:col>
                    <xdr:colOff>12700</xdr:colOff>
                    <xdr:row>104</xdr:row>
                    <xdr:rowOff>0</xdr:rowOff>
                  </from>
                  <to>
                    <xdr:col>7</xdr:col>
                    <xdr:colOff>215900</xdr:colOff>
                    <xdr:row>104</xdr:row>
                    <xdr:rowOff>177800</xdr:rowOff>
                  </to>
                </anchor>
              </controlPr>
            </control>
          </mc:Choice>
        </mc:AlternateContent>
        <mc:AlternateContent xmlns:mc="http://schemas.openxmlformats.org/markup-compatibility/2006">
          <mc:Choice Requires="x14">
            <control shapeId="23829" r:id="rId280" name="Check Box 277">
              <controlPr defaultSize="0" autoFill="0" autoLine="0" autoPict="0" altText="">
                <anchor moveWithCells="1">
                  <from>
                    <xdr:col>7</xdr:col>
                    <xdr:colOff>12700</xdr:colOff>
                    <xdr:row>105</xdr:row>
                    <xdr:rowOff>0</xdr:rowOff>
                  </from>
                  <to>
                    <xdr:col>7</xdr:col>
                    <xdr:colOff>215900</xdr:colOff>
                    <xdr:row>105</xdr:row>
                    <xdr:rowOff>177800</xdr:rowOff>
                  </to>
                </anchor>
              </controlPr>
            </control>
          </mc:Choice>
        </mc:AlternateContent>
        <mc:AlternateContent xmlns:mc="http://schemas.openxmlformats.org/markup-compatibility/2006">
          <mc:Choice Requires="x14">
            <control shapeId="23830" r:id="rId281" name="Check Box 278">
              <controlPr defaultSize="0" autoFill="0" autoLine="0" autoPict="0" altText="">
                <anchor moveWithCells="1">
                  <from>
                    <xdr:col>7</xdr:col>
                    <xdr:colOff>12700</xdr:colOff>
                    <xdr:row>106</xdr:row>
                    <xdr:rowOff>0</xdr:rowOff>
                  </from>
                  <to>
                    <xdr:col>7</xdr:col>
                    <xdr:colOff>215900</xdr:colOff>
                    <xdr:row>106</xdr:row>
                    <xdr:rowOff>177800</xdr:rowOff>
                  </to>
                </anchor>
              </controlPr>
            </control>
          </mc:Choice>
        </mc:AlternateContent>
        <mc:AlternateContent xmlns:mc="http://schemas.openxmlformats.org/markup-compatibility/2006">
          <mc:Choice Requires="x14">
            <control shapeId="23831" r:id="rId282" name="Check Box 279">
              <controlPr defaultSize="0" autoFill="0" autoLine="0" autoPict="0" altText="">
                <anchor moveWithCells="1">
                  <from>
                    <xdr:col>7</xdr:col>
                    <xdr:colOff>12700</xdr:colOff>
                    <xdr:row>107</xdr:row>
                    <xdr:rowOff>0</xdr:rowOff>
                  </from>
                  <to>
                    <xdr:col>7</xdr:col>
                    <xdr:colOff>215900</xdr:colOff>
                    <xdr:row>107</xdr:row>
                    <xdr:rowOff>177800</xdr:rowOff>
                  </to>
                </anchor>
              </controlPr>
            </control>
          </mc:Choice>
        </mc:AlternateContent>
        <mc:AlternateContent xmlns:mc="http://schemas.openxmlformats.org/markup-compatibility/2006">
          <mc:Choice Requires="x14">
            <control shapeId="23832" r:id="rId283" name="Check Box 280">
              <controlPr defaultSize="0" autoFill="0" autoLine="0" autoPict="0" altText="">
                <anchor moveWithCells="1">
                  <from>
                    <xdr:col>7</xdr:col>
                    <xdr:colOff>12700</xdr:colOff>
                    <xdr:row>108</xdr:row>
                    <xdr:rowOff>0</xdr:rowOff>
                  </from>
                  <to>
                    <xdr:col>7</xdr:col>
                    <xdr:colOff>215900</xdr:colOff>
                    <xdr:row>108</xdr:row>
                    <xdr:rowOff>177800</xdr:rowOff>
                  </to>
                </anchor>
              </controlPr>
            </control>
          </mc:Choice>
        </mc:AlternateContent>
        <mc:AlternateContent xmlns:mc="http://schemas.openxmlformats.org/markup-compatibility/2006">
          <mc:Choice Requires="x14">
            <control shapeId="23833" r:id="rId284" name="Check Box 281">
              <controlPr defaultSize="0" autoFill="0" autoLine="0" autoPict="0" altText="">
                <anchor moveWithCells="1">
                  <from>
                    <xdr:col>7</xdr:col>
                    <xdr:colOff>12700</xdr:colOff>
                    <xdr:row>109</xdr:row>
                    <xdr:rowOff>0</xdr:rowOff>
                  </from>
                  <to>
                    <xdr:col>7</xdr:col>
                    <xdr:colOff>215900</xdr:colOff>
                    <xdr:row>109</xdr:row>
                    <xdr:rowOff>177800</xdr:rowOff>
                  </to>
                </anchor>
              </controlPr>
            </control>
          </mc:Choice>
        </mc:AlternateContent>
        <mc:AlternateContent xmlns:mc="http://schemas.openxmlformats.org/markup-compatibility/2006">
          <mc:Choice Requires="x14">
            <control shapeId="23834" r:id="rId285" name="Check Box 282">
              <controlPr defaultSize="0" autoFill="0" autoLine="0" autoPict="0" altText="">
                <anchor moveWithCells="1">
                  <from>
                    <xdr:col>7</xdr:col>
                    <xdr:colOff>12700</xdr:colOff>
                    <xdr:row>110</xdr:row>
                    <xdr:rowOff>0</xdr:rowOff>
                  </from>
                  <to>
                    <xdr:col>7</xdr:col>
                    <xdr:colOff>215900</xdr:colOff>
                    <xdr:row>110</xdr:row>
                    <xdr:rowOff>177800</xdr:rowOff>
                  </to>
                </anchor>
              </controlPr>
            </control>
          </mc:Choice>
        </mc:AlternateContent>
        <mc:AlternateContent xmlns:mc="http://schemas.openxmlformats.org/markup-compatibility/2006">
          <mc:Choice Requires="x14">
            <control shapeId="23835" r:id="rId286" name="Check Box 283">
              <controlPr defaultSize="0" autoFill="0" autoLine="0" autoPict="0" altText="">
                <anchor moveWithCells="1">
                  <from>
                    <xdr:col>7</xdr:col>
                    <xdr:colOff>12700</xdr:colOff>
                    <xdr:row>111</xdr:row>
                    <xdr:rowOff>0</xdr:rowOff>
                  </from>
                  <to>
                    <xdr:col>7</xdr:col>
                    <xdr:colOff>215900</xdr:colOff>
                    <xdr:row>111</xdr:row>
                    <xdr:rowOff>177800</xdr:rowOff>
                  </to>
                </anchor>
              </controlPr>
            </control>
          </mc:Choice>
        </mc:AlternateContent>
        <mc:AlternateContent xmlns:mc="http://schemas.openxmlformats.org/markup-compatibility/2006">
          <mc:Choice Requires="x14">
            <control shapeId="23836" r:id="rId287" name="Check Box 284">
              <controlPr defaultSize="0" autoFill="0" autoLine="0" autoPict="0" altText="">
                <anchor moveWithCells="1">
                  <from>
                    <xdr:col>7</xdr:col>
                    <xdr:colOff>12700</xdr:colOff>
                    <xdr:row>112</xdr:row>
                    <xdr:rowOff>0</xdr:rowOff>
                  </from>
                  <to>
                    <xdr:col>7</xdr:col>
                    <xdr:colOff>215900</xdr:colOff>
                    <xdr:row>112</xdr:row>
                    <xdr:rowOff>177800</xdr:rowOff>
                  </to>
                </anchor>
              </controlPr>
            </control>
          </mc:Choice>
        </mc:AlternateContent>
        <mc:AlternateContent xmlns:mc="http://schemas.openxmlformats.org/markup-compatibility/2006">
          <mc:Choice Requires="x14">
            <control shapeId="23837" r:id="rId288" name="Check Box 285">
              <controlPr defaultSize="0" autoFill="0" autoLine="0" autoPict="0" altText="">
                <anchor moveWithCells="1">
                  <from>
                    <xdr:col>11</xdr:col>
                    <xdr:colOff>12700</xdr:colOff>
                    <xdr:row>97</xdr:row>
                    <xdr:rowOff>0</xdr:rowOff>
                  </from>
                  <to>
                    <xdr:col>11</xdr:col>
                    <xdr:colOff>215900</xdr:colOff>
                    <xdr:row>97</xdr:row>
                    <xdr:rowOff>177800</xdr:rowOff>
                  </to>
                </anchor>
              </controlPr>
            </control>
          </mc:Choice>
        </mc:AlternateContent>
        <mc:AlternateContent xmlns:mc="http://schemas.openxmlformats.org/markup-compatibility/2006">
          <mc:Choice Requires="x14">
            <control shapeId="23838" r:id="rId289" name="Check Box 286">
              <controlPr defaultSize="0" autoFill="0" autoLine="0" autoPict="0" altText="">
                <anchor moveWithCells="1">
                  <from>
                    <xdr:col>11</xdr:col>
                    <xdr:colOff>12700</xdr:colOff>
                    <xdr:row>98</xdr:row>
                    <xdr:rowOff>0</xdr:rowOff>
                  </from>
                  <to>
                    <xdr:col>11</xdr:col>
                    <xdr:colOff>215900</xdr:colOff>
                    <xdr:row>98</xdr:row>
                    <xdr:rowOff>177800</xdr:rowOff>
                  </to>
                </anchor>
              </controlPr>
            </control>
          </mc:Choice>
        </mc:AlternateContent>
        <mc:AlternateContent xmlns:mc="http://schemas.openxmlformats.org/markup-compatibility/2006">
          <mc:Choice Requires="x14">
            <control shapeId="23839" r:id="rId290" name="Check Box 287">
              <controlPr defaultSize="0" autoFill="0" autoLine="0" autoPict="0" altText="">
                <anchor moveWithCells="1">
                  <from>
                    <xdr:col>11</xdr:col>
                    <xdr:colOff>12700</xdr:colOff>
                    <xdr:row>99</xdr:row>
                    <xdr:rowOff>0</xdr:rowOff>
                  </from>
                  <to>
                    <xdr:col>11</xdr:col>
                    <xdr:colOff>215900</xdr:colOff>
                    <xdr:row>99</xdr:row>
                    <xdr:rowOff>177800</xdr:rowOff>
                  </to>
                </anchor>
              </controlPr>
            </control>
          </mc:Choice>
        </mc:AlternateContent>
        <mc:AlternateContent xmlns:mc="http://schemas.openxmlformats.org/markup-compatibility/2006">
          <mc:Choice Requires="x14">
            <control shapeId="23840" r:id="rId291" name="Check Box 288">
              <controlPr defaultSize="0" autoFill="0" autoLine="0" autoPict="0" altText="">
                <anchor moveWithCells="1">
                  <from>
                    <xdr:col>11</xdr:col>
                    <xdr:colOff>12700</xdr:colOff>
                    <xdr:row>100</xdr:row>
                    <xdr:rowOff>0</xdr:rowOff>
                  </from>
                  <to>
                    <xdr:col>11</xdr:col>
                    <xdr:colOff>215900</xdr:colOff>
                    <xdr:row>100</xdr:row>
                    <xdr:rowOff>177800</xdr:rowOff>
                  </to>
                </anchor>
              </controlPr>
            </control>
          </mc:Choice>
        </mc:AlternateContent>
        <mc:AlternateContent xmlns:mc="http://schemas.openxmlformats.org/markup-compatibility/2006">
          <mc:Choice Requires="x14">
            <control shapeId="23841" r:id="rId292" name="Check Box 289">
              <controlPr defaultSize="0" autoFill="0" autoLine="0" autoPict="0" altText="">
                <anchor moveWithCells="1">
                  <from>
                    <xdr:col>11</xdr:col>
                    <xdr:colOff>12700</xdr:colOff>
                    <xdr:row>101</xdr:row>
                    <xdr:rowOff>0</xdr:rowOff>
                  </from>
                  <to>
                    <xdr:col>11</xdr:col>
                    <xdr:colOff>215900</xdr:colOff>
                    <xdr:row>101</xdr:row>
                    <xdr:rowOff>177800</xdr:rowOff>
                  </to>
                </anchor>
              </controlPr>
            </control>
          </mc:Choice>
        </mc:AlternateContent>
        <mc:AlternateContent xmlns:mc="http://schemas.openxmlformats.org/markup-compatibility/2006">
          <mc:Choice Requires="x14">
            <control shapeId="23842" r:id="rId293" name="Check Box 290">
              <controlPr defaultSize="0" autoFill="0" autoLine="0" autoPict="0" altText="">
                <anchor moveWithCells="1">
                  <from>
                    <xdr:col>11</xdr:col>
                    <xdr:colOff>12700</xdr:colOff>
                    <xdr:row>102</xdr:row>
                    <xdr:rowOff>0</xdr:rowOff>
                  </from>
                  <to>
                    <xdr:col>11</xdr:col>
                    <xdr:colOff>215900</xdr:colOff>
                    <xdr:row>102</xdr:row>
                    <xdr:rowOff>177800</xdr:rowOff>
                  </to>
                </anchor>
              </controlPr>
            </control>
          </mc:Choice>
        </mc:AlternateContent>
        <mc:AlternateContent xmlns:mc="http://schemas.openxmlformats.org/markup-compatibility/2006">
          <mc:Choice Requires="x14">
            <control shapeId="23843" r:id="rId294" name="Check Box 291">
              <controlPr defaultSize="0" autoFill="0" autoLine="0" autoPict="0" altText="">
                <anchor moveWithCells="1">
                  <from>
                    <xdr:col>11</xdr:col>
                    <xdr:colOff>12700</xdr:colOff>
                    <xdr:row>103</xdr:row>
                    <xdr:rowOff>0</xdr:rowOff>
                  </from>
                  <to>
                    <xdr:col>11</xdr:col>
                    <xdr:colOff>215900</xdr:colOff>
                    <xdr:row>103</xdr:row>
                    <xdr:rowOff>177800</xdr:rowOff>
                  </to>
                </anchor>
              </controlPr>
            </control>
          </mc:Choice>
        </mc:AlternateContent>
        <mc:AlternateContent xmlns:mc="http://schemas.openxmlformats.org/markup-compatibility/2006">
          <mc:Choice Requires="x14">
            <control shapeId="23844" r:id="rId295" name="Check Box 292">
              <controlPr defaultSize="0" autoFill="0" autoLine="0" autoPict="0" altText="">
                <anchor moveWithCells="1">
                  <from>
                    <xdr:col>11</xdr:col>
                    <xdr:colOff>12700</xdr:colOff>
                    <xdr:row>104</xdr:row>
                    <xdr:rowOff>0</xdr:rowOff>
                  </from>
                  <to>
                    <xdr:col>11</xdr:col>
                    <xdr:colOff>215900</xdr:colOff>
                    <xdr:row>104</xdr:row>
                    <xdr:rowOff>177800</xdr:rowOff>
                  </to>
                </anchor>
              </controlPr>
            </control>
          </mc:Choice>
        </mc:AlternateContent>
        <mc:AlternateContent xmlns:mc="http://schemas.openxmlformats.org/markup-compatibility/2006">
          <mc:Choice Requires="x14">
            <control shapeId="23845" r:id="rId296" name="Check Box 293">
              <controlPr defaultSize="0" autoFill="0" autoLine="0" autoPict="0" altText="">
                <anchor moveWithCells="1">
                  <from>
                    <xdr:col>11</xdr:col>
                    <xdr:colOff>12700</xdr:colOff>
                    <xdr:row>105</xdr:row>
                    <xdr:rowOff>0</xdr:rowOff>
                  </from>
                  <to>
                    <xdr:col>11</xdr:col>
                    <xdr:colOff>215900</xdr:colOff>
                    <xdr:row>105</xdr:row>
                    <xdr:rowOff>177800</xdr:rowOff>
                  </to>
                </anchor>
              </controlPr>
            </control>
          </mc:Choice>
        </mc:AlternateContent>
        <mc:AlternateContent xmlns:mc="http://schemas.openxmlformats.org/markup-compatibility/2006">
          <mc:Choice Requires="x14">
            <control shapeId="23846" r:id="rId297" name="Check Box 294">
              <controlPr defaultSize="0" autoFill="0" autoLine="0" autoPict="0" altText="">
                <anchor moveWithCells="1">
                  <from>
                    <xdr:col>11</xdr:col>
                    <xdr:colOff>12700</xdr:colOff>
                    <xdr:row>106</xdr:row>
                    <xdr:rowOff>0</xdr:rowOff>
                  </from>
                  <to>
                    <xdr:col>11</xdr:col>
                    <xdr:colOff>215900</xdr:colOff>
                    <xdr:row>106</xdr:row>
                    <xdr:rowOff>177800</xdr:rowOff>
                  </to>
                </anchor>
              </controlPr>
            </control>
          </mc:Choice>
        </mc:AlternateContent>
        <mc:AlternateContent xmlns:mc="http://schemas.openxmlformats.org/markup-compatibility/2006">
          <mc:Choice Requires="x14">
            <control shapeId="23847" r:id="rId298" name="Check Box 295">
              <controlPr defaultSize="0" autoFill="0" autoLine="0" autoPict="0" altText="">
                <anchor moveWithCells="1">
                  <from>
                    <xdr:col>11</xdr:col>
                    <xdr:colOff>12700</xdr:colOff>
                    <xdr:row>107</xdr:row>
                    <xdr:rowOff>0</xdr:rowOff>
                  </from>
                  <to>
                    <xdr:col>11</xdr:col>
                    <xdr:colOff>215900</xdr:colOff>
                    <xdr:row>107</xdr:row>
                    <xdr:rowOff>177800</xdr:rowOff>
                  </to>
                </anchor>
              </controlPr>
            </control>
          </mc:Choice>
        </mc:AlternateContent>
        <mc:AlternateContent xmlns:mc="http://schemas.openxmlformats.org/markup-compatibility/2006">
          <mc:Choice Requires="x14">
            <control shapeId="23848" r:id="rId299" name="Check Box 296">
              <controlPr defaultSize="0" autoFill="0" autoLine="0" autoPict="0" altText="">
                <anchor moveWithCells="1">
                  <from>
                    <xdr:col>11</xdr:col>
                    <xdr:colOff>12700</xdr:colOff>
                    <xdr:row>108</xdr:row>
                    <xdr:rowOff>0</xdr:rowOff>
                  </from>
                  <to>
                    <xdr:col>11</xdr:col>
                    <xdr:colOff>215900</xdr:colOff>
                    <xdr:row>108</xdr:row>
                    <xdr:rowOff>177800</xdr:rowOff>
                  </to>
                </anchor>
              </controlPr>
            </control>
          </mc:Choice>
        </mc:AlternateContent>
        <mc:AlternateContent xmlns:mc="http://schemas.openxmlformats.org/markup-compatibility/2006">
          <mc:Choice Requires="x14">
            <control shapeId="23849" r:id="rId300" name="Check Box 297">
              <controlPr defaultSize="0" autoFill="0" autoLine="0" autoPict="0" altText="">
                <anchor moveWithCells="1">
                  <from>
                    <xdr:col>11</xdr:col>
                    <xdr:colOff>12700</xdr:colOff>
                    <xdr:row>109</xdr:row>
                    <xdr:rowOff>0</xdr:rowOff>
                  </from>
                  <to>
                    <xdr:col>11</xdr:col>
                    <xdr:colOff>215900</xdr:colOff>
                    <xdr:row>109</xdr:row>
                    <xdr:rowOff>177800</xdr:rowOff>
                  </to>
                </anchor>
              </controlPr>
            </control>
          </mc:Choice>
        </mc:AlternateContent>
        <mc:AlternateContent xmlns:mc="http://schemas.openxmlformats.org/markup-compatibility/2006">
          <mc:Choice Requires="x14">
            <control shapeId="23850" r:id="rId301" name="Check Box 298">
              <controlPr defaultSize="0" autoFill="0" autoLine="0" autoPict="0" altText="">
                <anchor moveWithCells="1">
                  <from>
                    <xdr:col>11</xdr:col>
                    <xdr:colOff>12700</xdr:colOff>
                    <xdr:row>110</xdr:row>
                    <xdr:rowOff>0</xdr:rowOff>
                  </from>
                  <to>
                    <xdr:col>11</xdr:col>
                    <xdr:colOff>215900</xdr:colOff>
                    <xdr:row>110</xdr:row>
                    <xdr:rowOff>177800</xdr:rowOff>
                  </to>
                </anchor>
              </controlPr>
            </control>
          </mc:Choice>
        </mc:AlternateContent>
        <mc:AlternateContent xmlns:mc="http://schemas.openxmlformats.org/markup-compatibility/2006">
          <mc:Choice Requires="x14">
            <control shapeId="23851" r:id="rId302" name="Check Box 299">
              <controlPr defaultSize="0" autoFill="0" autoLine="0" autoPict="0" altText="">
                <anchor moveWithCells="1">
                  <from>
                    <xdr:col>11</xdr:col>
                    <xdr:colOff>12700</xdr:colOff>
                    <xdr:row>111</xdr:row>
                    <xdr:rowOff>0</xdr:rowOff>
                  </from>
                  <to>
                    <xdr:col>11</xdr:col>
                    <xdr:colOff>215900</xdr:colOff>
                    <xdr:row>111</xdr:row>
                    <xdr:rowOff>177800</xdr:rowOff>
                  </to>
                </anchor>
              </controlPr>
            </control>
          </mc:Choice>
        </mc:AlternateContent>
        <mc:AlternateContent xmlns:mc="http://schemas.openxmlformats.org/markup-compatibility/2006">
          <mc:Choice Requires="x14">
            <control shapeId="23852" r:id="rId303" name="Check Box 300">
              <controlPr defaultSize="0" autoFill="0" autoLine="0" autoPict="0" altText="">
                <anchor moveWithCells="1">
                  <from>
                    <xdr:col>11</xdr:col>
                    <xdr:colOff>12700</xdr:colOff>
                    <xdr:row>112</xdr:row>
                    <xdr:rowOff>0</xdr:rowOff>
                  </from>
                  <to>
                    <xdr:col>11</xdr:col>
                    <xdr:colOff>215900</xdr:colOff>
                    <xdr:row>112</xdr:row>
                    <xdr:rowOff>177800</xdr:rowOff>
                  </to>
                </anchor>
              </controlPr>
            </control>
          </mc:Choice>
        </mc:AlternateContent>
        <mc:AlternateContent xmlns:mc="http://schemas.openxmlformats.org/markup-compatibility/2006">
          <mc:Choice Requires="x14">
            <control shapeId="23853" r:id="rId304" name="Option Button 301">
              <controlPr defaultSize="0" autoFill="0" autoLine="0" autoPict="0" altText="">
                <anchor moveWithCells="1">
                  <from>
                    <xdr:col>2</xdr:col>
                    <xdr:colOff>12700</xdr:colOff>
                    <xdr:row>6</xdr:row>
                    <xdr:rowOff>12700</xdr:rowOff>
                  </from>
                  <to>
                    <xdr:col>2</xdr:col>
                    <xdr:colOff>215900</xdr:colOff>
                    <xdr:row>7</xdr:row>
                    <xdr:rowOff>0</xdr:rowOff>
                  </to>
                </anchor>
              </controlPr>
            </control>
          </mc:Choice>
        </mc:AlternateContent>
        <mc:AlternateContent xmlns:mc="http://schemas.openxmlformats.org/markup-compatibility/2006">
          <mc:Choice Requires="x14">
            <control shapeId="23854" r:id="rId305" name="Option Button 302">
              <controlPr defaultSize="0" autoFill="0" autoLine="0" autoPict="0" altText="">
                <anchor moveWithCells="1">
                  <from>
                    <xdr:col>2</xdr:col>
                    <xdr:colOff>12700</xdr:colOff>
                    <xdr:row>8</xdr:row>
                    <xdr:rowOff>12700</xdr:rowOff>
                  </from>
                  <to>
                    <xdr:col>2</xdr:col>
                    <xdr:colOff>215900</xdr:colOff>
                    <xdr:row>9</xdr:row>
                    <xdr:rowOff>0</xdr:rowOff>
                  </to>
                </anchor>
              </controlPr>
            </control>
          </mc:Choice>
        </mc:AlternateContent>
        <mc:AlternateContent xmlns:mc="http://schemas.openxmlformats.org/markup-compatibility/2006">
          <mc:Choice Requires="x14">
            <control shapeId="23855" r:id="rId306" name="Check Box 303">
              <controlPr defaultSize="0" autoFill="0" autoLine="0" autoPict="0" altText="">
                <anchor moveWithCells="1">
                  <from>
                    <xdr:col>3</xdr:col>
                    <xdr:colOff>12700</xdr:colOff>
                    <xdr:row>12</xdr:row>
                    <xdr:rowOff>0</xdr:rowOff>
                  </from>
                  <to>
                    <xdr:col>3</xdr:col>
                    <xdr:colOff>215900</xdr:colOff>
                    <xdr:row>12</xdr:row>
                    <xdr:rowOff>177800</xdr:rowOff>
                  </to>
                </anchor>
              </controlPr>
            </control>
          </mc:Choice>
        </mc:AlternateContent>
        <mc:AlternateContent xmlns:mc="http://schemas.openxmlformats.org/markup-compatibility/2006">
          <mc:Choice Requires="x14">
            <control shapeId="23856" r:id="rId307" name="Check Box 304">
              <controlPr defaultSize="0" autoFill="0" autoLine="0" autoPict="0" altText="">
                <anchor moveWithCells="1">
                  <from>
                    <xdr:col>3</xdr:col>
                    <xdr:colOff>12700</xdr:colOff>
                    <xdr:row>16</xdr:row>
                    <xdr:rowOff>0</xdr:rowOff>
                  </from>
                  <to>
                    <xdr:col>3</xdr:col>
                    <xdr:colOff>215900</xdr:colOff>
                    <xdr:row>16</xdr:row>
                    <xdr:rowOff>177800</xdr:rowOff>
                  </to>
                </anchor>
              </controlPr>
            </control>
          </mc:Choice>
        </mc:AlternateContent>
        <mc:AlternateContent xmlns:mc="http://schemas.openxmlformats.org/markup-compatibility/2006">
          <mc:Choice Requires="x14">
            <control shapeId="23857" r:id="rId308" name="Check Box 305">
              <controlPr defaultSize="0" autoFill="0" autoLine="0" autoPict="0" altText="">
                <anchor moveWithCells="1">
                  <from>
                    <xdr:col>3</xdr:col>
                    <xdr:colOff>12700</xdr:colOff>
                    <xdr:row>17</xdr:row>
                    <xdr:rowOff>0</xdr:rowOff>
                  </from>
                  <to>
                    <xdr:col>3</xdr:col>
                    <xdr:colOff>215900</xdr:colOff>
                    <xdr:row>17</xdr:row>
                    <xdr:rowOff>177800</xdr:rowOff>
                  </to>
                </anchor>
              </controlPr>
            </control>
          </mc:Choice>
        </mc:AlternateContent>
        <mc:AlternateContent xmlns:mc="http://schemas.openxmlformats.org/markup-compatibility/2006">
          <mc:Choice Requires="x14">
            <control shapeId="23858" r:id="rId309" name="Check Box 306">
              <controlPr defaultSize="0" autoFill="0" autoLine="0" autoPict="0" altText="">
                <anchor moveWithCells="1">
                  <from>
                    <xdr:col>3</xdr:col>
                    <xdr:colOff>12700</xdr:colOff>
                    <xdr:row>18</xdr:row>
                    <xdr:rowOff>0</xdr:rowOff>
                  </from>
                  <to>
                    <xdr:col>3</xdr:col>
                    <xdr:colOff>215900</xdr:colOff>
                    <xdr:row>18</xdr:row>
                    <xdr:rowOff>177800</xdr:rowOff>
                  </to>
                </anchor>
              </controlPr>
            </control>
          </mc:Choice>
        </mc:AlternateContent>
        <mc:AlternateContent xmlns:mc="http://schemas.openxmlformats.org/markup-compatibility/2006">
          <mc:Choice Requires="x14">
            <control shapeId="23859" r:id="rId310" name="Check Box 307">
              <controlPr defaultSize="0" autoFill="0" autoLine="0" autoPict="0" altText="">
                <anchor moveWithCells="1">
                  <from>
                    <xdr:col>3</xdr:col>
                    <xdr:colOff>12700</xdr:colOff>
                    <xdr:row>19</xdr:row>
                    <xdr:rowOff>0</xdr:rowOff>
                  </from>
                  <to>
                    <xdr:col>3</xdr:col>
                    <xdr:colOff>215900</xdr:colOff>
                    <xdr:row>19</xdr:row>
                    <xdr:rowOff>177800</xdr:rowOff>
                  </to>
                </anchor>
              </controlPr>
            </control>
          </mc:Choice>
        </mc:AlternateContent>
        <mc:AlternateContent xmlns:mc="http://schemas.openxmlformats.org/markup-compatibility/2006">
          <mc:Choice Requires="x14">
            <control shapeId="23860" r:id="rId311" name="Check Box 308">
              <controlPr defaultSize="0" autoFill="0" autoLine="0" autoPict="0" altText="">
                <anchor moveWithCells="1">
                  <from>
                    <xdr:col>3</xdr:col>
                    <xdr:colOff>12700</xdr:colOff>
                    <xdr:row>20</xdr:row>
                    <xdr:rowOff>0</xdr:rowOff>
                  </from>
                  <to>
                    <xdr:col>3</xdr:col>
                    <xdr:colOff>215900</xdr:colOff>
                    <xdr:row>20</xdr:row>
                    <xdr:rowOff>177800</xdr:rowOff>
                  </to>
                </anchor>
              </controlPr>
            </control>
          </mc:Choice>
        </mc:AlternateContent>
        <mc:AlternateContent xmlns:mc="http://schemas.openxmlformats.org/markup-compatibility/2006">
          <mc:Choice Requires="x14">
            <control shapeId="23861" r:id="rId312" name="Check Box 309">
              <controlPr defaultSize="0" autoFill="0" autoLine="0" autoPict="0" altText="">
                <anchor moveWithCells="1">
                  <from>
                    <xdr:col>5</xdr:col>
                    <xdr:colOff>12700</xdr:colOff>
                    <xdr:row>16</xdr:row>
                    <xdr:rowOff>0</xdr:rowOff>
                  </from>
                  <to>
                    <xdr:col>5</xdr:col>
                    <xdr:colOff>215900</xdr:colOff>
                    <xdr:row>16</xdr:row>
                    <xdr:rowOff>177800</xdr:rowOff>
                  </to>
                </anchor>
              </controlPr>
            </control>
          </mc:Choice>
        </mc:AlternateContent>
        <mc:AlternateContent xmlns:mc="http://schemas.openxmlformats.org/markup-compatibility/2006">
          <mc:Choice Requires="x14">
            <control shapeId="23862" r:id="rId313" name="Check Box 310">
              <controlPr defaultSize="0" autoFill="0" autoLine="0" autoPict="0" altText="">
                <anchor moveWithCells="1">
                  <from>
                    <xdr:col>5</xdr:col>
                    <xdr:colOff>12700</xdr:colOff>
                    <xdr:row>17</xdr:row>
                    <xdr:rowOff>0</xdr:rowOff>
                  </from>
                  <to>
                    <xdr:col>5</xdr:col>
                    <xdr:colOff>215900</xdr:colOff>
                    <xdr:row>17</xdr:row>
                    <xdr:rowOff>177800</xdr:rowOff>
                  </to>
                </anchor>
              </controlPr>
            </control>
          </mc:Choice>
        </mc:AlternateContent>
        <mc:AlternateContent xmlns:mc="http://schemas.openxmlformats.org/markup-compatibility/2006">
          <mc:Choice Requires="x14">
            <control shapeId="23863" r:id="rId314" name="Check Box 311">
              <controlPr defaultSize="0" autoFill="0" autoLine="0" autoPict="0" altText="">
                <anchor moveWithCells="1">
                  <from>
                    <xdr:col>5</xdr:col>
                    <xdr:colOff>12700</xdr:colOff>
                    <xdr:row>18</xdr:row>
                    <xdr:rowOff>0</xdr:rowOff>
                  </from>
                  <to>
                    <xdr:col>5</xdr:col>
                    <xdr:colOff>215900</xdr:colOff>
                    <xdr:row>18</xdr:row>
                    <xdr:rowOff>177800</xdr:rowOff>
                  </to>
                </anchor>
              </controlPr>
            </control>
          </mc:Choice>
        </mc:AlternateContent>
        <mc:AlternateContent xmlns:mc="http://schemas.openxmlformats.org/markup-compatibility/2006">
          <mc:Choice Requires="x14">
            <control shapeId="23864" r:id="rId315" name="Check Box 312">
              <controlPr defaultSize="0" autoFill="0" autoLine="0" autoPict="0" altText="">
                <anchor moveWithCells="1">
                  <from>
                    <xdr:col>5</xdr:col>
                    <xdr:colOff>12700</xdr:colOff>
                    <xdr:row>19</xdr:row>
                    <xdr:rowOff>0</xdr:rowOff>
                  </from>
                  <to>
                    <xdr:col>5</xdr:col>
                    <xdr:colOff>215900</xdr:colOff>
                    <xdr:row>19</xdr:row>
                    <xdr:rowOff>177800</xdr:rowOff>
                  </to>
                </anchor>
              </controlPr>
            </control>
          </mc:Choice>
        </mc:AlternateContent>
        <mc:AlternateContent xmlns:mc="http://schemas.openxmlformats.org/markup-compatibility/2006">
          <mc:Choice Requires="x14">
            <control shapeId="23865" r:id="rId316" name="Check Box 313">
              <controlPr defaultSize="0" autoFill="0" autoLine="0" autoPict="0" altText="">
                <anchor moveWithCells="1">
                  <from>
                    <xdr:col>5</xdr:col>
                    <xdr:colOff>12700</xdr:colOff>
                    <xdr:row>20</xdr:row>
                    <xdr:rowOff>0</xdr:rowOff>
                  </from>
                  <to>
                    <xdr:col>5</xdr:col>
                    <xdr:colOff>215900</xdr:colOff>
                    <xdr:row>20</xdr:row>
                    <xdr:rowOff>177800</xdr:rowOff>
                  </to>
                </anchor>
              </controlPr>
            </control>
          </mc:Choice>
        </mc:AlternateContent>
        <mc:AlternateContent xmlns:mc="http://schemas.openxmlformats.org/markup-compatibility/2006">
          <mc:Choice Requires="x14">
            <control shapeId="23866" r:id="rId317" name="Check Box 314">
              <controlPr defaultSize="0" autoFill="0" autoLine="0" autoPict="0" altText="">
                <anchor moveWithCells="1">
                  <from>
                    <xdr:col>7</xdr:col>
                    <xdr:colOff>12700</xdr:colOff>
                    <xdr:row>16</xdr:row>
                    <xdr:rowOff>0</xdr:rowOff>
                  </from>
                  <to>
                    <xdr:col>7</xdr:col>
                    <xdr:colOff>215900</xdr:colOff>
                    <xdr:row>16</xdr:row>
                    <xdr:rowOff>177800</xdr:rowOff>
                  </to>
                </anchor>
              </controlPr>
            </control>
          </mc:Choice>
        </mc:AlternateContent>
        <mc:AlternateContent xmlns:mc="http://schemas.openxmlformats.org/markup-compatibility/2006">
          <mc:Choice Requires="x14">
            <control shapeId="23867" r:id="rId318" name="Check Box 315">
              <controlPr defaultSize="0" autoFill="0" autoLine="0" autoPict="0" altText="">
                <anchor moveWithCells="1">
                  <from>
                    <xdr:col>7</xdr:col>
                    <xdr:colOff>12700</xdr:colOff>
                    <xdr:row>17</xdr:row>
                    <xdr:rowOff>0</xdr:rowOff>
                  </from>
                  <to>
                    <xdr:col>7</xdr:col>
                    <xdr:colOff>215900</xdr:colOff>
                    <xdr:row>17</xdr:row>
                    <xdr:rowOff>177800</xdr:rowOff>
                  </to>
                </anchor>
              </controlPr>
            </control>
          </mc:Choice>
        </mc:AlternateContent>
        <mc:AlternateContent xmlns:mc="http://schemas.openxmlformats.org/markup-compatibility/2006">
          <mc:Choice Requires="x14">
            <control shapeId="23868" r:id="rId319" name="Check Box 316">
              <controlPr defaultSize="0" autoFill="0" autoLine="0" autoPict="0" altText="">
                <anchor moveWithCells="1">
                  <from>
                    <xdr:col>7</xdr:col>
                    <xdr:colOff>12700</xdr:colOff>
                    <xdr:row>18</xdr:row>
                    <xdr:rowOff>0</xdr:rowOff>
                  </from>
                  <to>
                    <xdr:col>7</xdr:col>
                    <xdr:colOff>215900</xdr:colOff>
                    <xdr:row>18</xdr:row>
                    <xdr:rowOff>177800</xdr:rowOff>
                  </to>
                </anchor>
              </controlPr>
            </control>
          </mc:Choice>
        </mc:AlternateContent>
        <mc:AlternateContent xmlns:mc="http://schemas.openxmlformats.org/markup-compatibility/2006">
          <mc:Choice Requires="x14">
            <control shapeId="23869" r:id="rId320" name="Check Box 317">
              <controlPr defaultSize="0" autoFill="0" autoLine="0" autoPict="0" altText="">
                <anchor moveWithCells="1">
                  <from>
                    <xdr:col>7</xdr:col>
                    <xdr:colOff>12700</xdr:colOff>
                    <xdr:row>19</xdr:row>
                    <xdr:rowOff>0</xdr:rowOff>
                  </from>
                  <to>
                    <xdr:col>7</xdr:col>
                    <xdr:colOff>215900</xdr:colOff>
                    <xdr:row>19</xdr:row>
                    <xdr:rowOff>177800</xdr:rowOff>
                  </to>
                </anchor>
              </controlPr>
            </control>
          </mc:Choice>
        </mc:AlternateContent>
        <mc:AlternateContent xmlns:mc="http://schemas.openxmlformats.org/markup-compatibility/2006">
          <mc:Choice Requires="x14">
            <control shapeId="23870" r:id="rId321" name="Check Box 318">
              <controlPr defaultSize="0" autoFill="0" autoLine="0" autoPict="0" altText="">
                <anchor moveWithCells="1">
                  <from>
                    <xdr:col>7</xdr:col>
                    <xdr:colOff>12700</xdr:colOff>
                    <xdr:row>20</xdr:row>
                    <xdr:rowOff>0</xdr:rowOff>
                  </from>
                  <to>
                    <xdr:col>7</xdr:col>
                    <xdr:colOff>215900</xdr:colOff>
                    <xdr:row>20</xdr:row>
                    <xdr:rowOff>177800</xdr:rowOff>
                  </to>
                </anchor>
              </controlPr>
            </control>
          </mc:Choice>
        </mc:AlternateContent>
        <mc:AlternateContent xmlns:mc="http://schemas.openxmlformats.org/markup-compatibility/2006">
          <mc:Choice Requires="x14">
            <control shapeId="23871" r:id="rId322" name="Check Box 319">
              <controlPr defaultSize="0" autoFill="0" autoLine="0" autoPict="0" altText="">
                <anchor moveWithCells="1">
                  <from>
                    <xdr:col>11</xdr:col>
                    <xdr:colOff>12700</xdr:colOff>
                    <xdr:row>16</xdr:row>
                    <xdr:rowOff>0</xdr:rowOff>
                  </from>
                  <to>
                    <xdr:col>11</xdr:col>
                    <xdr:colOff>215900</xdr:colOff>
                    <xdr:row>16</xdr:row>
                    <xdr:rowOff>177800</xdr:rowOff>
                  </to>
                </anchor>
              </controlPr>
            </control>
          </mc:Choice>
        </mc:AlternateContent>
        <mc:AlternateContent xmlns:mc="http://schemas.openxmlformats.org/markup-compatibility/2006">
          <mc:Choice Requires="x14">
            <control shapeId="23872" r:id="rId323" name="Check Box 320">
              <controlPr defaultSize="0" autoFill="0" autoLine="0" autoPict="0" altText="">
                <anchor moveWithCells="1">
                  <from>
                    <xdr:col>11</xdr:col>
                    <xdr:colOff>12700</xdr:colOff>
                    <xdr:row>17</xdr:row>
                    <xdr:rowOff>0</xdr:rowOff>
                  </from>
                  <to>
                    <xdr:col>11</xdr:col>
                    <xdr:colOff>215900</xdr:colOff>
                    <xdr:row>17</xdr:row>
                    <xdr:rowOff>177800</xdr:rowOff>
                  </to>
                </anchor>
              </controlPr>
            </control>
          </mc:Choice>
        </mc:AlternateContent>
        <mc:AlternateContent xmlns:mc="http://schemas.openxmlformats.org/markup-compatibility/2006">
          <mc:Choice Requires="x14">
            <control shapeId="23873" r:id="rId324" name="Check Box 321">
              <controlPr defaultSize="0" autoFill="0" autoLine="0" autoPict="0" altText="">
                <anchor moveWithCells="1">
                  <from>
                    <xdr:col>11</xdr:col>
                    <xdr:colOff>12700</xdr:colOff>
                    <xdr:row>18</xdr:row>
                    <xdr:rowOff>0</xdr:rowOff>
                  </from>
                  <to>
                    <xdr:col>11</xdr:col>
                    <xdr:colOff>215900</xdr:colOff>
                    <xdr:row>18</xdr:row>
                    <xdr:rowOff>177800</xdr:rowOff>
                  </to>
                </anchor>
              </controlPr>
            </control>
          </mc:Choice>
        </mc:AlternateContent>
        <mc:AlternateContent xmlns:mc="http://schemas.openxmlformats.org/markup-compatibility/2006">
          <mc:Choice Requires="x14">
            <control shapeId="23874" r:id="rId325" name="Check Box 322">
              <controlPr defaultSize="0" autoFill="0" autoLine="0" autoPict="0" altText="">
                <anchor moveWithCells="1">
                  <from>
                    <xdr:col>11</xdr:col>
                    <xdr:colOff>12700</xdr:colOff>
                    <xdr:row>19</xdr:row>
                    <xdr:rowOff>0</xdr:rowOff>
                  </from>
                  <to>
                    <xdr:col>11</xdr:col>
                    <xdr:colOff>215900</xdr:colOff>
                    <xdr:row>19</xdr:row>
                    <xdr:rowOff>177800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80D9-1D8B-4DF2-B41C-D8D8CF745291}">
  <sheetPr codeName="Blad7">
    <pageSetUpPr fitToPage="1"/>
  </sheetPr>
  <dimension ref="A1:Z66"/>
  <sheetViews>
    <sheetView showGridLines="0" zoomScaleNormal="100" workbookViewId="0">
      <pane ySplit="3" topLeftCell="A4" activePane="bottomLeft" state="frozen"/>
      <selection pane="bottomLeft" activeCell="M64" sqref="M64"/>
    </sheetView>
  </sheetViews>
  <sheetFormatPr baseColWidth="10" defaultColWidth="8.83203125" defaultRowHeight="15" x14ac:dyDescent="0.2"/>
  <cols>
    <col min="1" max="2" width="2.5" customWidth="1"/>
    <col min="3" max="3" width="42.5" customWidth="1"/>
    <col min="4" max="4" width="4.83203125" customWidth="1"/>
    <col min="5" max="5" width="17" customWidth="1"/>
    <col min="6" max="11" width="10" customWidth="1"/>
    <col min="12" max="12" width="18.5" hidden="1" customWidth="1"/>
    <col min="13" max="13" width="2.5" customWidth="1"/>
    <col min="14" max="14" width="2.5" hidden="1" customWidth="1"/>
    <col min="15" max="25" width="8.83203125" hidden="1" customWidth="1"/>
    <col min="26" max="26" width="2.5" customWidth="1"/>
  </cols>
  <sheetData>
    <row r="1" spans="1:26" ht="24" customHeight="1" x14ac:dyDescent="0.2">
      <c r="A1" s="1"/>
      <c r="D1" s="47"/>
      <c r="O1" s="133" t="str">
        <f>IF(SUM(U66:Y66)&lt;&gt;0, "Fout(en) gevonden – controleer het blad.", IF(O3&lt;&gt;0, "Vul verplichte velden in.", ""))</f>
        <v/>
      </c>
    </row>
    <row r="2" spans="1:26" s="6" customFormat="1" ht="24" customHeight="1" x14ac:dyDescent="0.2">
      <c r="A2" s="45"/>
      <c r="B2" s="84" t="s">
        <v>351</v>
      </c>
      <c r="C2" s="83"/>
      <c r="D2" s="83"/>
      <c r="E2" s="83"/>
      <c r="F2" s="82"/>
      <c r="G2" s="82"/>
      <c r="H2" s="82"/>
      <c r="I2" s="82"/>
      <c r="J2" s="45"/>
      <c r="K2" s="45"/>
      <c r="L2" s="45"/>
      <c r="M2" s="45"/>
      <c r="N2" s="45"/>
      <c r="O2" s="6" t="s">
        <v>352</v>
      </c>
      <c r="P2" s="6" t="s">
        <v>353</v>
      </c>
      <c r="U2" s="6" t="s">
        <v>354</v>
      </c>
    </row>
    <row r="3" spans="1:26" ht="14.25" customHeight="1" x14ac:dyDescent="0.2">
      <c r="A3" s="16"/>
      <c r="B3" s="16"/>
      <c r="C3" s="43"/>
      <c r="D3" s="43"/>
      <c r="E3" s="43"/>
      <c r="F3" s="43"/>
      <c r="G3" s="43"/>
      <c r="H3" s="43"/>
      <c r="I3" s="43"/>
      <c r="J3" s="43"/>
      <c r="K3" s="43"/>
      <c r="L3" s="16"/>
      <c r="M3" s="16"/>
      <c r="N3" s="16"/>
      <c r="O3" s="6">
        <f>O5</f>
        <v>0</v>
      </c>
      <c r="P3" s="126" t="str">
        <f>SUBSTITUTE(ADDRESS(1, COLUMN(F3), 4, 1), "1", "")</f>
        <v>F</v>
      </c>
      <c r="Q3" t="str">
        <f t="shared" ref="Q3:T3" si="0">SUBSTITUTE(ADDRESS(1, COLUMN(G3), 4, 1), "1", "")</f>
        <v>G</v>
      </c>
      <c r="R3" t="str">
        <f t="shared" si="0"/>
        <v>H</v>
      </c>
      <c r="S3" t="str">
        <f t="shared" si="0"/>
        <v>I</v>
      </c>
      <c r="T3" s="130" t="str">
        <f t="shared" si="0"/>
        <v>J</v>
      </c>
      <c r="U3" t="str">
        <f>SUBSTITUTE(ADDRESS(1, COLUMN(F3), 4, 1), "1", "")</f>
        <v>F</v>
      </c>
      <c r="V3" t="str">
        <f t="shared" ref="V3:Y3" si="1">SUBSTITUTE(ADDRESS(1, COLUMN(G3), 4, 1), "1", "")</f>
        <v>G</v>
      </c>
      <c r="W3" t="str">
        <f t="shared" si="1"/>
        <v>H</v>
      </c>
      <c r="X3" t="str">
        <f t="shared" si="1"/>
        <v>I</v>
      </c>
      <c r="Y3" t="str">
        <f t="shared" si="1"/>
        <v>J</v>
      </c>
      <c r="Z3" s="16"/>
    </row>
    <row r="4" spans="1:26" x14ac:dyDescent="0.2">
      <c r="A4" s="2"/>
      <c r="P4" s="126"/>
      <c r="T4" s="130"/>
      <c r="Z4" s="133" t="str">
        <f>_xlfn.CONCAT(U4:Y4)</f>
        <v/>
      </c>
    </row>
    <row r="5" spans="1:26" x14ac:dyDescent="0.2">
      <c r="A5" s="47" t="str">
        <f>IF(E5&lt;&gt;"", "✘", "")</f>
        <v/>
      </c>
      <c r="B5" s="10" t="str">
        <f>"Gerealiseerd aantal VTE's in "&amp;Datum_werkingsjaar&amp;" per functie en niveau"</f>
        <v>Gerealiseerd aantal VTE's in 2025 per functie en niveau</v>
      </c>
      <c r="E5" s="35" t="str">
        <f>IF(O5&lt;&gt;0, "| Vul de tabel aan.  ", "")</f>
        <v/>
      </c>
      <c r="O5" s="2" cm="1">
        <f t="array" ref="O5">SUMPRODUCT(--((F8:J11)=""))</f>
        <v>0</v>
      </c>
      <c r="P5" s="126"/>
      <c r="T5" s="130"/>
      <c r="Z5" s="133" t="str">
        <f t="shared" ref="Z5:Z64" si="2">_xlfn.CONCAT(U5:Y5)</f>
        <v/>
      </c>
    </row>
    <row r="6" spans="1:26" ht="6" customHeight="1" x14ac:dyDescent="0.2">
      <c r="A6" s="47"/>
      <c r="P6" s="126"/>
      <c r="T6" s="130"/>
      <c r="Z6" s="133" t="str">
        <f t="shared" si="2"/>
        <v/>
      </c>
    </row>
    <row r="7" spans="1:26" s="2" customFormat="1" ht="18" customHeight="1" x14ac:dyDescent="0.2">
      <c r="A7" s="47"/>
      <c r="C7" s="54" t="s">
        <v>355</v>
      </c>
      <c r="D7" s="60"/>
      <c r="E7" s="55"/>
      <c r="F7" s="55" t="s">
        <v>356</v>
      </c>
      <c r="G7" s="55" t="s">
        <v>357</v>
      </c>
      <c r="H7" s="55" t="s">
        <v>358</v>
      </c>
      <c r="I7" s="55" t="s">
        <v>359</v>
      </c>
      <c r="J7" s="55" t="s">
        <v>360</v>
      </c>
      <c r="K7" s="56" t="s">
        <v>361</v>
      </c>
      <c r="P7" s="127"/>
      <c r="T7" s="131"/>
      <c r="Z7" s="133" t="str">
        <f t="shared" si="2"/>
        <v/>
      </c>
    </row>
    <row r="8" spans="1:26" s="2" customFormat="1" ht="18" customHeight="1" x14ac:dyDescent="0.2">
      <c r="A8" s="47" t="str">
        <f>IF(Z8&lt;&gt;"", "✘", "")</f>
        <v/>
      </c>
      <c r="C8" s="51" t="s">
        <v>362</v>
      </c>
      <c r="D8" s="48"/>
      <c r="E8" s="48"/>
      <c r="F8" s="94">
        <v>0</v>
      </c>
      <c r="G8" s="94">
        <v>0.75</v>
      </c>
      <c r="H8" s="94">
        <v>0</v>
      </c>
      <c r="I8" s="94">
        <v>0</v>
      </c>
      <c r="J8" s="95">
        <v>0</v>
      </c>
      <c r="K8" s="52">
        <f>SUM(F8:J8)</f>
        <v>0.75</v>
      </c>
      <c r="P8" s="127"/>
      <c r="T8" s="131"/>
      <c r="Z8" s="133" t="str">
        <f t="shared" si="2"/>
        <v/>
      </c>
    </row>
    <row r="9" spans="1:26" s="2" customFormat="1" ht="18" customHeight="1" x14ac:dyDescent="0.2">
      <c r="A9" s="47" t="str">
        <f>IF(Z9&lt;&gt;"", "✘", "")</f>
        <v/>
      </c>
      <c r="C9" s="50" t="s">
        <v>363</v>
      </c>
      <c r="D9" s="49"/>
      <c r="E9" s="49"/>
      <c r="F9" s="96">
        <v>0</v>
      </c>
      <c r="G9" s="96">
        <v>2</v>
      </c>
      <c r="H9" s="96">
        <v>0</v>
      </c>
      <c r="I9" s="96">
        <v>0</v>
      </c>
      <c r="J9" s="97">
        <v>0</v>
      </c>
      <c r="K9" s="52">
        <f t="shared" ref="K9:K11" si="3">SUM(F9:J9)</f>
        <v>2</v>
      </c>
      <c r="P9" s="127"/>
      <c r="T9" s="131"/>
      <c r="Z9" s="133" t="str">
        <f t="shared" si="2"/>
        <v/>
      </c>
    </row>
    <row r="10" spans="1:26" s="2" customFormat="1" ht="18" customHeight="1" x14ac:dyDescent="0.2">
      <c r="A10" s="47" t="str">
        <f>IF(Z10&lt;&gt;"", "✘", "")</f>
        <v/>
      </c>
      <c r="C10" s="51" t="s">
        <v>364</v>
      </c>
      <c r="D10" s="48"/>
      <c r="E10" s="48"/>
      <c r="F10" s="98">
        <v>0</v>
      </c>
      <c r="G10" s="98">
        <v>0</v>
      </c>
      <c r="H10" s="98">
        <v>0</v>
      </c>
      <c r="I10" s="98">
        <v>0</v>
      </c>
      <c r="J10" s="99">
        <v>0</v>
      </c>
      <c r="K10" s="52">
        <f t="shared" si="3"/>
        <v>0</v>
      </c>
      <c r="P10" s="127"/>
      <c r="T10" s="131"/>
      <c r="Z10" s="133" t="str">
        <f t="shared" si="2"/>
        <v/>
      </c>
    </row>
    <row r="11" spans="1:26" s="2" customFormat="1" ht="18" customHeight="1" thickBot="1" x14ac:dyDescent="0.25">
      <c r="A11" s="47" t="str">
        <f>IF(Z11&lt;&gt;"", "✘", "")</f>
        <v/>
      </c>
      <c r="C11" s="50" t="s">
        <v>365</v>
      </c>
      <c r="D11" s="49"/>
      <c r="E11" s="49"/>
      <c r="F11" s="100">
        <v>0</v>
      </c>
      <c r="G11" s="100">
        <v>0</v>
      </c>
      <c r="H11" s="100">
        <v>0</v>
      </c>
      <c r="I11" s="100">
        <v>0</v>
      </c>
      <c r="J11" s="101">
        <v>0</v>
      </c>
      <c r="K11" s="53">
        <f t="shared" si="3"/>
        <v>0</v>
      </c>
      <c r="P11" s="127"/>
      <c r="T11" s="131"/>
      <c r="Z11" s="133" t="str">
        <f t="shared" si="2"/>
        <v/>
      </c>
    </row>
    <row r="12" spans="1:26" s="2" customFormat="1" ht="18" customHeight="1" thickTop="1" x14ac:dyDescent="0.2">
      <c r="A12" s="47"/>
      <c r="C12" s="57" t="s">
        <v>361</v>
      </c>
      <c r="D12" s="58"/>
      <c r="E12" s="58"/>
      <c r="F12" s="58">
        <f>SUM(F8:F11)</f>
        <v>0</v>
      </c>
      <c r="G12" s="58">
        <f t="shared" ref="G12:J12" si="4">SUM(G8:G11)</f>
        <v>2.75</v>
      </c>
      <c r="H12" s="58">
        <f t="shared" si="4"/>
        <v>0</v>
      </c>
      <c r="I12" s="58">
        <f t="shared" si="4"/>
        <v>0</v>
      </c>
      <c r="J12" s="58">
        <f t="shared" si="4"/>
        <v>0</v>
      </c>
      <c r="K12" s="59">
        <f>SUM(F8:J11)</f>
        <v>2.75</v>
      </c>
      <c r="P12" s="127"/>
      <c r="T12" s="131"/>
      <c r="Z12" s="133" t="str">
        <f t="shared" si="2"/>
        <v/>
      </c>
    </row>
    <row r="13" spans="1:26" ht="18" customHeight="1" x14ac:dyDescent="0.2">
      <c r="A13" s="47"/>
      <c r="P13" s="126"/>
      <c r="T13" s="130"/>
      <c r="Z13" s="133" t="str">
        <f t="shared" si="2"/>
        <v/>
      </c>
    </row>
    <row r="14" spans="1:26" x14ac:dyDescent="0.2">
      <c r="A14" s="47"/>
      <c r="P14" s="126"/>
      <c r="T14" s="130"/>
      <c r="Z14" s="133" t="str">
        <f t="shared" ref="Z14:Z23" si="5">_xlfn.CONCAT(U14:Y14)</f>
        <v/>
      </c>
    </row>
    <row r="15" spans="1:26" x14ac:dyDescent="0.2">
      <c r="A15" s="47" t="str">
        <f>IF(E15&lt;&gt;"", "✘", "")</f>
        <v/>
      </c>
      <c r="B15" s="10" t="str">
        <f>"Gerealiseerd aantal VTE's in "&amp;Datum_werkingsjaar-1&amp;" per functie en niveau"</f>
        <v>Gerealiseerd aantal VTE's in 2024 per functie en niveau</v>
      </c>
      <c r="E15" s="35"/>
      <c r="O15" s="2"/>
      <c r="P15" s="126"/>
      <c r="T15" s="130"/>
      <c r="Z15" s="133" t="str">
        <f t="shared" si="5"/>
        <v/>
      </c>
    </row>
    <row r="16" spans="1:26" ht="6" customHeight="1" x14ac:dyDescent="0.2">
      <c r="A16" s="47"/>
      <c r="P16" s="126"/>
      <c r="T16" s="130"/>
      <c r="Z16" s="133" t="str">
        <f t="shared" si="5"/>
        <v/>
      </c>
    </row>
    <row r="17" spans="1:26" s="2" customFormat="1" ht="18" customHeight="1" x14ac:dyDescent="0.2">
      <c r="A17" s="47"/>
      <c r="C17" s="54" t="s">
        <v>355</v>
      </c>
      <c r="D17" s="60"/>
      <c r="E17" s="55"/>
      <c r="F17" s="55" t="s">
        <v>356</v>
      </c>
      <c r="G17" s="55" t="s">
        <v>357</v>
      </c>
      <c r="H17" s="55" t="s">
        <v>358</v>
      </c>
      <c r="I17" s="55" t="s">
        <v>359</v>
      </c>
      <c r="J17" s="55" t="s">
        <v>360</v>
      </c>
      <c r="K17" s="56" t="s">
        <v>361</v>
      </c>
      <c r="P17" s="127"/>
      <c r="T17" s="131"/>
      <c r="Z17" s="133" t="str">
        <f t="shared" si="5"/>
        <v/>
      </c>
    </row>
    <row r="18" spans="1:26" s="2" customFormat="1" ht="18" customHeight="1" x14ac:dyDescent="0.2">
      <c r="A18" s="47" t="str">
        <f t="shared" ref="A18:A21" si="6">IF(Z18&lt;&gt;"", "✘", "")</f>
        <v/>
      </c>
      <c r="C18" s="51" t="s">
        <v>362</v>
      </c>
      <c r="D18" s="48"/>
      <c r="E18" s="48"/>
      <c r="F18" s="148">
        <v>0</v>
      </c>
      <c r="G18" s="148">
        <v>0.75</v>
      </c>
      <c r="H18" s="148">
        <v>0</v>
      </c>
      <c r="I18" s="148">
        <v>0</v>
      </c>
      <c r="J18" s="149">
        <v>0</v>
      </c>
      <c r="K18" s="52">
        <f>SUM(F18:J18)</f>
        <v>0.75</v>
      </c>
      <c r="P18" s="129">
        <v>0</v>
      </c>
      <c r="Q18" s="128">
        <v>0.75</v>
      </c>
      <c r="R18" s="128">
        <v>0</v>
      </c>
      <c r="S18" s="128">
        <v>0</v>
      </c>
      <c r="T18" s="132">
        <v>0</v>
      </c>
      <c r="U18" s="2" t="str">
        <f>IF(P18&lt;&gt;F18, "| Veld '"&amp;U$3&amp;ROW()&amp;"': De reeds gerapporteerde cijfers mogen niet gewijzigd worden. Maak je aanpassing ongedaan.  ", "")</f>
        <v/>
      </c>
      <c r="V18" s="2" t="str">
        <f t="shared" ref="V18:V21" si="7">IF(Q18&lt;&gt;G18, "| Veld '"&amp;V$3&amp;ROW()&amp;"': De reeds gerapporteerde cijfers mogen niet gewijzigd worden. Maak je aanpassing ongedaan.  ", "")</f>
        <v/>
      </c>
      <c r="W18" s="2" t="str">
        <f t="shared" ref="W18:W21" si="8">IF(R18&lt;&gt;H18, "| Veld '"&amp;W$3&amp;ROW()&amp;"': De reeds gerapporteerde cijfers mogen niet gewijzigd worden. Maak je aanpassing ongedaan.  ", "")</f>
        <v/>
      </c>
      <c r="X18" s="2" t="str">
        <f t="shared" ref="X18:X21" si="9">IF(S18&lt;&gt;I18, "| Veld '"&amp;X$3&amp;ROW()&amp;"': De reeds gerapporteerde cijfers mogen niet gewijzigd worden. Maak je aanpassing ongedaan.  ", "")</f>
        <v/>
      </c>
      <c r="Y18" s="2" t="str">
        <f t="shared" ref="Y18:Y21" si="10">IF(T18&lt;&gt;J18, "| Veld '"&amp;Y$3&amp;ROW()&amp;"': De reeds gerapporteerde cijfers mogen niet gewijzigd worden. Maak je aanpassing ongedaan.  ", "")</f>
        <v/>
      </c>
      <c r="Z18" s="133" t="str">
        <f t="shared" si="5"/>
        <v/>
      </c>
    </row>
    <row r="19" spans="1:26" s="2" customFormat="1" ht="18" customHeight="1" x14ac:dyDescent="0.2">
      <c r="A19" s="47" t="str">
        <f t="shared" si="6"/>
        <v/>
      </c>
      <c r="C19" s="50" t="s">
        <v>363</v>
      </c>
      <c r="D19" s="49"/>
      <c r="E19" s="49"/>
      <c r="F19" s="128">
        <v>0</v>
      </c>
      <c r="G19" s="128">
        <v>1.79</v>
      </c>
      <c r="H19" s="128">
        <v>0</v>
      </c>
      <c r="I19" s="128">
        <v>0</v>
      </c>
      <c r="J19" s="150">
        <v>0</v>
      </c>
      <c r="K19" s="52">
        <f t="shared" ref="K19:K21" si="11">SUM(F19:J19)</f>
        <v>1.79</v>
      </c>
      <c r="P19" s="129">
        <v>0</v>
      </c>
      <c r="Q19" s="128">
        <v>1.79</v>
      </c>
      <c r="R19" s="128">
        <v>0</v>
      </c>
      <c r="S19" s="128">
        <v>0</v>
      </c>
      <c r="T19" s="132">
        <v>0</v>
      </c>
      <c r="U19" s="2" t="str">
        <f t="shared" ref="U19:U21" si="12">IF(P19&lt;&gt;F19, "| Veld '"&amp;U$3&amp;ROW()&amp;"': De reeds gerapporteerde cijfers mogen niet gewijzigd worden. Maak je aanpassing ongedaan.  ", "")</f>
        <v/>
      </c>
      <c r="V19" s="2" t="str">
        <f t="shared" si="7"/>
        <v/>
      </c>
      <c r="W19" s="2" t="str">
        <f t="shared" si="8"/>
        <v/>
      </c>
      <c r="X19" s="2" t="str">
        <f t="shared" si="9"/>
        <v/>
      </c>
      <c r="Y19" s="2" t="str">
        <f t="shared" si="10"/>
        <v/>
      </c>
      <c r="Z19" s="133" t="str">
        <f t="shared" si="5"/>
        <v/>
      </c>
    </row>
    <row r="20" spans="1:26" s="2" customFormat="1" ht="18" customHeight="1" x14ac:dyDescent="0.2">
      <c r="A20" s="47" t="str">
        <f t="shared" si="6"/>
        <v/>
      </c>
      <c r="C20" s="51" t="s">
        <v>364</v>
      </c>
      <c r="D20" s="48"/>
      <c r="E20" s="48"/>
      <c r="F20" s="151">
        <v>0</v>
      </c>
      <c r="G20" s="151">
        <v>0</v>
      </c>
      <c r="H20" s="151">
        <v>0</v>
      </c>
      <c r="I20" s="151">
        <v>0</v>
      </c>
      <c r="J20" s="152">
        <v>0</v>
      </c>
      <c r="K20" s="52">
        <f t="shared" si="11"/>
        <v>0</v>
      </c>
      <c r="P20" s="129">
        <v>0</v>
      </c>
      <c r="Q20" s="128">
        <v>0</v>
      </c>
      <c r="R20" s="128">
        <v>0</v>
      </c>
      <c r="S20" s="128">
        <v>0</v>
      </c>
      <c r="T20" s="132">
        <v>0</v>
      </c>
      <c r="U20" s="2" t="str">
        <f t="shared" si="12"/>
        <v/>
      </c>
      <c r="V20" s="2" t="str">
        <f t="shared" si="7"/>
        <v/>
      </c>
      <c r="W20" s="2" t="str">
        <f t="shared" si="8"/>
        <v/>
      </c>
      <c r="X20" s="2" t="str">
        <f t="shared" si="9"/>
        <v/>
      </c>
      <c r="Y20" s="2" t="str">
        <f t="shared" si="10"/>
        <v/>
      </c>
      <c r="Z20" s="133" t="str">
        <f t="shared" si="5"/>
        <v/>
      </c>
    </row>
    <row r="21" spans="1:26" s="2" customFormat="1" ht="18" customHeight="1" thickBot="1" x14ac:dyDescent="0.25">
      <c r="A21" s="47" t="str">
        <f t="shared" si="6"/>
        <v/>
      </c>
      <c r="C21" s="50" t="s">
        <v>365</v>
      </c>
      <c r="D21" s="49"/>
      <c r="E21" s="49"/>
      <c r="F21" s="153">
        <v>0</v>
      </c>
      <c r="G21" s="153">
        <v>0</v>
      </c>
      <c r="H21" s="153">
        <v>0</v>
      </c>
      <c r="I21" s="153">
        <v>0</v>
      </c>
      <c r="J21" s="154">
        <v>0</v>
      </c>
      <c r="K21" s="53">
        <f t="shared" si="11"/>
        <v>0</v>
      </c>
      <c r="P21" s="129">
        <v>0</v>
      </c>
      <c r="Q21" s="128">
        <v>0</v>
      </c>
      <c r="R21" s="128">
        <v>0</v>
      </c>
      <c r="S21" s="128">
        <v>0</v>
      </c>
      <c r="T21" s="132">
        <v>0</v>
      </c>
      <c r="U21" s="2" t="str">
        <f t="shared" si="12"/>
        <v/>
      </c>
      <c r="V21" s="2" t="str">
        <f t="shared" si="7"/>
        <v/>
      </c>
      <c r="W21" s="2" t="str">
        <f t="shared" si="8"/>
        <v/>
      </c>
      <c r="X21" s="2" t="str">
        <f t="shared" si="9"/>
        <v/>
      </c>
      <c r="Y21" s="2" t="str">
        <f t="shared" si="10"/>
        <v/>
      </c>
      <c r="Z21" s="133" t="str">
        <f t="shared" si="5"/>
        <v/>
      </c>
    </row>
    <row r="22" spans="1:26" s="2" customFormat="1" ht="18" customHeight="1" thickTop="1" x14ac:dyDescent="0.2">
      <c r="A22" s="47"/>
      <c r="C22" s="57" t="s">
        <v>361</v>
      </c>
      <c r="D22" s="58"/>
      <c r="E22" s="58"/>
      <c r="F22" s="58">
        <f>SUM(F18:F21)</f>
        <v>0</v>
      </c>
      <c r="G22" s="58">
        <f t="shared" ref="G22:J22" si="13">SUM(G18:G21)</f>
        <v>2.54</v>
      </c>
      <c r="H22" s="58">
        <f t="shared" si="13"/>
        <v>0</v>
      </c>
      <c r="I22" s="58">
        <f t="shared" si="13"/>
        <v>0</v>
      </c>
      <c r="J22" s="58">
        <f t="shared" si="13"/>
        <v>0</v>
      </c>
      <c r="K22" s="59">
        <f>SUM(F18:J21)</f>
        <v>2.54</v>
      </c>
      <c r="P22" s="127"/>
      <c r="T22" s="131"/>
      <c r="Z22" s="133" t="str">
        <f t="shared" si="5"/>
        <v/>
      </c>
    </row>
    <row r="23" spans="1:26" ht="18" customHeight="1" x14ac:dyDescent="0.2">
      <c r="A23" s="47"/>
      <c r="P23" s="126"/>
      <c r="U23" s="126"/>
      <c r="Z23" s="133" t="str">
        <f t="shared" si="5"/>
        <v/>
      </c>
    </row>
    <row r="24" spans="1:26" x14ac:dyDescent="0.2">
      <c r="A24" s="47"/>
      <c r="P24" s="126"/>
      <c r="T24" s="130"/>
      <c r="Z24" s="133" t="str">
        <f t="shared" si="2"/>
        <v/>
      </c>
    </row>
    <row r="25" spans="1:26" x14ac:dyDescent="0.2">
      <c r="A25" s="47" t="str">
        <f>IF(E25&lt;&gt;"", "✘", "")</f>
        <v/>
      </c>
      <c r="B25" s="10" t="str">
        <f>"Gerealiseerd aantal VTE's in "&amp;Datum_werkingsjaar-2&amp;" per functie en niveau"</f>
        <v>Gerealiseerd aantal VTE's in 2023 per functie en niveau</v>
      </c>
      <c r="E25" s="35"/>
      <c r="O25" s="2"/>
      <c r="P25" s="126"/>
      <c r="T25" s="130"/>
      <c r="Z25" s="133" t="str">
        <f t="shared" si="2"/>
        <v/>
      </c>
    </row>
    <row r="26" spans="1:26" ht="6" customHeight="1" x14ac:dyDescent="0.2">
      <c r="A26" s="47"/>
      <c r="P26" s="126"/>
      <c r="T26" s="130"/>
      <c r="Z26" s="133" t="str">
        <f t="shared" si="2"/>
        <v/>
      </c>
    </row>
    <row r="27" spans="1:26" s="2" customFormat="1" ht="18" customHeight="1" x14ac:dyDescent="0.2">
      <c r="A27" s="47"/>
      <c r="C27" s="54" t="s">
        <v>355</v>
      </c>
      <c r="D27" s="60"/>
      <c r="E27" s="55"/>
      <c r="F27" s="55" t="s">
        <v>356</v>
      </c>
      <c r="G27" s="55" t="s">
        <v>357</v>
      </c>
      <c r="H27" s="55" t="s">
        <v>358</v>
      </c>
      <c r="I27" s="55" t="s">
        <v>359</v>
      </c>
      <c r="J27" s="55" t="s">
        <v>360</v>
      </c>
      <c r="K27" s="56" t="s">
        <v>361</v>
      </c>
      <c r="P27" s="127"/>
      <c r="T27" s="131"/>
      <c r="Z27" s="133" t="str">
        <f t="shared" si="2"/>
        <v/>
      </c>
    </row>
    <row r="28" spans="1:26" s="2" customFormat="1" ht="18" customHeight="1" x14ac:dyDescent="0.2">
      <c r="A28" s="47" t="str">
        <f t="shared" ref="A28:A31" si="14">IF(Z28&lt;&gt;"", "✘", "")</f>
        <v/>
      </c>
      <c r="C28" s="51" t="s">
        <v>362</v>
      </c>
      <c r="D28" s="48"/>
      <c r="E28" s="48"/>
      <c r="F28" s="148">
        <v>0</v>
      </c>
      <c r="G28" s="148">
        <v>0.75</v>
      </c>
      <c r="H28" s="148">
        <v>0</v>
      </c>
      <c r="I28" s="148">
        <v>0</v>
      </c>
      <c r="J28" s="149">
        <v>0</v>
      </c>
      <c r="K28" s="52">
        <f>SUM(F28:J28)</f>
        <v>0.75</v>
      </c>
      <c r="P28" s="129">
        <v>0</v>
      </c>
      <c r="Q28" s="128">
        <v>0.75</v>
      </c>
      <c r="R28" s="128">
        <v>0</v>
      </c>
      <c r="S28" s="128">
        <v>0</v>
      </c>
      <c r="T28" s="132">
        <v>0</v>
      </c>
      <c r="U28" s="2" t="str">
        <f>IF(P28&lt;&gt;F28, "| Veld '"&amp;U$3&amp;ROW()&amp;"': De reeds gerapporteerde cijfers mogen niet gewijzigd worden. Maak je aanpassing ongedaan.  ", "")</f>
        <v/>
      </c>
      <c r="V28" s="2" t="str">
        <f t="shared" ref="V28:Y28" si="15">IF(Q28&lt;&gt;G28, "| Veld '"&amp;V$3&amp;ROW()&amp;"': De reeds gerapporteerde cijfers mogen niet gewijzigd worden. Maak je aanpassing ongedaan.  ", "")</f>
        <v/>
      </c>
      <c r="W28" s="2" t="str">
        <f t="shared" si="15"/>
        <v/>
      </c>
      <c r="X28" s="2" t="str">
        <f t="shared" si="15"/>
        <v/>
      </c>
      <c r="Y28" s="2" t="str">
        <f t="shared" si="15"/>
        <v/>
      </c>
      <c r="Z28" s="133" t="str">
        <f t="shared" si="2"/>
        <v/>
      </c>
    </row>
    <row r="29" spans="1:26" s="2" customFormat="1" ht="18" customHeight="1" x14ac:dyDescent="0.2">
      <c r="A29" s="47" t="str">
        <f t="shared" si="14"/>
        <v/>
      </c>
      <c r="C29" s="50" t="s">
        <v>363</v>
      </c>
      <c r="D29" s="49"/>
      <c r="E29" s="49"/>
      <c r="F29" s="128">
        <v>0</v>
      </c>
      <c r="G29" s="128">
        <v>2.11</v>
      </c>
      <c r="H29" s="128">
        <v>0</v>
      </c>
      <c r="I29" s="128">
        <v>0</v>
      </c>
      <c r="J29" s="150">
        <v>0</v>
      </c>
      <c r="K29" s="52">
        <f t="shared" ref="K29:K31" si="16">SUM(F29:J29)</f>
        <v>2.11</v>
      </c>
      <c r="P29" s="129">
        <v>0</v>
      </c>
      <c r="Q29" s="128">
        <v>2.11</v>
      </c>
      <c r="R29" s="128">
        <v>0</v>
      </c>
      <c r="S29" s="128">
        <v>0</v>
      </c>
      <c r="T29" s="132">
        <v>0</v>
      </c>
      <c r="U29" s="2" t="str">
        <f t="shared" ref="U29:U31" si="17">IF(P29&lt;&gt;F29, "| Veld '"&amp;U$3&amp;ROW()&amp;"': De reeds gerapporteerde cijfers mogen niet gewijzigd worden. Maak je aanpassing ongedaan.  ", "")</f>
        <v/>
      </c>
      <c r="V29" s="2" t="str">
        <f t="shared" ref="V29:V31" si="18">IF(Q29&lt;&gt;G29, "| Veld '"&amp;V$3&amp;ROW()&amp;"': De reeds gerapporteerde cijfers mogen niet gewijzigd worden. Maak je aanpassing ongedaan.  ", "")</f>
        <v/>
      </c>
      <c r="W29" s="2" t="str">
        <f t="shared" ref="W29:W31" si="19">IF(R29&lt;&gt;H29, "| Veld '"&amp;W$3&amp;ROW()&amp;"': De reeds gerapporteerde cijfers mogen niet gewijzigd worden. Maak je aanpassing ongedaan.  ", "")</f>
        <v/>
      </c>
      <c r="X29" s="2" t="str">
        <f t="shared" ref="X29:X31" si="20">IF(S29&lt;&gt;I29, "| Veld '"&amp;X$3&amp;ROW()&amp;"': De reeds gerapporteerde cijfers mogen niet gewijzigd worden. Maak je aanpassing ongedaan.  ", "")</f>
        <v/>
      </c>
      <c r="Y29" s="2" t="str">
        <f t="shared" ref="Y29:Y31" si="21">IF(T29&lt;&gt;J29, "| Veld '"&amp;Y$3&amp;ROW()&amp;"': De reeds gerapporteerde cijfers mogen niet gewijzigd worden. Maak je aanpassing ongedaan.  ", "")</f>
        <v/>
      </c>
      <c r="Z29" s="133" t="str">
        <f t="shared" si="2"/>
        <v/>
      </c>
    </row>
    <row r="30" spans="1:26" s="2" customFormat="1" ht="18" customHeight="1" x14ac:dyDescent="0.2">
      <c r="A30" s="47" t="str">
        <f t="shared" si="14"/>
        <v/>
      </c>
      <c r="C30" s="51" t="s">
        <v>364</v>
      </c>
      <c r="D30" s="48"/>
      <c r="E30" s="48"/>
      <c r="F30" s="151">
        <v>0</v>
      </c>
      <c r="G30" s="151">
        <v>0</v>
      </c>
      <c r="H30" s="151">
        <v>0</v>
      </c>
      <c r="I30" s="151">
        <v>0</v>
      </c>
      <c r="J30" s="152">
        <v>0</v>
      </c>
      <c r="K30" s="52">
        <f t="shared" si="16"/>
        <v>0</v>
      </c>
      <c r="P30" s="129">
        <v>0</v>
      </c>
      <c r="Q30" s="128">
        <v>0</v>
      </c>
      <c r="R30" s="128">
        <v>0</v>
      </c>
      <c r="S30" s="128">
        <v>0</v>
      </c>
      <c r="T30" s="132">
        <v>0</v>
      </c>
      <c r="U30" s="2" t="str">
        <f t="shared" si="17"/>
        <v/>
      </c>
      <c r="V30" s="2" t="str">
        <f t="shared" si="18"/>
        <v/>
      </c>
      <c r="W30" s="2" t="str">
        <f t="shared" si="19"/>
        <v/>
      </c>
      <c r="X30" s="2" t="str">
        <f t="shared" si="20"/>
        <v/>
      </c>
      <c r="Y30" s="2" t="str">
        <f t="shared" si="21"/>
        <v/>
      </c>
      <c r="Z30" s="133" t="str">
        <f t="shared" si="2"/>
        <v/>
      </c>
    </row>
    <row r="31" spans="1:26" s="2" customFormat="1" ht="18" customHeight="1" thickBot="1" x14ac:dyDescent="0.25">
      <c r="A31" s="47" t="str">
        <f t="shared" si="14"/>
        <v/>
      </c>
      <c r="C31" s="50" t="s">
        <v>365</v>
      </c>
      <c r="D31" s="49"/>
      <c r="E31" s="49"/>
      <c r="F31" s="153">
        <v>0</v>
      </c>
      <c r="G31" s="153">
        <v>0</v>
      </c>
      <c r="H31" s="153">
        <v>0</v>
      </c>
      <c r="I31" s="153">
        <v>0</v>
      </c>
      <c r="J31" s="154">
        <v>0</v>
      </c>
      <c r="K31" s="53">
        <f t="shared" si="16"/>
        <v>0</v>
      </c>
      <c r="P31" s="129">
        <v>0</v>
      </c>
      <c r="Q31" s="128">
        <v>0</v>
      </c>
      <c r="R31" s="128">
        <v>0</v>
      </c>
      <c r="S31" s="128">
        <v>0</v>
      </c>
      <c r="T31" s="132">
        <v>0</v>
      </c>
      <c r="U31" s="2" t="str">
        <f t="shared" si="17"/>
        <v/>
      </c>
      <c r="V31" s="2" t="str">
        <f t="shared" si="18"/>
        <v/>
      </c>
      <c r="W31" s="2" t="str">
        <f t="shared" si="19"/>
        <v/>
      </c>
      <c r="X31" s="2" t="str">
        <f t="shared" si="20"/>
        <v/>
      </c>
      <c r="Y31" s="2" t="str">
        <f t="shared" si="21"/>
        <v/>
      </c>
      <c r="Z31" s="133" t="str">
        <f t="shared" si="2"/>
        <v/>
      </c>
    </row>
    <row r="32" spans="1:26" s="2" customFormat="1" ht="18" customHeight="1" thickTop="1" x14ac:dyDescent="0.2">
      <c r="A32" s="47"/>
      <c r="C32" s="57" t="s">
        <v>361</v>
      </c>
      <c r="D32" s="58"/>
      <c r="E32" s="58"/>
      <c r="F32" s="58">
        <f>SUM(F28:F31)</f>
        <v>0</v>
      </c>
      <c r="G32" s="58">
        <f t="shared" ref="G32" si="22">SUM(G28:G31)</f>
        <v>2.86</v>
      </c>
      <c r="H32" s="58">
        <f t="shared" ref="H32" si="23">SUM(H28:H31)</f>
        <v>0</v>
      </c>
      <c r="I32" s="58">
        <f t="shared" ref="I32" si="24">SUM(I28:I31)</f>
        <v>0</v>
      </c>
      <c r="J32" s="58">
        <f t="shared" ref="J32" si="25">SUM(J28:J31)</f>
        <v>0</v>
      </c>
      <c r="K32" s="59">
        <f>SUM(F28:J31)</f>
        <v>2.86</v>
      </c>
      <c r="P32" s="127"/>
      <c r="T32" s="131"/>
      <c r="Z32" s="133" t="str">
        <f t="shared" si="2"/>
        <v/>
      </c>
    </row>
    <row r="33" spans="1:26" ht="18" customHeight="1" x14ac:dyDescent="0.2">
      <c r="A33" s="47"/>
      <c r="P33" s="126"/>
      <c r="U33" s="126"/>
      <c r="Z33" s="133" t="str">
        <f t="shared" si="2"/>
        <v/>
      </c>
    </row>
    <row r="34" spans="1:26" x14ac:dyDescent="0.2">
      <c r="A34" s="47"/>
      <c r="C34" s="6"/>
      <c r="D34" s="6"/>
      <c r="E34" s="6"/>
      <c r="F34" s="6"/>
      <c r="G34" s="6"/>
      <c r="H34" s="6"/>
      <c r="I34" s="6"/>
      <c r="J34" s="6"/>
      <c r="K34" s="6"/>
      <c r="P34" s="126"/>
      <c r="U34" s="126"/>
      <c r="Z34" s="133" t="str">
        <f t="shared" si="2"/>
        <v/>
      </c>
    </row>
    <row r="35" spans="1:26" x14ac:dyDescent="0.2">
      <c r="A35" s="47" t="str">
        <f>IF(E35&lt;&gt;"", "✘", "")</f>
        <v/>
      </c>
      <c r="B35" s="10" t="str">
        <f>"Gerealiseerd aantal VTE's in "&amp;Datum_werkingsjaar-3&amp;" per functie en niveau"</f>
        <v>Gerealiseerd aantal VTE's in 2022 per functie en niveau</v>
      </c>
      <c r="E35" s="35"/>
      <c r="O35" s="2"/>
      <c r="P35" s="126"/>
      <c r="U35" s="126"/>
      <c r="Z35" s="133" t="str">
        <f t="shared" si="2"/>
        <v/>
      </c>
    </row>
    <row r="36" spans="1:26" ht="6" customHeight="1" x14ac:dyDescent="0.2">
      <c r="A36" s="47"/>
      <c r="P36" s="126"/>
      <c r="U36" s="126"/>
      <c r="Z36" s="133" t="str">
        <f t="shared" si="2"/>
        <v/>
      </c>
    </row>
    <row r="37" spans="1:26" s="2" customFormat="1" ht="18" customHeight="1" x14ac:dyDescent="0.2">
      <c r="A37" s="47"/>
      <c r="C37" s="54" t="s">
        <v>355</v>
      </c>
      <c r="D37" s="60"/>
      <c r="E37" s="55"/>
      <c r="F37" s="55" t="s">
        <v>356</v>
      </c>
      <c r="G37" s="55" t="s">
        <v>357</v>
      </c>
      <c r="H37" s="55" t="s">
        <v>358</v>
      </c>
      <c r="I37" s="55" t="s">
        <v>359</v>
      </c>
      <c r="J37" s="55" t="s">
        <v>360</v>
      </c>
      <c r="K37" s="56" t="s">
        <v>361</v>
      </c>
      <c r="P37" s="127"/>
      <c r="U37" s="127"/>
      <c r="Z37" s="133" t="str">
        <f t="shared" si="2"/>
        <v/>
      </c>
    </row>
    <row r="38" spans="1:26" s="2" customFormat="1" ht="18" customHeight="1" x14ac:dyDescent="0.2">
      <c r="A38" s="47" t="str">
        <f t="shared" ref="A38:A41" si="26">IF(Z38&lt;&gt;"", "✘", "")</f>
        <v/>
      </c>
      <c r="C38" s="51" t="s">
        <v>362</v>
      </c>
      <c r="D38" s="48"/>
      <c r="E38" s="48"/>
      <c r="F38" s="148">
        <v>0</v>
      </c>
      <c r="G38" s="148">
        <v>0.75</v>
      </c>
      <c r="H38" s="148">
        <v>0</v>
      </c>
      <c r="I38" s="148">
        <v>0</v>
      </c>
      <c r="J38" s="149">
        <v>0</v>
      </c>
      <c r="K38" s="52">
        <f>SUM(F38:J38)</f>
        <v>0.75</v>
      </c>
      <c r="P38" s="129">
        <v>0</v>
      </c>
      <c r="Q38" s="128">
        <v>0.75</v>
      </c>
      <c r="R38" s="128">
        <v>0</v>
      </c>
      <c r="S38" s="128">
        <v>0</v>
      </c>
      <c r="T38" s="132">
        <v>0</v>
      </c>
      <c r="U38" s="2" t="str">
        <f>IF(P38&lt;&gt;F38, "| Veld '"&amp;U$3&amp;ROW()&amp;"': De reeds gerapporteerde cijfers mogen niet gewijzigd worden. Maak je aanpassing ongedaan.  ", "")</f>
        <v/>
      </c>
      <c r="V38" s="2" t="str">
        <f t="shared" ref="V38:Y38" si="27">IF(Q38&lt;&gt;G38, "| Veld '"&amp;V$3&amp;ROW()&amp;"': De reeds gerapporteerde cijfers mogen niet gewijzigd worden. Maak je aanpassing ongedaan.  ", "")</f>
        <v/>
      </c>
      <c r="W38" s="2" t="str">
        <f t="shared" si="27"/>
        <v/>
      </c>
      <c r="X38" s="2" t="str">
        <f t="shared" si="27"/>
        <v/>
      </c>
      <c r="Y38" s="2" t="str">
        <f t="shared" si="27"/>
        <v/>
      </c>
      <c r="Z38" s="133" t="str">
        <f t="shared" si="2"/>
        <v/>
      </c>
    </row>
    <row r="39" spans="1:26" s="2" customFormat="1" ht="18" customHeight="1" x14ac:dyDescent="0.2">
      <c r="A39" s="47" t="str">
        <f t="shared" si="26"/>
        <v/>
      </c>
      <c r="C39" s="50" t="s">
        <v>363</v>
      </c>
      <c r="D39" s="49"/>
      <c r="E39" s="49"/>
      <c r="F39" s="128">
        <v>0</v>
      </c>
      <c r="G39" s="128">
        <v>2.27</v>
      </c>
      <c r="H39" s="128">
        <v>0</v>
      </c>
      <c r="I39" s="128">
        <v>0</v>
      </c>
      <c r="J39" s="150">
        <v>0</v>
      </c>
      <c r="K39" s="52">
        <f t="shared" ref="K39:K41" si="28">SUM(F39:J39)</f>
        <v>2.27</v>
      </c>
      <c r="P39" s="129">
        <v>0</v>
      </c>
      <c r="Q39" s="128">
        <v>2.27</v>
      </c>
      <c r="R39" s="128">
        <v>0</v>
      </c>
      <c r="S39" s="128">
        <v>0</v>
      </c>
      <c r="T39" s="132">
        <v>0</v>
      </c>
      <c r="U39" s="2" t="str">
        <f t="shared" ref="U39:U41" si="29">IF(P39&lt;&gt;F39, "| Veld '"&amp;U$3&amp;ROW()&amp;"': De reeds gerapporteerde cijfers mogen niet gewijzigd worden. Maak je aanpassing ongedaan.  ", "")</f>
        <v/>
      </c>
      <c r="V39" s="2" t="str">
        <f t="shared" ref="V39:V41" si="30">IF(Q39&lt;&gt;G39, "| Veld '"&amp;V$3&amp;ROW()&amp;"': De reeds gerapporteerde cijfers mogen niet gewijzigd worden. Maak je aanpassing ongedaan.  ", "")</f>
        <v/>
      </c>
      <c r="W39" s="2" t="str">
        <f t="shared" ref="W39:W41" si="31">IF(R39&lt;&gt;H39, "| Veld '"&amp;W$3&amp;ROW()&amp;"': De reeds gerapporteerde cijfers mogen niet gewijzigd worden. Maak je aanpassing ongedaan.  ", "")</f>
        <v/>
      </c>
      <c r="X39" s="2" t="str">
        <f t="shared" ref="X39:X41" si="32">IF(S39&lt;&gt;I39, "| Veld '"&amp;X$3&amp;ROW()&amp;"': De reeds gerapporteerde cijfers mogen niet gewijzigd worden. Maak je aanpassing ongedaan.  ", "")</f>
        <v/>
      </c>
      <c r="Y39" s="2" t="str">
        <f t="shared" ref="Y39:Y41" si="33">IF(T39&lt;&gt;J39, "| Veld '"&amp;Y$3&amp;ROW()&amp;"': De reeds gerapporteerde cijfers mogen niet gewijzigd worden. Maak je aanpassing ongedaan.  ", "")</f>
        <v/>
      </c>
      <c r="Z39" s="133" t="str">
        <f t="shared" si="2"/>
        <v/>
      </c>
    </row>
    <row r="40" spans="1:26" s="2" customFormat="1" ht="18" customHeight="1" x14ac:dyDescent="0.2">
      <c r="A40" s="47" t="str">
        <f t="shared" si="26"/>
        <v/>
      </c>
      <c r="C40" s="51" t="s">
        <v>364</v>
      </c>
      <c r="D40" s="48"/>
      <c r="E40" s="48"/>
      <c r="F40" s="151">
        <v>0</v>
      </c>
      <c r="G40" s="151">
        <v>0</v>
      </c>
      <c r="H40" s="151">
        <v>0</v>
      </c>
      <c r="I40" s="151">
        <v>0</v>
      </c>
      <c r="J40" s="152">
        <v>0</v>
      </c>
      <c r="K40" s="52">
        <f t="shared" si="28"/>
        <v>0</v>
      </c>
      <c r="P40" s="129">
        <v>0</v>
      </c>
      <c r="Q40" s="128">
        <v>0</v>
      </c>
      <c r="R40" s="128">
        <v>0</v>
      </c>
      <c r="S40" s="128">
        <v>0</v>
      </c>
      <c r="T40" s="132">
        <v>0</v>
      </c>
      <c r="U40" s="2" t="str">
        <f t="shared" si="29"/>
        <v/>
      </c>
      <c r="V40" s="2" t="str">
        <f t="shared" si="30"/>
        <v/>
      </c>
      <c r="W40" s="2" t="str">
        <f t="shared" si="31"/>
        <v/>
      </c>
      <c r="X40" s="2" t="str">
        <f t="shared" si="32"/>
        <v/>
      </c>
      <c r="Y40" s="2" t="str">
        <f t="shared" si="33"/>
        <v/>
      </c>
      <c r="Z40" s="133" t="str">
        <f t="shared" si="2"/>
        <v/>
      </c>
    </row>
    <row r="41" spans="1:26" s="2" customFormat="1" ht="18" customHeight="1" thickBot="1" x14ac:dyDescent="0.25">
      <c r="A41" s="47" t="str">
        <f t="shared" si="26"/>
        <v/>
      </c>
      <c r="C41" s="50" t="s">
        <v>365</v>
      </c>
      <c r="D41" s="49"/>
      <c r="E41" s="49"/>
      <c r="F41" s="153">
        <v>0</v>
      </c>
      <c r="G41" s="153">
        <v>0</v>
      </c>
      <c r="H41" s="153">
        <v>0</v>
      </c>
      <c r="I41" s="153">
        <v>0</v>
      </c>
      <c r="J41" s="154">
        <v>0</v>
      </c>
      <c r="K41" s="53">
        <f t="shared" si="28"/>
        <v>0</v>
      </c>
      <c r="P41" s="129">
        <v>0</v>
      </c>
      <c r="Q41" s="128">
        <v>0</v>
      </c>
      <c r="R41" s="128">
        <v>0</v>
      </c>
      <c r="S41" s="128">
        <v>0</v>
      </c>
      <c r="T41" s="132">
        <v>0</v>
      </c>
      <c r="U41" s="2" t="str">
        <f t="shared" si="29"/>
        <v/>
      </c>
      <c r="V41" s="2" t="str">
        <f t="shared" si="30"/>
        <v/>
      </c>
      <c r="W41" s="2" t="str">
        <f t="shared" si="31"/>
        <v/>
      </c>
      <c r="X41" s="2" t="str">
        <f t="shared" si="32"/>
        <v/>
      </c>
      <c r="Y41" s="2" t="str">
        <f t="shared" si="33"/>
        <v/>
      </c>
      <c r="Z41" s="133" t="str">
        <f t="shared" si="2"/>
        <v/>
      </c>
    </row>
    <row r="42" spans="1:26" s="2" customFormat="1" ht="18" customHeight="1" thickTop="1" x14ac:dyDescent="0.2">
      <c r="A42" s="47"/>
      <c r="C42" s="57" t="s">
        <v>361</v>
      </c>
      <c r="D42" s="58"/>
      <c r="E42" s="58"/>
      <c r="F42" s="58">
        <f>SUM(F38:F41)</f>
        <v>0</v>
      </c>
      <c r="G42" s="58">
        <f t="shared" ref="G42" si="34">SUM(G38:G41)</f>
        <v>3.02</v>
      </c>
      <c r="H42" s="58">
        <f t="shared" ref="H42" si="35">SUM(H38:H41)</f>
        <v>0</v>
      </c>
      <c r="I42" s="58">
        <f t="shared" ref="I42" si="36">SUM(I38:I41)</f>
        <v>0</v>
      </c>
      <c r="J42" s="58">
        <f t="shared" ref="J42" si="37">SUM(J38:J41)</f>
        <v>0</v>
      </c>
      <c r="K42" s="59">
        <f>SUM(F38:J41)</f>
        <v>3.02</v>
      </c>
      <c r="P42" s="127"/>
      <c r="U42" s="127"/>
      <c r="Z42" s="133" t="str">
        <f t="shared" si="2"/>
        <v/>
      </c>
    </row>
    <row r="43" spans="1:26" ht="18" customHeight="1" x14ac:dyDescent="0.2">
      <c r="A43" s="2"/>
      <c r="P43" s="126"/>
      <c r="U43" s="126"/>
      <c r="Z43" s="133" t="str">
        <f t="shared" si="2"/>
        <v/>
      </c>
    </row>
    <row r="44" spans="1:26" x14ac:dyDescent="0.2">
      <c r="A44" s="47"/>
      <c r="C44" s="6"/>
      <c r="D44" s="6"/>
      <c r="E44" s="6"/>
      <c r="F44" s="6"/>
      <c r="G44" s="6"/>
      <c r="H44" s="6"/>
      <c r="I44" s="6"/>
      <c r="J44" s="6"/>
      <c r="K44" s="6"/>
      <c r="P44" s="126"/>
      <c r="U44" s="126"/>
      <c r="Z44" s="133" t="str">
        <f t="shared" ref="Z44:Z53" si="38">_xlfn.CONCAT(U44:Y44)</f>
        <v/>
      </c>
    </row>
    <row r="45" spans="1:26" x14ac:dyDescent="0.2">
      <c r="A45" s="47" t="str">
        <f>IF(E45&lt;&gt;"", "✘", "")</f>
        <v/>
      </c>
      <c r="B45" s="10" t="str">
        <f>"Gerealiseerd aantal VTE's in "&amp;Datum_werkingsjaar-4&amp;" per functie en niveau"</f>
        <v>Gerealiseerd aantal VTE's in 2021 per functie en niveau</v>
      </c>
      <c r="E45" s="35"/>
      <c r="O45" s="2"/>
      <c r="P45" s="126"/>
      <c r="U45" s="126"/>
      <c r="Z45" s="133" t="str">
        <f t="shared" si="38"/>
        <v/>
      </c>
    </row>
    <row r="46" spans="1:26" ht="6" customHeight="1" x14ac:dyDescent="0.2">
      <c r="A46" s="47"/>
      <c r="P46" s="126"/>
      <c r="U46" s="126"/>
      <c r="Z46" s="133" t="str">
        <f t="shared" si="38"/>
        <v/>
      </c>
    </row>
    <row r="47" spans="1:26" s="2" customFormat="1" ht="18" customHeight="1" x14ac:dyDescent="0.2">
      <c r="A47" s="47"/>
      <c r="C47" s="54" t="s">
        <v>355</v>
      </c>
      <c r="D47" s="60"/>
      <c r="E47" s="55"/>
      <c r="F47" s="55" t="s">
        <v>356</v>
      </c>
      <c r="G47" s="55" t="s">
        <v>357</v>
      </c>
      <c r="H47" s="55" t="s">
        <v>358</v>
      </c>
      <c r="I47" s="55" t="s">
        <v>359</v>
      </c>
      <c r="J47" s="55" t="s">
        <v>360</v>
      </c>
      <c r="K47" s="56" t="s">
        <v>361</v>
      </c>
      <c r="P47" s="127"/>
      <c r="U47" s="127"/>
      <c r="Z47" s="133" t="str">
        <f t="shared" si="38"/>
        <v/>
      </c>
    </row>
    <row r="48" spans="1:26" s="2" customFormat="1" ht="18" customHeight="1" x14ac:dyDescent="0.2">
      <c r="A48" s="47" t="str">
        <f t="shared" ref="A48:A51" si="39">IF(Z48&lt;&gt;"", "✘", "")</f>
        <v/>
      </c>
      <c r="C48" s="51" t="s">
        <v>362</v>
      </c>
      <c r="D48" s="48"/>
      <c r="E48" s="48"/>
      <c r="F48" s="148">
        <v>0</v>
      </c>
      <c r="G48" s="148">
        <v>0.75</v>
      </c>
      <c r="H48" s="148">
        <v>0</v>
      </c>
      <c r="I48" s="148">
        <v>0</v>
      </c>
      <c r="J48" s="149">
        <v>0</v>
      </c>
      <c r="K48" s="52">
        <f>SUM(F48:J48)</f>
        <v>0.75</v>
      </c>
      <c r="P48" s="129">
        <v>0</v>
      </c>
      <c r="Q48" s="128">
        <v>0.75</v>
      </c>
      <c r="R48" s="128">
        <v>0</v>
      </c>
      <c r="S48" s="128">
        <v>0</v>
      </c>
      <c r="T48" s="132">
        <v>0</v>
      </c>
      <c r="U48" s="2" t="str">
        <f>IF(P48&lt;&gt;F48, "| Veld '"&amp;U$3&amp;ROW()&amp;"': De reeds gerapporteerde cijfers mogen niet gewijzigd worden. Maak je aanpassing ongedaan.  ", "")</f>
        <v/>
      </c>
      <c r="V48" s="2" t="str">
        <f t="shared" ref="V48:V51" si="40">IF(Q48&lt;&gt;G48, "| Veld '"&amp;V$3&amp;ROW()&amp;"': De reeds gerapporteerde cijfers mogen niet gewijzigd worden. Maak je aanpassing ongedaan.  ", "")</f>
        <v/>
      </c>
      <c r="W48" s="2" t="str">
        <f t="shared" ref="W48:W51" si="41">IF(R48&lt;&gt;H48, "| Veld '"&amp;W$3&amp;ROW()&amp;"': De reeds gerapporteerde cijfers mogen niet gewijzigd worden. Maak je aanpassing ongedaan.  ", "")</f>
        <v/>
      </c>
      <c r="X48" s="2" t="str">
        <f t="shared" ref="X48:X51" si="42">IF(S48&lt;&gt;I48, "| Veld '"&amp;X$3&amp;ROW()&amp;"': De reeds gerapporteerde cijfers mogen niet gewijzigd worden. Maak je aanpassing ongedaan.  ", "")</f>
        <v/>
      </c>
      <c r="Y48" s="2" t="str">
        <f t="shared" ref="Y48:Y51" si="43">IF(T48&lt;&gt;J48, "| Veld '"&amp;Y$3&amp;ROW()&amp;"': De reeds gerapporteerde cijfers mogen niet gewijzigd worden. Maak je aanpassing ongedaan.  ", "")</f>
        <v/>
      </c>
      <c r="Z48" s="133" t="str">
        <f t="shared" si="38"/>
        <v/>
      </c>
    </row>
    <row r="49" spans="1:26" s="2" customFormat="1" ht="18" customHeight="1" x14ac:dyDescent="0.2">
      <c r="A49" s="47" t="str">
        <f t="shared" si="39"/>
        <v/>
      </c>
      <c r="C49" s="50" t="s">
        <v>363</v>
      </c>
      <c r="D49" s="49"/>
      <c r="E49" s="49"/>
      <c r="F49" s="128">
        <v>0</v>
      </c>
      <c r="G49" s="128">
        <v>1.25</v>
      </c>
      <c r="H49" s="128">
        <v>0</v>
      </c>
      <c r="I49" s="128">
        <v>0</v>
      </c>
      <c r="J49" s="150">
        <v>0</v>
      </c>
      <c r="K49" s="52">
        <f t="shared" ref="K49:K51" si="44">SUM(F49:J49)</f>
        <v>1.25</v>
      </c>
      <c r="P49" s="129">
        <v>0</v>
      </c>
      <c r="Q49" s="128">
        <v>1.25</v>
      </c>
      <c r="R49" s="128">
        <v>0</v>
      </c>
      <c r="S49" s="128">
        <v>0</v>
      </c>
      <c r="T49" s="132">
        <v>0</v>
      </c>
      <c r="U49" s="2" t="str">
        <f t="shared" ref="U49:U51" si="45">IF(P49&lt;&gt;F49, "| Veld '"&amp;U$3&amp;ROW()&amp;"': De reeds gerapporteerde cijfers mogen niet gewijzigd worden. Maak je aanpassing ongedaan.  ", "")</f>
        <v/>
      </c>
      <c r="V49" s="2" t="str">
        <f t="shared" si="40"/>
        <v/>
      </c>
      <c r="W49" s="2" t="str">
        <f t="shared" si="41"/>
        <v/>
      </c>
      <c r="X49" s="2" t="str">
        <f t="shared" si="42"/>
        <v/>
      </c>
      <c r="Y49" s="2" t="str">
        <f t="shared" si="43"/>
        <v/>
      </c>
      <c r="Z49" s="133" t="str">
        <f t="shared" si="38"/>
        <v/>
      </c>
    </row>
    <row r="50" spans="1:26" s="2" customFormat="1" ht="18" customHeight="1" x14ac:dyDescent="0.2">
      <c r="A50" s="47" t="str">
        <f t="shared" si="39"/>
        <v/>
      </c>
      <c r="C50" s="51" t="s">
        <v>364</v>
      </c>
      <c r="D50" s="48"/>
      <c r="E50" s="48"/>
      <c r="F50" s="151">
        <v>0</v>
      </c>
      <c r="G50" s="151">
        <v>0</v>
      </c>
      <c r="H50" s="151">
        <v>0</v>
      </c>
      <c r="I50" s="151">
        <v>0</v>
      </c>
      <c r="J50" s="152">
        <v>0</v>
      </c>
      <c r="K50" s="52">
        <f t="shared" si="44"/>
        <v>0</v>
      </c>
      <c r="P50" s="129">
        <v>0</v>
      </c>
      <c r="Q50" s="128">
        <v>0</v>
      </c>
      <c r="R50" s="128">
        <v>0</v>
      </c>
      <c r="S50" s="128">
        <v>0</v>
      </c>
      <c r="T50" s="132">
        <v>0</v>
      </c>
      <c r="U50" s="2" t="str">
        <f t="shared" si="45"/>
        <v/>
      </c>
      <c r="V50" s="2" t="str">
        <f t="shared" si="40"/>
        <v/>
      </c>
      <c r="W50" s="2" t="str">
        <f t="shared" si="41"/>
        <v/>
      </c>
      <c r="X50" s="2" t="str">
        <f t="shared" si="42"/>
        <v/>
      </c>
      <c r="Y50" s="2" t="str">
        <f t="shared" si="43"/>
        <v/>
      </c>
      <c r="Z50" s="133" t="str">
        <f t="shared" si="38"/>
        <v/>
      </c>
    </row>
    <row r="51" spans="1:26" s="2" customFormat="1" ht="18" customHeight="1" thickBot="1" x14ac:dyDescent="0.25">
      <c r="A51" s="47" t="str">
        <f t="shared" si="39"/>
        <v/>
      </c>
      <c r="C51" s="50" t="s">
        <v>365</v>
      </c>
      <c r="D51" s="49"/>
      <c r="E51" s="49"/>
      <c r="F51" s="153">
        <v>0</v>
      </c>
      <c r="G51" s="153">
        <v>0</v>
      </c>
      <c r="H51" s="153">
        <v>0</v>
      </c>
      <c r="I51" s="153">
        <v>0</v>
      </c>
      <c r="J51" s="154">
        <v>0</v>
      </c>
      <c r="K51" s="53">
        <f t="shared" si="44"/>
        <v>0</v>
      </c>
      <c r="P51" s="129">
        <v>0</v>
      </c>
      <c r="Q51" s="128">
        <v>0</v>
      </c>
      <c r="R51" s="128">
        <v>0</v>
      </c>
      <c r="S51" s="128">
        <v>0</v>
      </c>
      <c r="T51" s="132">
        <v>0</v>
      </c>
      <c r="U51" s="2" t="str">
        <f t="shared" si="45"/>
        <v/>
      </c>
      <c r="V51" s="2" t="str">
        <f t="shared" si="40"/>
        <v/>
      </c>
      <c r="W51" s="2" t="str">
        <f t="shared" si="41"/>
        <v/>
      </c>
      <c r="X51" s="2" t="str">
        <f t="shared" si="42"/>
        <v/>
      </c>
      <c r="Y51" s="2" t="str">
        <f t="shared" si="43"/>
        <v/>
      </c>
      <c r="Z51" s="133" t="str">
        <f t="shared" si="38"/>
        <v/>
      </c>
    </row>
    <row r="52" spans="1:26" s="2" customFormat="1" ht="18" customHeight="1" thickTop="1" x14ac:dyDescent="0.2">
      <c r="A52" s="47"/>
      <c r="C52" s="57" t="s">
        <v>361</v>
      </c>
      <c r="D52" s="58"/>
      <c r="E52" s="58"/>
      <c r="F52" s="58">
        <f>SUM(F48:F51)</f>
        <v>0</v>
      </c>
      <c r="G52" s="58">
        <f t="shared" ref="G52:J52" si="46">SUM(G48:G51)</f>
        <v>2</v>
      </c>
      <c r="H52" s="58">
        <f t="shared" si="46"/>
        <v>0</v>
      </c>
      <c r="I52" s="58">
        <f t="shared" si="46"/>
        <v>0</v>
      </c>
      <c r="J52" s="58">
        <f t="shared" si="46"/>
        <v>0</v>
      </c>
      <c r="K52" s="59">
        <f>SUM(F48:J51)</f>
        <v>2</v>
      </c>
      <c r="P52" s="127"/>
      <c r="U52" s="127"/>
      <c r="Z52" s="133" t="str">
        <f t="shared" si="38"/>
        <v/>
      </c>
    </row>
    <row r="53" spans="1:26" ht="18" customHeight="1" x14ac:dyDescent="0.2">
      <c r="A53" s="2"/>
      <c r="P53" s="126"/>
      <c r="U53" s="126"/>
      <c r="Z53" s="133" t="str">
        <f t="shared" si="38"/>
        <v/>
      </c>
    </row>
    <row r="54" spans="1:26" x14ac:dyDescent="0.2">
      <c r="A54" s="47"/>
      <c r="C54" s="6"/>
      <c r="D54" s="6"/>
      <c r="E54" s="6"/>
      <c r="F54" s="6"/>
      <c r="G54" s="6"/>
      <c r="H54" s="6"/>
      <c r="I54" s="6"/>
      <c r="J54" s="6"/>
      <c r="K54" s="6"/>
      <c r="P54" s="126"/>
      <c r="U54" s="126"/>
      <c r="Z54" s="133" t="str">
        <f t="shared" ref="Z54:Z63" si="47">_xlfn.CONCAT(U54:Y54)</f>
        <v/>
      </c>
    </row>
    <row r="55" spans="1:26" x14ac:dyDescent="0.2">
      <c r="A55" s="47" t="str">
        <f>IF(E55&lt;&gt;"", "✘", "")</f>
        <v/>
      </c>
      <c r="B55" s="10" t="str">
        <f>"Gerealiseerd aantal VTE's in "&amp;Datum_werkingsjaar-5&amp;" per functie en niveau"</f>
        <v>Gerealiseerd aantal VTE's in 2020 per functie en niveau</v>
      </c>
      <c r="E55" s="35"/>
      <c r="O55" s="2"/>
      <c r="P55" s="126"/>
      <c r="U55" s="126"/>
      <c r="Z55" s="133" t="str">
        <f t="shared" si="47"/>
        <v/>
      </c>
    </row>
    <row r="56" spans="1:26" ht="6" customHeight="1" x14ac:dyDescent="0.2">
      <c r="A56" s="47"/>
      <c r="P56" s="126"/>
      <c r="U56" s="126"/>
      <c r="Z56" s="133" t="str">
        <f t="shared" si="47"/>
        <v/>
      </c>
    </row>
    <row r="57" spans="1:26" s="2" customFormat="1" ht="18" customHeight="1" x14ac:dyDescent="0.2">
      <c r="A57" s="47"/>
      <c r="C57" s="54" t="s">
        <v>355</v>
      </c>
      <c r="D57" s="60"/>
      <c r="E57" s="55"/>
      <c r="F57" s="55" t="s">
        <v>356</v>
      </c>
      <c r="G57" s="55" t="s">
        <v>357</v>
      </c>
      <c r="H57" s="55" t="s">
        <v>358</v>
      </c>
      <c r="I57" s="55" t="s">
        <v>359</v>
      </c>
      <c r="J57" s="55" t="s">
        <v>360</v>
      </c>
      <c r="K57" s="56" t="s">
        <v>361</v>
      </c>
      <c r="P57" s="127"/>
      <c r="U57" s="127"/>
      <c r="Z57" s="133" t="str">
        <f t="shared" si="47"/>
        <v/>
      </c>
    </row>
    <row r="58" spans="1:26" s="2" customFormat="1" ht="18" customHeight="1" x14ac:dyDescent="0.2">
      <c r="A58" s="47" t="str">
        <f t="shared" ref="A58:A61" si="48">IF(Z58&lt;&gt;"", "✘", "")</f>
        <v/>
      </c>
      <c r="C58" s="51" t="s">
        <v>362</v>
      </c>
      <c r="D58" s="48"/>
      <c r="E58" s="48"/>
      <c r="F58" s="148">
        <v>0</v>
      </c>
      <c r="G58" s="148">
        <v>0.75</v>
      </c>
      <c r="H58" s="148">
        <v>0</v>
      </c>
      <c r="I58" s="148">
        <v>0</v>
      </c>
      <c r="J58" s="149">
        <v>0</v>
      </c>
      <c r="K58" s="52">
        <f>SUM(F58:J58)</f>
        <v>0.75</v>
      </c>
      <c r="P58" s="129">
        <v>0</v>
      </c>
      <c r="Q58" s="128">
        <v>0.75</v>
      </c>
      <c r="R58" s="128">
        <v>0</v>
      </c>
      <c r="S58" s="128">
        <v>0</v>
      </c>
      <c r="T58" s="132">
        <v>0</v>
      </c>
      <c r="U58" s="2" t="str">
        <f>IF(P58&lt;&gt;F58, "| Veld '"&amp;U$3&amp;ROW()&amp;"': De reeds gerapporteerde cijfers mogen niet gewijzigd worden. Maak je aanpassing ongedaan.  ", "")</f>
        <v/>
      </c>
      <c r="V58" s="2" t="str">
        <f t="shared" ref="V58:V61" si="49">IF(Q58&lt;&gt;G58, "| Veld '"&amp;V$3&amp;ROW()&amp;"': De reeds gerapporteerde cijfers mogen niet gewijzigd worden. Maak je aanpassing ongedaan.  ", "")</f>
        <v/>
      </c>
      <c r="W58" s="2" t="str">
        <f t="shared" ref="W58:W61" si="50">IF(R58&lt;&gt;H58, "| Veld '"&amp;W$3&amp;ROW()&amp;"': De reeds gerapporteerde cijfers mogen niet gewijzigd worden. Maak je aanpassing ongedaan.  ", "")</f>
        <v/>
      </c>
      <c r="X58" s="2" t="str">
        <f t="shared" ref="X58:X61" si="51">IF(S58&lt;&gt;I58, "| Veld '"&amp;X$3&amp;ROW()&amp;"': De reeds gerapporteerde cijfers mogen niet gewijzigd worden. Maak je aanpassing ongedaan.  ", "")</f>
        <v/>
      </c>
      <c r="Y58" s="2" t="str">
        <f t="shared" ref="Y58:Y61" si="52">IF(T58&lt;&gt;J58, "| Veld '"&amp;Y$3&amp;ROW()&amp;"': De reeds gerapporteerde cijfers mogen niet gewijzigd worden. Maak je aanpassing ongedaan.  ", "")</f>
        <v/>
      </c>
      <c r="Z58" s="133" t="str">
        <f t="shared" si="47"/>
        <v/>
      </c>
    </row>
    <row r="59" spans="1:26" s="2" customFormat="1" ht="18" customHeight="1" x14ac:dyDescent="0.2">
      <c r="A59" s="47" t="str">
        <f t="shared" si="48"/>
        <v/>
      </c>
      <c r="C59" s="50" t="s">
        <v>363</v>
      </c>
      <c r="D59" s="49"/>
      <c r="E59" s="49"/>
      <c r="F59" s="128">
        <v>0</v>
      </c>
      <c r="G59" s="128">
        <v>1.25</v>
      </c>
      <c r="H59" s="128">
        <v>0</v>
      </c>
      <c r="I59" s="128">
        <v>0</v>
      </c>
      <c r="J59" s="150">
        <v>0</v>
      </c>
      <c r="K59" s="52">
        <f t="shared" ref="K59:K61" si="53">SUM(F59:J59)</f>
        <v>1.25</v>
      </c>
      <c r="P59" s="129">
        <v>0</v>
      </c>
      <c r="Q59" s="128">
        <v>1.25</v>
      </c>
      <c r="R59" s="128">
        <v>0</v>
      </c>
      <c r="S59" s="128">
        <v>0</v>
      </c>
      <c r="T59" s="132">
        <v>0</v>
      </c>
      <c r="U59" s="2" t="str">
        <f t="shared" ref="U59:U61" si="54">IF(P59&lt;&gt;F59, "| Veld '"&amp;U$3&amp;ROW()&amp;"': De reeds gerapporteerde cijfers mogen niet gewijzigd worden. Maak je aanpassing ongedaan.  ", "")</f>
        <v/>
      </c>
      <c r="V59" s="2" t="str">
        <f t="shared" si="49"/>
        <v/>
      </c>
      <c r="W59" s="2" t="str">
        <f t="shared" si="50"/>
        <v/>
      </c>
      <c r="X59" s="2" t="str">
        <f t="shared" si="51"/>
        <v/>
      </c>
      <c r="Y59" s="2" t="str">
        <f t="shared" si="52"/>
        <v/>
      </c>
      <c r="Z59" s="133" t="str">
        <f t="shared" si="47"/>
        <v/>
      </c>
    </row>
    <row r="60" spans="1:26" s="2" customFormat="1" ht="18" customHeight="1" x14ac:dyDescent="0.2">
      <c r="A60" s="47" t="str">
        <f t="shared" si="48"/>
        <v/>
      </c>
      <c r="C60" s="51" t="s">
        <v>364</v>
      </c>
      <c r="D60" s="48"/>
      <c r="E60" s="48"/>
      <c r="F60" s="151">
        <v>0</v>
      </c>
      <c r="G60" s="151">
        <v>0</v>
      </c>
      <c r="H60" s="151">
        <v>0</v>
      </c>
      <c r="I60" s="151">
        <v>0</v>
      </c>
      <c r="J60" s="152">
        <v>0</v>
      </c>
      <c r="K60" s="52">
        <f t="shared" si="53"/>
        <v>0</v>
      </c>
      <c r="P60" s="129">
        <v>0</v>
      </c>
      <c r="Q60" s="128">
        <v>0</v>
      </c>
      <c r="R60" s="128">
        <v>0</v>
      </c>
      <c r="S60" s="128">
        <v>0</v>
      </c>
      <c r="T60" s="132">
        <v>0</v>
      </c>
      <c r="U60" s="2" t="str">
        <f t="shared" si="54"/>
        <v/>
      </c>
      <c r="V60" s="2" t="str">
        <f t="shared" si="49"/>
        <v/>
      </c>
      <c r="W60" s="2" t="str">
        <f t="shared" si="50"/>
        <v/>
      </c>
      <c r="X60" s="2" t="str">
        <f t="shared" si="51"/>
        <v/>
      </c>
      <c r="Y60" s="2" t="str">
        <f t="shared" si="52"/>
        <v/>
      </c>
      <c r="Z60" s="133" t="str">
        <f t="shared" si="47"/>
        <v/>
      </c>
    </row>
    <row r="61" spans="1:26" s="2" customFormat="1" ht="18" customHeight="1" thickBot="1" x14ac:dyDescent="0.25">
      <c r="A61" s="47" t="str">
        <f t="shared" si="48"/>
        <v/>
      </c>
      <c r="C61" s="50" t="s">
        <v>365</v>
      </c>
      <c r="D61" s="49"/>
      <c r="E61" s="49"/>
      <c r="F61" s="153">
        <v>0</v>
      </c>
      <c r="G61" s="153">
        <v>0</v>
      </c>
      <c r="H61" s="153">
        <v>0</v>
      </c>
      <c r="I61" s="153">
        <v>0</v>
      </c>
      <c r="J61" s="154">
        <v>0</v>
      </c>
      <c r="K61" s="53">
        <f t="shared" si="53"/>
        <v>0</v>
      </c>
      <c r="P61" s="129">
        <v>0</v>
      </c>
      <c r="Q61" s="128">
        <v>0</v>
      </c>
      <c r="R61" s="128">
        <v>0</v>
      </c>
      <c r="S61" s="128">
        <v>0</v>
      </c>
      <c r="T61" s="132">
        <v>0</v>
      </c>
      <c r="U61" s="2" t="str">
        <f t="shared" si="54"/>
        <v/>
      </c>
      <c r="V61" s="2" t="str">
        <f t="shared" si="49"/>
        <v/>
      </c>
      <c r="W61" s="2" t="str">
        <f t="shared" si="50"/>
        <v/>
      </c>
      <c r="X61" s="2" t="str">
        <f t="shared" si="51"/>
        <v/>
      </c>
      <c r="Y61" s="2" t="str">
        <f t="shared" si="52"/>
        <v/>
      </c>
      <c r="Z61" s="133" t="str">
        <f t="shared" si="47"/>
        <v/>
      </c>
    </row>
    <row r="62" spans="1:26" s="2" customFormat="1" ht="18" customHeight="1" thickTop="1" x14ac:dyDescent="0.2">
      <c r="A62" s="47"/>
      <c r="C62" s="57" t="s">
        <v>361</v>
      </c>
      <c r="D62" s="58"/>
      <c r="E62" s="58"/>
      <c r="F62" s="58">
        <f>SUM(F58:F61)</f>
        <v>0</v>
      </c>
      <c r="G62" s="58">
        <f t="shared" ref="G62:J62" si="55">SUM(G58:G61)</f>
        <v>2</v>
      </c>
      <c r="H62" s="58">
        <f t="shared" si="55"/>
        <v>0</v>
      </c>
      <c r="I62" s="58">
        <f t="shared" si="55"/>
        <v>0</v>
      </c>
      <c r="J62" s="58">
        <f t="shared" si="55"/>
        <v>0</v>
      </c>
      <c r="K62" s="59">
        <f>SUM(F58:J61)</f>
        <v>2</v>
      </c>
      <c r="P62" s="127"/>
      <c r="U62" s="127"/>
      <c r="Z62" s="133" t="str">
        <f t="shared" si="47"/>
        <v/>
      </c>
    </row>
    <row r="63" spans="1:26" ht="18" customHeight="1" x14ac:dyDescent="0.2">
      <c r="A63" s="2"/>
      <c r="P63" s="126"/>
      <c r="U63" s="126"/>
      <c r="Z63" s="133" t="str">
        <f t="shared" si="47"/>
        <v/>
      </c>
    </row>
    <row r="64" spans="1:26" x14ac:dyDescent="0.2">
      <c r="A64" s="2"/>
      <c r="M64" s="1"/>
      <c r="P64" s="126"/>
      <c r="U64" s="126"/>
      <c r="Z64" s="133" t="str">
        <f t="shared" si="2"/>
        <v/>
      </c>
    </row>
    <row r="65" spans="1:26" x14ac:dyDescent="0.2">
      <c r="A65" s="16"/>
      <c r="B65" s="16"/>
      <c r="C65" s="16"/>
      <c r="D65" s="16"/>
      <c r="E65" s="16"/>
      <c r="F65" s="16"/>
      <c r="G65" s="16"/>
      <c r="H65" s="16"/>
      <c r="I65" s="16"/>
      <c r="J65" s="16"/>
      <c r="K65" s="16"/>
      <c r="L65" s="16"/>
      <c r="M65" s="16"/>
      <c r="N65" s="16"/>
      <c r="O65" s="147"/>
      <c r="P65" s="147"/>
      <c r="Q65" s="147"/>
      <c r="R65" s="147"/>
      <c r="S65" s="147"/>
      <c r="T65" s="147"/>
      <c r="U65" s="147"/>
      <c r="V65" s="147"/>
      <c r="W65" s="147"/>
      <c r="X65" s="147"/>
      <c r="Y65" s="160" t="s">
        <v>15</v>
      </c>
      <c r="Z65" s="16"/>
    </row>
    <row r="66" spans="1:26" x14ac:dyDescent="0.2">
      <c r="U66" cm="1">
        <f t="array" ref="U66">SUMPRODUCT(--(U4:U64&lt;&gt;""))</f>
        <v>0</v>
      </c>
      <c r="V66" cm="1">
        <f t="array" ref="V66">SUMPRODUCT(--(V4:V64&lt;&gt;""))</f>
        <v>0</v>
      </c>
      <c r="W66" cm="1">
        <f t="array" ref="W66">SUMPRODUCT(--(W4:W64&lt;&gt;""))</f>
        <v>0</v>
      </c>
      <c r="X66" cm="1">
        <f t="array" ref="X66">SUMPRODUCT(--(X4:X64&lt;&gt;""))</f>
        <v>0</v>
      </c>
      <c r="Y66" cm="1">
        <f t="array" ref="Y66">SUMPRODUCT(--(Y4:Y64&lt;&gt;""))</f>
        <v>0</v>
      </c>
    </row>
  </sheetData>
  <sheetProtection algorithmName="SHA-512" hashValue="BviJmgOTi0JL5b+bWcRe4Nd7zEorBAWFIwHmRjkX7MhSdRzZL9ilm89qKXgKZS5RWi/kx2LgHjCngnr7T8pBLw==" saltValue="B1brlRqmI2d6p8YTWzdgLQ==" spinCount="100000" sheet="1" objects="1" scenarios="1" selectLockedCells="1"/>
  <conditionalFormatting sqref="F4:J64">
    <cfRule type="expression" dxfId="53" priority="4">
      <formula>U4&lt;&gt;""</formula>
    </cfRule>
  </conditionalFormatting>
  <conditionalFormatting sqref="F8:J11">
    <cfRule type="containsBlanks" dxfId="52" priority="14">
      <formula>LEN(TRIM(F8))=0</formula>
    </cfRule>
  </conditionalFormatting>
  <conditionalFormatting sqref="F18:J21">
    <cfRule type="containsBlanks" dxfId="51" priority="2">
      <formula>LEN(TRIM(F18))=0</formula>
    </cfRule>
  </conditionalFormatting>
  <conditionalFormatting sqref="F28:J31">
    <cfRule type="containsBlanks" dxfId="50" priority="15">
      <formula>LEN(TRIM(F28))=0</formula>
    </cfRule>
  </conditionalFormatting>
  <conditionalFormatting sqref="F38:J41">
    <cfRule type="containsBlanks" dxfId="49" priority="16">
      <formula>LEN(TRIM(F38))=0</formula>
    </cfRule>
  </conditionalFormatting>
  <conditionalFormatting sqref="F48:J51">
    <cfRule type="containsBlanks" dxfId="48" priority="71">
      <formula>LEN(TRIM(F48))=0</formula>
    </cfRule>
  </conditionalFormatting>
  <conditionalFormatting sqref="F58:J61">
    <cfRule type="containsBlanks" dxfId="47" priority="1">
      <formula>LEN(TRIM(F58))=0</formula>
    </cfRule>
  </conditionalFormatting>
  <conditionalFormatting sqref="U4:Y64">
    <cfRule type="expression" dxfId="46" priority="7">
      <formula>_xlfn.ISFORMULA(U4)</formula>
    </cfRule>
  </conditionalFormatting>
  <dataValidations disablePrompts="1" count="1">
    <dataValidation type="list" allowBlank="1" showInputMessage="1" showErrorMessage="1" sqref="I3" xr:uid="{2064EA4C-4A2A-4EA2-8787-345B0FC195C1}">
      <formula1>Rol</formula1>
    </dataValidation>
  </dataValidations>
  <pageMargins left="0.70866141732283472" right="0.70866141732283472" top="0.74803149606299213" bottom="0.74803149606299213" header="0.31496062992125984" footer="0.31496062992125984"/>
  <pageSetup paperSize="9" scale="58" fitToHeight="0" orientation="portrait" r:id="rId1"/>
  <headerFooter>
    <oddFooter>Pagina &amp;P van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8D453-89CE-44D5-A1E9-971F5FE0167B}">
  <sheetPr codeName="Blad1">
    <pageSetUpPr fitToPage="1"/>
  </sheetPr>
  <dimension ref="A1:BC1355"/>
  <sheetViews>
    <sheetView showGridLines="0" tabSelected="1" zoomScale="75" zoomScaleNormal="75" zoomScaleSheetLayoutView="100" workbookViewId="0">
      <pane xSplit="1" ySplit="3" topLeftCell="G4" activePane="bottomRight" state="frozen"/>
      <selection pane="topRight" activeCell="B1" sqref="B1"/>
      <selection pane="bottomLeft" activeCell="A4" sqref="A4"/>
      <selection pane="bottomRight" activeCell="M319" sqref="M319:M327"/>
    </sheetView>
  </sheetViews>
  <sheetFormatPr baseColWidth="10" defaultColWidth="8.83203125" defaultRowHeight="15" x14ac:dyDescent="0.2"/>
  <cols>
    <col min="1" max="1" width="2.5" style="87" customWidth="1"/>
    <col min="2" max="2" width="3.5" customWidth="1"/>
    <col min="3" max="3" width="15" customWidth="1"/>
    <col min="4" max="5" width="33.5" customWidth="1"/>
    <col min="6" max="6" width="22.5" customWidth="1"/>
    <col min="7" max="7" width="30.5" customWidth="1"/>
    <col min="8" max="8" width="50" customWidth="1"/>
    <col min="9" max="9" width="11.5" customWidth="1"/>
    <col min="10" max="10" width="15" customWidth="1"/>
    <col min="11" max="11" width="15.5" customWidth="1"/>
    <col min="12" max="12" width="40" customWidth="1"/>
    <col min="13" max="13" width="50" customWidth="1"/>
    <col min="14" max="14" width="29.5" customWidth="1"/>
    <col min="15" max="15" width="5.5" customWidth="1"/>
    <col min="16" max="16" width="16.5" customWidth="1"/>
    <col min="17" max="17" width="35" customWidth="1"/>
    <col min="18" max="18" width="5.5" customWidth="1"/>
    <col min="19" max="19" width="16.5" customWidth="1"/>
    <col min="20" max="20" width="35" customWidth="1"/>
    <col min="21" max="21" width="27.5" customWidth="1"/>
    <col min="22" max="22" width="4" hidden="1" customWidth="1"/>
    <col min="23" max="23" width="9.1640625" hidden="1" customWidth="1"/>
    <col min="24" max="47" width="8.83203125" hidden="1" customWidth="1"/>
    <col min="48" max="48" width="2.5" customWidth="1"/>
    <col min="54" max="54" width="8.83203125" customWidth="1"/>
  </cols>
  <sheetData>
    <row r="1" spans="1:55" ht="24" customHeight="1" x14ac:dyDescent="0.2">
      <c r="A1" s="86"/>
      <c r="E1" s="47"/>
      <c r="X1" s="117" t="str">
        <f>IF(AU500=1, "1 rij bevat nog foutmeldingen. Controleer het blad.", IF(AU500&gt;1, AU500&amp;" rijen bevatten nog foutmeldingen. Controleer het blad.", ""))</f>
        <v/>
      </c>
    </row>
    <row r="2" spans="1:55" s="6" customFormat="1" ht="24" customHeight="1" x14ac:dyDescent="0.2">
      <c r="A2" s="89"/>
      <c r="B2" s="84" t="str">
        <f>"GEREALISEERDE ACTIES "&amp;Datum_werkingsjaar</f>
        <v>GEREALISEERDE ACTIES 2025</v>
      </c>
      <c r="C2" s="82"/>
      <c r="F2" s="82"/>
      <c r="G2" s="82"/>
      <c r="H2" s="82"/>
      <c r="I2" s="82"/>
      <c r="J2" s="83"/>
      <c r="K2" s="82"/>
      <c r="L2" s="82"/>
      <c r="M2" s="45"/>
      <c r="N2" s="45"/>
      <c r="O2" s="45"/>
      <c r="P2" s="45"/>
      <c r="Q2" s="45"/>
      <c r="R2" s="45"/>
      <c r="S2" s="45"/>
      <c r="T2" s="45"/>
      <c r="U2" s="45"/>
      <c r="V2" s="45"/>
      <c r="W2" s="45"/>
      <c r="X2" s="145" t="s">
        <v>366</v>
      </c>
      <c r="AF2" s="163" t="s">
        <v>367</v>
      </c>
      <c r="BB2" s="45"/>
    </row>
    <row r="3" spans="1:55" s="115" customFormat="1" ht="14.5" customHeight="1" x14ac:dyDescent="0.2">
      <c r="A3" s="111"/>
      <c r="B3" s="112" t="s">
        <v>368</v>
      </c>
      <c r="C3" s="112" t="s">
        <v>369</v>
      </c>
      <c r="D3" s="112" t="s">
        <v>370</v>
      </c>
      <c r="E3" s="112" t="s">
        <v>371</v>
      </c>
      <c r="F3" s="112" t="s">
        <v>372</v>
      </c>
      <c r="G3" s="112" t="str">
        <f>"Actie "&amp;Datum_werkingsjaar</f>
        <v>Actie 2025</v>
      </c>
      <c r="H3" s="112" t="s">
        <v>373</v>
      </c>
      <c r="I3" s="112" t="s">
        <v>374</v>
      </c>
      <c r="J3" s="112" t="s">
        <v>17</v>
      </c>
      <c r="K3" s="112" t="s">
        <v>375</v>
      </c>
      <c r="L3" s="112" t="s">
        <v>376</v>
      </c>
      <c r="M3" s="112" t="s">
        <v>377</v>
      </c>
      <c r="N3" s="113" t="s">
        <v>378</v>
      </c>
      <c r="O3" s="114" t="s">
        <v>379</v>
      </c>
      <c r="P3" s="114"/>
      <c r="Q3" s="114"/>
      <c r="R3" s="114" t="s">
        <v>380</v>
      </c>
      <c r="S3" s="114"/>
      <c r="T3" s="114"/>
      <c r="U3" s="112" t="s">
        <v>381</v>
      </c>
      <c r="V3" s="115" t="s">
        <v>382</v>
      </c>
      <c r="W3" s="115" t="s">
        <v>383</v>
      </c>
      <c r="X3" s="138" t="s">
        <v>384</v>
      </c>
      <c r="Y3" s="115" t="s">
        <v>370</v>
      </c>
      <c r="Z3" s="115" t="s">
        <v>371</v>
      </c>
      <c r="AA3" s="115" t="s">
        <v>372</v>
      </c>
      <c r="AB3" s="115" t="str">
        <f>"Actie "&amp;Datum_werkingsjaar</f>
        <v>Actie 2025</v>
      </c>
      <c r="AC3" s="115" t="s">
        <v>373</v>
      </c>
      <c r="AD3" s="115" t="s">
        <v>374</v>
      </c>
      <c r="AE3" s="115" t="s">
        <v>17</v>
      </c>
      <c r="AF3" s="138" t="s">
        <v>378</v>
      </c>
      <c r="AG3" s="115" t="s">
        <v>385</v>
      </c>
      <c r="AH3" s="115" t="s">
        <v>386</v>
      </c>
      <c r="AI3" s="115" t="s">
        <v>387</v>
      </c>
      <c r="AJ3" s="115" t="s">
        <v>388</v>
      </c>
      <c r="AK3" s="115" t="s">
        <v>389</v>
      </c>
      <c r="AL3" s="115" t="s">
        <v>390</v>
      </c>
      <c r="AM3" s="115" t="s">
        <v>18</v>
      </c>
      <c r="AN3" s="115" t="s">
        <v>391</v>
      </c>
      <c r="AO3" s="115" t="s">
        <v>392</v>
      </c>
      <c r="AP3" s="115" t="s">
        <v>393</v>
      </c>
      <c r="AQ3" s="115" t="s">
        <v>394</v>
      </c>
      <c r="AR3" s="115" t="s">
        <v>395</v>
      </c>
      <c r="AS3" s="115" t="s">
        <v>396</v>
      </c>
      <c r="AT3" s="115" t="s">
        <v>18</v>
      </c>
      <c r="AU3" s="115" t="s">
        <v>397</v>
      </c>
      <c r="AV3" s="116"/>
    </row>
    <row r="4" spans="1:55" s="44" customFormat="1" ht="13.25" customHeight="1" x14ac:dyDescent="0.2">
      <c r="A4" s="85" t="str">
        <f>IF(AV4&lt;&gt;"", "✘", "")</f>
        <v/>
      </c>
      <c r="B4" s="181" t="str">
        <f>IF(C4&lt;&gt;"", IF(X4&lt;&gt;"", X4, "D"&amp;SUBSTITUTE(TEXT(W4/1000, "0000,000"), ",", ".")), "")</f>
        <v>D2020.001</v>
      </c>
      <c r="C4" s="193" t="str">
        <f>IF(X4&lt;&gt;"", IF(D4&amp;E4&amp;F4&amp;G4&amp;H4&amp;I4&lt;&gt;Y4&amp;Z4&amp;AA4&amp;AB4&amp;AC4&amp;AD4, "Gewijzigde actie", "Bestaande actie"), IF(OR(D4&amp;E4&amp;F4&amp;G4&amp;H4&amp;I4&amp;J4&amp;K4&amp;L4&amp;M4&amp;N4&amp;Q12&amp;T12&amp;U4&lt;&gt;"", AH4&lt;&gt;0, AO4&lt;&gt;0), "Nieuwe actie", ""))</f>
        <v>Bestaande actie</v>
      </c>
      <c r="D4" s="178" t="s">
        <v>398</v>
      </c>
      <c r="E4" s="178" t="s">
        <v>399</v>
      </c>
      <c r="F4" s="178"/>
      <c r="G4" s="178" t="s">
        <v>400</v>
      </c>
      <c r="H4" s="178" t="s">
        <v>401</v>
      </c>
      <c r="I4" s="178" t="s">
        <v>402</v>
      </c>
      <c r="J4" s="178" t="s">
        <v>403</v>
      </c>
      <c r="K4" s="178" t="s">
        <v>404</v>
      </c>
      <c r="L4" s="178">
        <v>2026</v>
      </c>
      <c r="M4" s="178" t="s">
        <v>654</v>
      </c>
      <c r="N4" s="178" t="s">
        <v>405</v>
      </c>
      <c r="O4" s="164"/>
      <c r="P4" s="107" t="s">
        <v>406</v>
      </c>
      <c r="Q4" s="108"/>
      <c r="R4" s="164"/>
      <c r="S4" s="107" t="s">
        <v>407</v>
      </c>
      <c r="T4" s="108"/>
      <c r="U4" s="190" t="s">
        <v>408</v>
      </c>
      <c r="V4" s="79">
        <v>1</v>
      </c>
      <c r="W4" s="79">
        <f>IF(C4&lt;&gt;"", IF(C4="Nieuwe actie", MAX(VALUE(Datum_werkingsjaar&amp;"000"), $W$3:$W3)+1, VALUE(RIGHT(SUBSTITUTE(X4, ".", ""), 7))), "")</f>
        <v>2020001</v>
      </c>
      <c r="X4" s="158" t="s">
        <v>409</v>
      </c>
      <c r="Y4" s="159" t="s">
        <v>398</v>
      </c>
      <c r="Z4" s="159" t="s">
        <v>399</v>
      </c>
      <c r="AA4" s="159"/>
      <c r="AB4" s="159" t="s">
        <v>400</v>
      </c>
      <c r="AC4" s="159" t="s">
        <v>401</v>
      </c>
      <c r="AD4" s="159" t="s">
        <v>402</v>
      </c>
      <c r="AE4" s="110" t="str">
        <f>J4&amp;""</f>
        <v>Gerealiseerd</v>
      </c>
      <c r="AF4" s="139" t="str">
        <f>N4&amp;""</f>
        <v>Cultureel én beleidsdomeinoverschrijdend</v>
      </c>
      <c r="AG4" s="110" t="b">
        <v>0</v>
      </c>
      <c r="AH4" s="44" cm="1">
        <f t="array" ref="AH4">SUMPRODUCT((AG4:AG12)*(AG4:AG12))</f>
        <v>5</v>
      </c>
      <c r="AI4" s="44" t="str">
        <f>IF(OR($J4="Gerealiseerd", $J4="In uitvoering", $J4="Geschrapt"), IF(OR($N4=Samenwerking_C, $N4=Samenwerking_C_BDO), IF(AH4=0, "| Selecteer één of meerdere samenwerkingen in kolom 'O'.  ", ""), ""), "")</f>
        <v/>
      </c>
      <c r="AJ4" s="44" t="str">
        <f>IF(AH4&lt;&gt;0, IF(OR($N4="", $N4=Samenwerking_geen, $N4=Samenwerking_BDO), "| Maak de juiste keuze in cel 'N"&amp;ROW(N4)&amp;"' vooraleer je samenwerkingen in kolom 'O' aanduidt. Laat anders selectievakken in kolom 'O' niet aangevinkt.  ", ""), "")</f>
        <v/>
      </c>
      <c r="AK4" s="44" t="str">
        <f>IF(AG12&lt;&gt;TRUE, IF(Q12&lt;&gt;"", "| Als je andere samenwerking(en) specificeert in cel 'O"&amp;ROW(Q12)&amp;"', moet je eerst het vak 'Andere' in kolom 'O' selecteren. Laat anders cel 'O"&amp;ROW(Q12)&amp;"' leeg voor deze doelstelling.  ", ""), "")</f>
        <v/>
      </c>
      <c r="AL4" s="44" t="str">
        <f>IF(OR($N4=Samenwerking_C, $N4=Samenwerking_C_BDO), IF(AG12=TRUE, IF(Q12="", "| Specificeer andere samenwerking(en) in cel 'Q"&amp;ROW(Q12)&amp;"'.  ", ""), ""), "")</f>
        <v/>
      </c>
      <c r="AM4" s="44" t="str">
        <f>IF(AI4&lt;&gt;"", AI4, IF(AJ4&lt;&gt;"", AJ4, IF(AK4&lt;&gt;"", AK4, AK4&amp;AL4)))</f>
        <v/>
      </c>
      <c r="AN4" s="110" t="b">
        <v>0</v>
      </c>
      <c r="AO4" s="44" cm="1">
        <f t="array" ref="AO4">SUMPRODUCT((AN4:AN12)*(AN4:AN12))</f>
        <v>1</v>
      </c>
      <c r="AP4" s="44" t="str">
        <f>IF(OR($J4="Gerealiseerd", $J4="In uitvoering", $J4="Geschrapt"), IF(OR($N4=Samenwerking_BDO, $N4=Samenwerking_C_BDO), IF(AO4=0,"| Selecteer één of meerdere samenwerkingen in kolom 'R'.  ",""), ""), "")</f>
        <v/>
      </c>
      <c r="AQ4" s="44" t="str">
        <f>IF(AO4&lt;&gt;0, IF(OR($N4="", $N4=Samenwerking_geen, $N4=Samenwerking_C), "| Maak de juiste keuze in cel 'N"&amp;ROW(N4)&amp;"' vooraleer je samenwerkingen in kolom 'R' aanduidt. Laat anders selectievakken in kolom 'R' niet aangevinkt.  ", ""), "")</f>
        <v/>
      </c>
      <c r="AR4" s="44" t="str">
        <f>IF(AN12&lt;&gt;TRUE, IF(T12&lt;&gt;"", "| Als je andere samenwerking(en) specificeert in cel 'R"&amp;ROW(T12)&amp;"', moet je eerst het vak 'Andere' in kolom 'R' selecteren. Anders laat cel 'R"&amp;ROW(T12)&amp;"' leeg voor deze doelstelling.  ", ""), "")</f>
        <v/>
      </c>
      <c r="AS4" s="44" t="str">
        <f>IF(OR($N4=Samenwerking_BDO, $N4=Samenwerking_C_BDO), IF(AN12=TRUE, IF(T12="", "| Specificeer andere samenwerking(en) in cel 'T"&amp;ROW(T12)&amp;"'.  ", ""), ""), "")</f>
        <v/>
      </c>
      <c r="AT4" s="44" t="str">
        <f>IF(AP4&lt;&gt;"", AP4, IF(AQ4&lt;&gt;"", AQ4, IF(AR4&lt;&gt;"", AR4, AR4&amp;AS4)))</f>
        <v/>
      </c>
      <c r="AU4" s="44" t="str">
        <f>IF(C4&lt;&gt;"", IF(OR(D4="", E4="", G4="", I4="", J4="", M4="", IF(J4="Gerealiseerd", IF(K4="Ja", OR(L4="", N4=""), OR(K4="", N4="")), IF(J4="In uitvoering", N4="", IF(J4="Niet in uitvoering", L4="")))), "| Vul verplichte velden in.", ""), "")</f>
        <v/>
      </c>
      <c r="AV4" s="124" t="str">
        <f>IF(OR(AM4&lt;&gt;"", AT4&lt;&gt;""), AM4&amp;AT4, AU4)</f>
        <v/>
      </c>
    </row>
    <row r="5" spans="1:55" s="44" customFormat="1" ht="13.25" customHeight="1" x14ac:dyDescent="0.2">
      <c r="A5" s="87"/>
      <c r="B5" s="182"/>
      <c r="C5" s="194"/>
      <c r="D5" s="179" t="s">
        <v>398</v>
      </c>
      <c r="E5" s="179" t="s">
        <v>399</v>
      </c>
      <c r="F5" s="179"/>
      <c r="G5" s="179" t="s">
        <v>400</v>
      </c>
      <c r="H5" s="179" t="s">
        <v>401</v>
      </c>
      <c r="I5" s="179" t="s">
        <v>402</v>
      </c>
      <c r="J5" s="179"/>
      <c r="K5" s="179"/>
      <c r="L5" s="179"/>
      <c r="M5" s="179"/>
      <c r="N5" s="179"/>
      <c r="O5" s="164"/>
      <c r="P5" s="107" t="s">
        <v>410</v>
      </c>
      <c r="Q5" s="108"/>
      <c r="R5" s="164"/>
      <c r="S5" s="107" t="s">
        <v>411</v>
      </c>
      <c r="T5" s="108"/>
      <c r="U5" s="191"/>
      <c r="V5" s="79">
        <v>1</v>
      </c>
      <c r="W5" s="79"/>
      <c r="X5" s="158"/>
      <c r="Y5" s="159"/>
      <c r="Z5" s="159"/>
      <c r="AA5" s="159"/>
      <c r="AB5" s="159"/>
      <c r="AC5" s="159"/>
      <c r="AD5" s="159"/>
      <c r="AE5" s="110" t="str">
        <f>J4&amp;""</f>
        <v>Gerealiseerd</v>
      </c>
      <c r="AF5" s="139" t="str">
        <f>N4&amp;""</f>
        <v>Cultureel én beleidsdomeinoverschrijdend</v>
      </c>
      <c r="AG5" s="110" t="b">
        <v>1</v>
      </c>
      <c r="AI5" s="44" t="str">
        <f>IF(AI4&lt;&gt;"", 1, "")</f>
        <v/>
      </c>
      <c r="AN5" s="110" t="b">
        <v>1</v>
      </c>
      <c r="AP5" s="44" t="str">
        <f>IF(AP4&lt;&gt;"", 1, "")</f>
        <v/>
      </c>
      <c r="AV5" s="124"/>
    </row>
    <row r="6" spans="1:55" s="44" customFormat="1" ht="13.25" customHeight="1" x14ac:dyDescent="0.2">
      <c r="A6" s="87"/>
      <c r="B6" s="182"/>
      <c r="C6" s="194"/>
      <c r="D6" s="179" t="s">
        <v>398</v>
      </c>
      <c r="E6" s="179" t="s">
        <v>399</v>
      </c>
      <c r="F6" s="179"/>
      <c r="G6" s="179" t="s">
        <v>400</v>
      </c>
      <c r="H6" s="179" t="s">
        <v>401</v>
      </c>
      <c r="I6" s="179" t="s">
        <v>402</v>
      </c>
      <c r="J6" s="179"/>
      <c r="K6" s="179"/>
      <c r="L6" s="179"/>
      <c r="M6" s="179"/>
      <c r="N6" s="179"/>
      <c r="O6" s="164"/>
      <c r="P6" s="107" t="s">
        <v>412</v>
      </c>
      <c r="Q6" s="108"/>
      <c r="R6" s="164"/>
      <c r="S6" s="107" t="s">
        <v>413</v>
      </c>
      <c r="T6" s="108"/>
      <c r="U6" s="191"/>
      <c r="V6" s="79">
        <v>1</v>
      </c>
      <c r="W6" s="79"/>
      <c r="X6" s="158"/>
      <c r="Y6" s="159"/>
      <c r="Z6" s="159"/>
      <c r="AA6" s="159"/>
      <c r="AB6" s="159"/>
      <c r="AC6" s="159"/>
      <c r="AD6" s="159"/>
      <c r="AE6" s="110" t="str">
        <f>J4&amp;""</f>
        <v>Gerealiseerd</v>
      </c>
      <c r="AF6" s="139" t="str">
        <f>N4&amp;""</f>
        <v>Cultureel én beleidsdomeinoverschrijdend</v>
      </c>
      <c r="AG6" s="110" t="b">
        <v>0</v>
      </c>
      <c r="AI6" s="44" t="str">
        <f>IF(AI4&lt;&gt;"", 1, "")</f>
        <v/>
      </c>
      <c r="AN6" s="110" t="b">
        <v>0</v>
      </c>
      <c r="AP6" s="44" t="str">
        <f>IF(AP4&lt;&gt;"", 1, "")</f>
        <v/>
      </c>
      <c r="AV6" s="165"/>
    </row>
    <row r="7" spans="1:55" s="44" customFormat="1" ht="13.25" customHeight="1" x14ac:dyDescent="0.2">
      <c r="A7" s="87"/>
      <c r="B7" s="182"/>
      <c r="C7" s="194"/>
      <c r="D7" s="179" t="s">
        <v>398</v>
      </c>
      <c r="E7" s="179" t="s">
        <v>399</v>
      </c>
      <c r="F7" s="179"/>
      <c r="G7" s="179" t="s">
        <v>400</v>
      </c>
      <c r="H7" s="179" t="s">
        <v>401</v>
      </c>
      <c r="I7" s="179" t="s">
        <v>402</v>
      </c>
      <c r="J7" s="179"/>
      <c r="K7" s="179"/>
      <c r="L7" s="179"/>
      <c r="M7" s="179"/>
      <c r="N7" s="179"/>
      <c r="O7" s="164"/>
      <c r="P7" s="107" t="s">
        <v>414</v>
      </c>
      <c r="Q7" s="108"/>
      <c r="R7" s="164"/>
      <c r="S7" s="107" t="s">
        <v>415</v>
      </c>
      <c r="T7" s="108"/>
      <c r="U7" s="191"/>
      <c r="V7" s="79">
        <v>1</v>
      </c>
      <c r="W7" s="79"/>
      <c r="X7" s="158"/>
      <c r="Y7" s="159"/>
      <c r="Z7" s="159"/>
      <c r="AA7" s="159"/>
      <c r="AB7" s="159"/>
      <c r="AC7" s="159"/>
      <c r="AD7" s="159"/>
      <c r="AE7" s="110" t="str">
        <f>J4&amp;""</f>
        <v>Gerealiseerd</v>
      </c>
      <c r="AF7" s="139" t="str">
        <f>N4&amp;""</f>
        <v>Cultureel én beleidsdomeinoverschrijdend</v>
      </c>
      <c r="AG7" s="110" t="b">
        <v>1</v>
      </c>
      <c r="AI7" s="44" t="str">
        <f>IF(AI4&lt;&gt;"", 1, "")</f>
        <v/>
      </c>
      <c r="AN7" s="110" t="b">
        <v>0</v>
      </c>
      <c r="AP7" s="44" t="str">
        <f>IF(AP4&lt;&gt;"", 1, "")</f>
        <v/>
      </c>
      <c r="AV7" s="165"/>
    </row>
    <row r="8" spans="1:55" s="44" customFormat="1" ht="13.25" customHeight="1" x14ac:dyDescent="0.2">
      <c r="A8" s="87"/>
      <c r="B8" s="182"/>
      <c r="C8" s="194"/>
      <c r="D8" s="179" t="s">
        <v>398</v>
      </c>
      <c r="E8" s="179" t="s">
        <v>399</v>
      </c>
      <c r="F8" s="179"/>
      <c r="G8" s="179" t="s">
        <v>400</v>
      </c>
      <c r="H8" s="179" t="s">
        <v>401</v>
      </c>
      <c r="I8" s="179" t="s">
        <v>402</v>
      </c>
      <c r="J8" s="179"/>
      <c r="K8" s="179"/>
      <c r="L8" s="179"/>
      <c r="M8" s="179"/>
      <c r="N8" s="179"/>
      <c r="O8" s="164"/>
      <c r="P8" s="107" t="s">
        <v>416</v>
      </c>
      <c r="Q8" s="108"/>
      <c r="R8" s="164"/>
      <c r="S8" s="107" t="s">
        <v>417</v>
      </c>
      <c r="T8" s="108"/>
      <c r="U8" s="191"/>
      <c r="V8" s="79">
        <v>1</v>
      </c>
      <c r="W8" s="79"/>
      <c r="X8" s="158"/>
      <c r="Y8" s="159"/>
      <c r="Z8" s="159"/>
      <c r="AA8" s="159"/>
      <c r="AB8" s="159"/>
      <c r="AC8" s="159"/>
      <c r="AD8" s="159"/>
      <c r="AE8" s="110" t="str">
        <f>J4&amp;""</f>
        <v>Gerealiseerd</v>
      </c>
      <c r="AF8" s="139" t="str">
        <f>N4&amp;""</f>
        <v>Cultureel én beleidsdomeinoverschrijdend</v>
      </c>
      <c r="AG8" s="110" t="b">
        <v>1</v>
      </c>
      <c r="AI8" s="44" t="str">
        <f>IF(AI4&lt;&gt;"", 1, "")</f>
        <v/>
      </c>
      <c r="AN8" s="110" t="b">
        <v>0</v>
      </c>
      <c r="AP8" s="44" t="str">
        <f>IF(AP4&lt;&gt;"", 1, "")</f>
        <v/>
      </c>
      <c r="AV8" s="165"/>
    </row>
    <row r="9" spans="1:55" s="44" customFormat="1" ht="13.25" customHeight="1" x14ac:dyDescent="0.2">
      <c r="A9" s="87"/>
      <c r="B9" s="182"/>
      <c r="C9" s="194"/>
      <c r="D9" s="179" t="s">
        <v>398</v>
      </c>
      <c r="E9" s="179" t="s">
        <v>399</v>
      </c>
      <c r="F9" s="179"/>
      <c r="G9" s="179" t="s">
        <v>400</v>
      </c>
      <c r="H9" s="179" t="s">
        <v>401</v>
      </c>
      <c r="I9" s="179" t="s">
        <v>402</v>
      </c>
      <c r="J9" s="179"/>
      <c r="K9" s="179"/>
      <c r="L9" s="179"/>
      <c r="M9" s="179"/>
      <c r="N9" s="179"/>
      <c r="O9" s="164"/>
      <c r="P9" s="107" t="s">
        <v>418</v>
      </c>
      <c r="Q9" s="108"/>
      <c r="R9" s="164"/>
      <c r="S9" s="107" t="s">
        <v>419</v>
      </c>
      <c r="T9" s="108"/>
      <c r="U9" s="191"/>
      <c r="V9" s="79">
        <v>1</v>
      </c>
      <c r="W9" s="79"/>
      <c r="X9" s="158"/>
      <c r="Y9" s="159"/>
      <c r="Z9" s="159"/>
      <c r="AA9" s="159"/>
      <c r="AB9" s="159"/>
      <c r="AC9" s="159"/>
      <c r="AD9" s="159"/>
      <c r="AE9" s="110" t="str">
        <f>J4&amp;""</f>
        <v>Gerealiseerd</v>
      </c>
      <c r="AF9" s="139" t="str">
        <f>N4&amp;""</f>
        <v>Cultureel én beleidsdomeinoverschrijdend</v>
      </c>
      <c r="AG9" s="110" t="b">
        <v>1</v>
      </c>
      <c r="AI9" s="44" t="str">
        <f>IF(AI4&lt;&gt;"", 1, "")</f>
        <v/>
      </c>
      <c r="AN9" s="110" t="b">
        <v>0</v>
      </c>
      <c r="AP9" s="44" t="str">
        <f>IF(AP4&lt;&gt;"", 1, "")</f>
        <v/>
      </c>
      <c r="AV9" s="165"/>
    </row>
    <row r="10" spans="1:55" s="44" customFormat="1" ht="13.25" customHeight="1" x14ac:dyDescent="0.2">
      <c r="A10" s="87"/>
      <c r="B10" s="182"/>
      <c r="C10" s="194"/>
      <c r="D10" s="179" t="s">
        <v>398</v>
      </c>
      <c r="E10" s="179" t="s">
        <v>399</v>
      </c>
      <c r="F10" s="179"/>
      <c r="G10" s="179" t="s">
        <v>400</v>
      </c>
      <c r="H10" s="179" t="s">
        <v>401</v>
      </c>
      <c r="I10" s="179" t="s">
        <v>402</v>
      </c>
      <c r="J10" s="179"/>
      <c r="K10" s="179"/>
      <c r="L10" s="179"/>
      <c r="M10" s="179"/>
      <c r="N10" s="179"/>
      <c r="O10" s="164"/>
      <c r="P10" s="107" t="s">
        <v>420</v>
      </c>
      <c r="Q10" s="108"/>
      <c r="R10" s="164"/>
      <c r="S10" s="107" t="s">
        <v>421</v>
      </c>
      <c r="T10" s="108"/>
      <c r="U10" s="191"/>
      <c r="V10" s="79">
        <v>1</v>
      </c>
      <c r="W10" s="79"/>
      <c r="X10" s="158"/>
      <c r="Y10" s="159"/>
      <c r="Z10" s="159"/>
      <c r="AA10" s="159"/>
      <c r="AB10" s="159"/>
      <c r="AC10" s="159"/>
      <c r="AD10" s="159"/>
      <c r="AE10" s="110" t="str">
        <f>J4&amp;""</f>
        <v>Gerealiseerd</v>
      </c>
      <c r="AF10" s="139" t="str">
        <f>N4&amp;""</f>
        <v>Cultureel én beleidsdomeinoverschrijdend</v>
      </c>
      <c r="AG10" s="110" t="b">
        <v>1</v>
      </c>
      <c r="AI10" s="44" t="str">
        <f>IF(AI4&lt;&gt;"", 1, "")</f>
        <v/>
      </c>
      <c r="AN10" s="110" t="b">
        <v>0</v>
      </c>
      <c r="AP10" s="44" t="str">
        <f>IF(AP4&lt;&gt;"", 1, "")</f>
        <v/>
      </c>
      <c r="AV10" s="165"/>
    </row>
    <row r="11" spans="1:55" s="44" customFormat="1" ht="13.25" customHeight="1" x14ac:dyDescent="0.2">
      <c r="A11" s="87"/>
      <c r="B11" s="182"/>
      <c r="C11" s="194"/>
      <c r="D11" s="179" t="s">
        <v>398</v>
      </c>
      <c r="E11" s="179" t="s">
        <v>399</v>
      </c>
      <c r="F11" s="179"/>
      <c r="G11" s="179" t="s">
        <v>400</v>
      </c>
      <c r="H11" s="179" t="s">
        <v>401</v>
      </c>
      <c r="I11" s="179" t="s">
        <v>402</v>
      </c>
      <c r="J11" s="179"/>
      <c r="K11" s="179"/>
      <c r="L11" s="179"/>
      <c r="M11" s="179"/>
      <c r="N11" s="179"/>
      <c r="O11" s="164"/>
      <c r="P11" s="107" t="s">
        <v>422</v>
      </c>
      <c r="Q11" s="108"/>
      <c r="R11" s="164"/>
      <c r="S11" s="107" t="s">
        <v>423</v>
      </c>
      <c r="T11" s="108"/>
      <c r="U11" s="191"/>
      <c r="V11" s="79">
        <v>1</v>
      </c>
      <c r="W11" s="79"/>
      <c r="X11" s="158"/>
      <c r="Y11" s="159"/>
      <c r="Z11" s="159"/>
      <c r="AA11" s="159"/>
      <c r="AB11" s="159"/>
      <c r="AC11" s="159"/>
      <c r="AD11" s="159"/>
      <c r="AE11" s="110" t="str">
        <f>J4&amp;""</f>
        <v>Gerealiseerd</v>
      </c>
      <c r="AF11" s="139" t="str">
        <f>N4&amp;""</f>
        <v>Cultureel én beleidsdomeinoverschrijdend</v>
      </c>
      <c r="AG11" s="110" t="b">
        <v>0</v>
      </c>
      <c r="AI11" s="44" t="str">
        <f>IF(AI4&lt;&gt;"", 1, "")</f>
        <v/>
      </c>
      <c r="AN11" s="110" t="b">
        <v>0</v>
      </c>
      <c r="AP11" s="44" t="str">
        <f>IF(AP4&lt;&gt;"", 1, "")</f>
        <v/>
      </c>
      <c r="AV11" s="165"/>
    </row>
    <row r="12" spans="1:55" s="44" customFormat="1" ht="13.25" customHeight="1" x14ac:dyDescent="0.2">
      <c r="A12" s="87"/>
      <c r="B12" s="183"/>
      <c r="C12" s="195"/>
      <c r="D12" s="180" t="s">
        <v>398</v>
      </c>
      <c r="E12" s="180" t="s">
        <v>399</v>
      </c>
      <c r="F12" s="180"/>
      <c r="G12" s="180" t="s">
        <v>400</v>
      </c>
      <c r="H12" s="180" t="s">
        <v>401</v>
      </c>
      <c r="I12" s="180" t="s">
        <v>402</v>
      </c>
      <c r="J12" s="180"/>
      <c r="K12" s="180"/>
      <c r="L12" s="180"/>
      <c r="M12" s="180"/>
      <c r="N12" s="180"/>
      <c r="O12" s="166"/>
      <c r="P12" s="109" t="str">
        <f>IF(AG12=TRUE, "Andere (specificeer:)", "Andere")</f>
        <v>Andere</v>
      </c>
      <c r="Q12" s="167"/>
      <c r="R12" s="166"/>
      <c r="S12" s="109" t="str">
        <f>IF(AN12=TRUE, "Andere (specificeer:)", "Andere")</f>
        <v>Andere</v>
      </c>
      <c r="T12" s="167"/>
      <c r="U12" s="192"/>
      <c r="V12" s="79">
        <v>1</v>
      </c>
      <c r="W12" s="79"/>
      <c r="X12" s="158"/>
      <c r="Y12" s="159"/>
      <c r="Z12" s="159"/>
      <c r="AA12" s="159"/>
      <c r="AB12" s="159"/>
      <c r="AC12" s="159"/>
      <c r="AD12" s="159"/>
      <c r="AE12" s="110" t="str">
        <f>J4&amp;""</f>
        <v>Gerealiseerd</v>
      </c>
      <c r="AF12" s="139" t="str">
        <f>N4&amp;""</f>
        <v>Cultureel én beleidsdomeinoverschrijdend</v>
      </c>
      <c r="AG12" s="110" t="b">
        <v>0</v>
      </c>
      <c r="AI12" s="44" t="str">
        <f>IF(AI4&lt;&gt;"", 1, "")</f>
        <v/>
      </c>
      <c r="AN12" s="110" t="b">
        <v>0</v>
      </c>
      <c r="AP12" s="44" t="str">
        <f>IF(AP4&lt;&gt;"", 1, "")</f>
        <v/>
      </c>
      <c r="AV12" s="135"/>
    </row>
    <row r="13" spans="1:55" ht="13.25" customHeight="1" x14ac:dyDescent="0.2">
      <c r="A13" s="85" t="str">
        <f t="shared" ref="A13" si="0">IF(AV13&lt;&gt;"", "✘", "")</f>
        <v/>
      </c>
      <c r="B13" s="181" t="str">
        <f>IF(C13&lt;&gt;"", IF(X13&lt;&gt;"", X13, "D"&amp;SUBSTITUTE(TEXT(W13/1000, "0000,000"), ",", ".")), "")</f>
        <v>D2020.002</v>
      </c>
      <c r="C13" s="184" t="str">
        <f>IF(Y13&amp;Z13&amp;AA13&amp;AB13&amp;AC13&amp;AD13&lt;&gt;"", IF(D13&amp;E13&amp;F13&amp;G13&amp;H13&amp;I13&lt;&gt;Y13&amp;Z13&amp;AA13&amp;AB13&amp;AC13&amp;AD13, "Gewijzigde actie", "Bestaande actie"), IF(OR(D13&amp;E13&amp;F13&amp;G13&amp;H13&amp;I13&amp;J13&amp;K13&amp;L13&amp;M13&amp;N13&amp;Q21&amp;T21&amp;U13&lt;&gt;"", AH13&lt;&gt;0, AO13&lt;&gt;0), "Nieuwe actie", ""))</f>
        <v>Bestaande actie</v>
      </c>
      <c r="D13" s="187" t="s">
        <v>398</v>
      </c>
      <c r="E13" s="178" t="s">
        <v>399</v>
      </c>
      <c r="F13" s="178"/>
      <c r="G13" s="178" t="s">
        <v>424</v>
      </c>
      <c r="H13" s="178" t="s">
        <v>425</v>
      </c>
      <c r="I13" s="178" t="s">
        <v>402</v>
      </c>
      <c r="J13" s="178" t="s">
        <v>403</v>
      </c>
      <c r="K13" s="178" t="s">
        <v>404</v>
      </c>
      <c r="L13" s="178">
        <v>2026</v>
      </c>
      <c r="M13" s="178" t="s">
        <v>634</v>
      </c>
      <c r="N13" s="178" t="s">
        <v>426</v>
      </c>
      <c r="O13" s="168"/>
      <c r="P13" s="105" t="s">
        <v>406</v>
      </c>
      <c r="Q13" s="106"/>
      <c r="R13" s="168"/>
      <c r="S13" s="105" t="s">
        <v>407</v>
      </c>
      <c r="T13" s="106"/>
      <c r="U13" s="190" t="s">
        <v>427</v>
      </c>
      <c r="V13" s="79">
        <v>2</v>
      </c>
      <c r="W13" s="79">
        <f>IF(C13&lt;&gt;"", IF(C13="Nieuwe actie", MAX(VALUE(Datum_werkingsjaar&amp;"000"), $W$3:$W12)+1, VALUE(RIGHT(SUBSTITUTE(X13, ".", ""), 7))), "")</f>
        <v>2020002</v>
      </c>
      <c r="X13" s="158" t="s">
        <v>428</v>
      </c>
      <c r="Y13" s="159" t="s">
        <v>398</v>
      </c>
      <c r="Z13" s="159" t="s">
        <v>399</v>
      </c>
      <c r="AA13" s="159"/>
      <c r="AB13" s="159" t="s">
        <v>424</v>
      </c>
      <c r="AC13" s="159" t="s">
        <v>425</v>
      </c>
      <c r="AD13" s="159" t="s">
        <v>402</v>
      </c>
      <c r="AE13" s="110" t="str">
        <f t="shared" ref="AE13" si="1">J13&amp;""</f>
        <v>Gerealiseerd</v>
      </c>
      <c r="AF13" s="139" t="str">
        <f t="shared" ref="AF13" si="2">N13&amp;""</f>
        <v>Geen samenwerking</v>
      </c>
      <c r="AG13" s="110" t="b">
        <v>0</v>
      </c>
      <c r="AH13" s="44" cm="1">
        <f t="array" ref="AH13">SUMPRODUCT((AG13:AG21)*(AG13:AG21))</f>
        <v>0</v>
      </c>
      <c r="AI13" s="44" t="str">
        <f>IF(OR($J13="Gerealiseerd", $J13="In uitvoering", $J13="Geschrapt"), IF(OR($N13=Samenwerking_C, $N13=Samenwerking_C_BDO), IF(AH13=0, "| Selecteer één of meerdere samenwerkingen in kolom 'O'.  ", ""), ""), "")</f>
        <v/>
      </c>
      <c r="AJ13" s="44" t="str">
        <f>IF(AH13&lt;&gt;0, IF(OR($N13="", $N13=Samenwerking_geen, $N13=Samenwerking_BDO), "| Maak de juiste keuze in cel 'N"&amp;ROW(N13)&amp;"' vooraleer je samenwerkingen in kolom 'O' aanduidt. Laat anders selectievakken in kolom 'O' niet aangevinkt.  ", ""), "")</f>
        <v/>
      </c>
      <c r="AK13" s="44" t="str">
        <f t="shared" ref="AK13" si="3">IF(AG21&lt;&gt;TRUE, IF(Q21&lt;&gt;"", "| Als je andere samenwerking(en) specificeert in cel 'O"&amp;ROW(Q21)&amp;"', moet je eerst het vak 'Andere' in kolom 'O' selecteren. Laat anders cel 'O"&amp;ROW(Q21)&amp;"' leeg voor deze doelstelling.  ", ""), "")</f>
        <v/>
      </c>
      <c r="AL13" s="44" t="str">
        <f>IF(OR($N13=Samenwerking_C, $N13=Samenwerking_C_BDO), IF(AG21=TRUE, IF(Q21="", "| Specificeer andere samenwerking(en) in cel 'Q"&amp;ROW(Q21)&amp;"'.  ", ""), ""), "")</f>
        <v/>
      </c>
      <c r="AM13" s="44" t="str">
        <f t="shared" ref="AM13" si="4">IF(AI13&lt;&gt;"", AI13, IF(AJ13&lt;&gt;"", AJ13, IF(AK13&lt;&gt;"", AK13, AK13&amp;AL13)))</f>
        <v/>
      </c>
      <c r="AN13" s="110" t="b">
        <v>0</v>
      </c>
      <c r="AO13" s="44" cm="1">
        <f t="array" ref="AO13">SUMPRODUCT((AN13:AN21)*(AN13:AN21))</f>
        <v>0</v>
      </c>
      <c r="AP13" s="44" t="str">
        <f>IF(OR($J13="Gerealiseerd", $J13="In uitvoering", $J13="Geschrapt"), IF(OR($N13=Samenwerking_BDO, $N13=Samenwerking_C_BDO), IF(AO13=0,"| Selecteer één of meerdere samenwerkingen in kolom 'R'.  ",""), ""), "")</f>
        <v/>
      </c>
      <c r="AQ13" s="44" t="str">
        <f>IF(AO13&lt;&gt;0, IF(OR($N13="", $N13=Samenwerking_geen, $N13=Samenwerking_C), "| Maak de juiste keuze in cel 'N"&amp;ROW(N13)&amp;"' vooraleer je samenwerkingen in kolom 'R' aanduidt. Laat anders selectievakken in kolom 'R' niet aangevinkt.  ", ""), "")</f>
        <v/>
      </c>
      <c r="AR13" s="44" t="str">
        <f t="shared" ref="AR13" si="5">IF(AN21&lt;&gt;TRUE, IF(T21&lt;&gt;"", "| Als je andere samenwerking(en) specificeert in cel 'R"&amp;ROW(T21)&amp;"', moet je eerst het vak 'Andere' in kolom 'R' selecteren. Anders laat cel 'R"&amp;ROW(T21)&amp;"' leeg voor deze doelstelling.  ", ""), "")</f>
        <v/>
      </c>
      <c r="AS13" s="44" t="str">
        <f>IF(OR($N13=Samenwerking_BDO, $N13=Samenwerking_C_BDO), IF(AN21=TRUE, IF(T21="", "| Specificeer andere samenwerking(en) in cel 'T"&amp;ROW(T21)&amp;"'.  ", ""), ""), "")</f>
        <v/>
      </c>
      <c r="AT13" s="44" t="str">
        <f t="shared" ref="AT13" si="6">IF(AP13&lt;&gt;"", AP13, IF(AQ13&lt;&gt;"", AQ13, IF(AR13&lt;&gt;"", AR13, AR13&amp;AS13)))</f>
        <v/>
      </c>
      <c r="AU13" s="44" t="str">
        <f t="shared" ref="AU13" si="7">IF(C13&lt;&gt;"", IF(OR(D13="", E13="", G13="", I13="", J13="", M13="", IF(J13="Gerealiseerd", IF(K13="Ja", OR(L13="", N13=""), OR(K13="", N13="")), IF(J13="In uitvoering", N13="", IF(J13="Niet in uitvoering", L13="")))), "| Vul verplichte velden in.", ""), "")</f>
        <v/>
      </c>
      <c r="AV13" s="124" t="str">
        <f t="shared" ref="AV13" si="8">IF(OR(AM13&lt;&gt;"", AT13&lt;&gt;""), AM13&amp;AT13, AU13)</f>
        <v/>
      </c>
      <c r="BC13" s="44"/>
    </row>
    <row r="14" spans="1:55" ht="13.25" customHeight="1" x14ac:dyDescent="0.2">
      <c r="B14" s="182"/>
      <c r="C14" s="185"/>
      <c r="D14" s="188" t="s">
        <v>398</v>
      </c>
      <c r="E14" s="179" t="s">
        <v>399</v>
      </c>
      <c r="F14" s="179"/>
      <c r="G14" s="179" t="s">
        <v>424</v>
      </c>
      <c r="H14" s="179" t="s">
        <v>425</v>
      </c>
      <c r="I14" s="179" t="s">
        <v>402</v>
      </c>
      <c r="J14" s="179"/>
      <c r="K14" s="179"/>
      <c r="L14" s="179"/>
      <c r="M14" s="179"/>
      <c r="N14" s="179"/>
      <c r="O14" s="164"/>
      <c r="P14" s="107" t="s">
        <v>410</v>
      </c>
      <c r="Q14" s="108"/>
      <c r="R14" s="164"/>
      <c r="S14" s="107" t="s">
        <v>411</v>
      </c>
      <c r="T14" s="108"/>
      <c r="U14" s="191"/>
      <c r="V14" s="79">
        <v>2</v>
      </c>
      <c r="W14" s="79"/>
      <c r="X14" s="158"/>
      <c r="Y14" s="159"/>
      <c r="Z14" s="159"/>
      <c r="AA14" s="159"/>
      <c r="AB14" s="159"/>
      <c r="AC14" s="159"/>
      <c r="AD14" s="159"/>
      <c r="AE14" s="110" t="str">
        <f t="shared" ref="AE14" si="9">J13&amp;""</f>
        <v>Gerealiseerd</v>
      </c>
      <c r="AF14" s="139" t="str">
        <f t="shared" ref="AF14" si="10">N13&amp;""</f>
        <v>Geen samenwerking</v>
      </c>
      <c r="AG14" s="110" t="b">
        <v>0</v>
      </c>
      <c r="AH14" s="44"/>
      <c r="AI14" s="44" t="str">
        <f t="shared" ref="AI14" si="11">IF(AI13&lt;&gt;"", 1, "")</f>
        <v/>
      </c>
      <c r="AJ14" s="44"/>
      <c r="AK14" s="44"/>
      <c r="AL14" s="44"/>
      <c r="AM14" s="44"/>
      <c r="AN14" s="110" t="b">
        <v>0</v>
      </c>
      <c r="AO14" s="44"/>
      <c r="AP14" s="44" t="str">
        <f t="shared" ref="AP14" si="12">IF(AP13&lt;&gt;"", 1, "")</f>
        <v/>
      </c>
      <c r="AQ14" s="44"/>
      <c r="AR14" s="44"/>
      <c r="AS14" s="44"/>
      <c r="AT14" s="44"/>
      <c r="AU14" s="44"/>
      <c r="AV14" s="124"/>
    </row>
    <row r="15" spans="1:55" ht="13.25" customHeight="1" x14ac:dyDescent="0.2">
      <c r="B15" s="182"/>
      <c r="C15" s="185"/>
      <c r="D15" s="188" t="s">
        <v>398</v>
      </c>
      <c r="E15" s="179" t="s">
        <v>399</v>
      </c>
      <c r="F15" s="179"/>
      <c r="G15" s="179" t="s">
        <v>424</v>
      </c>
      <c r="H15" s="179" t="s">
        <v>425</v>
      </c>
      <c r="I15" s="179" t="s">
        <v>402</v>
      </c>
      <c r="J15" s="179"/>
      <c r="K15" s="179"/>
      <c r="L15" s="179"/>
      <c r="M15" s="179"/>
      <c r="N15" s="179"/>
      <c r="O15" s="164"/>
      <c r="P15" s="107" t="s">
        <v>412</v>
      </c>
      <c r="Q15" s="108"/>
      <c r="R15" s="164"/>
      <c r="S15" s="107" t="s">
        <v>413</v>
      </c>
      <c r="T15" s="108"/>
      <c r="U15" s="191"/>
      <c r="V15" s="79">
        <v>2</v>
      </c>
      <c r="W15" s="79"/>
      <c r="X15" s="158"/>
      <c r="Y15" s="159"/>
      <c r="Z15" s="159"/>
      <c r="AA15" s="159"/>
      <c r="AB15" s="159"/>
      <c r="AC15" s="159"/>
      <c r="AD15" s="159"/>
      <c r="AE15" s="110" t="str">
        <f t="shared" ref="AE15" si="13">J13&amp;""</f>
        <v>Gerealiseerd</v>
      </c>
      <c r="AF15" s="139" t="str">
        <f t="shared" ref="AF15" si="14">N13&amp;""</f>
        <v>Geen samenwerking</v>
      </c>
      <c r="AG15" s="110" t="b">
        <v>0</v>
      </c>
      <c r="AH15" s="44"/>
      <c r="AI15" s="44" t="str">
        <f t="shared" ref="AI15" si="15">IF(AI13&lt;&gt;"", 1, "")</f>
        <v/>
      </c>
      <c r="AJ15" s="44"/>
      <c r="AK15" s="44"/>
      <c r="AL15" s="44"/>
      <c r="AM15" s="44"/>
      <c r="AN15" s="110" t="b">
        <v>0</v>
      </c>
      <c r="AO15" s="44"/>
      <c r="AP15" s="44" t="str">
        <f t="shared" ref="AP15" si="16">IF(AP13&lt;&gt;"", 1, "")</f>
        <v/>
      </c>
      <c r="AQ15" s="44"/>
      <c r="AR15" s="44"/>
      <c r="AS15" s="44"/>
      <c r="AT15" s="44"/>
      <c r="AU15" s="44"/>
      <c r="AV15" s="165"/>
      <c r="BC15" s="44"/>
    </row>
    <row r="16" spans="1:55" ht="13.25" customHeight="1" x14ac:dyDescent="0.2">
      <c r="B16" s="182"/>
      <c r="C16" s="185"/>
      <c r="D16" s="188" t="s">
        <v>398</v>
      </c>
      <c r="E16" s="179" t="s">
        <v>399</v>
      </c>
      <c r="F16" s="179"/>
      <c r="G16" s="179" t="s">
        <v>424</v>
      </c>
      <c r="H16" s="179" t="s">
        <v>425</v>
      </c>
      <c r="I16" s="179" t="s">
        <v>402</v>
      </c>
      <c r="J16" s="179"/>
      <c r="K16" s="179"/>
      <c r="L16" s="179"/>
      <c r="M16" s="179"/>
      <c r="N16" s="179"/>
      <c r="O16" s="164"/>
      <c r="P16" s="107" t="s">
        <v>414</v>
      </c>
      <c r="Q16" s="108"/>
      <c r="R16" s="164"/>
      <c r="S16" s="107" t="s">
        <v>415</v>
      </c>
      <c r="T16" s="108"/>
      <c r="U16" s="191"/>
      <c r="V16" s="79">
        <v>2</v>
      </c>
      <c r="W16" s="79"/>
      <c r="X16" s="158"/>
      <c r="Y16" s="159"/>
      <c r="Z16" s="159"/>
      <c r="AA16" s="159"/>
      <c r="AB16" s="159"/>
      <c r="AC16" s="159"/>
      <c r="AD16" s="159"/>
      <c r="AE16" s="110" t="str">
        <f t="shared" ref="AE16" si="17">J13&amp;""</f>
        <v>Gerealiseerd</v>
      </c>
      <c r="AF16" s="139" t="str">
        <f t="shared" ref="AF16" si="18">N13&amp;""</f>
        <v>Geen samenwerking</v>
      </c>
      <c r="AG16" s="110" t="b">
        <v>0</v>
      </c>
      <c r="AH16" s="44"/>
      <c r="AI16" s="44" t="str">
        <f t="shared" ref="AI16" si="19">IF(AI13&lt;&gt;"", 1, "")</f>
        <v/>
      </c>
      <c r="AJ16" s="44"/>
      <c r="AK16" s="44"/>
      <c r="AL16" s="44"/>
      <c r="AM16" s="44"/>
      <c r="AN16" s="110" t="b">
        <v>0</v>
      </c>
      <c r="AO16" s="44"/>
      <c r="AP16" s="44" t="str">
        <f t="shared" ref="AP16" si="20">IF(AP13&lt;&gt;"", 1, "")</f>
        <v/>
      </c>
      <c r="AQ16" s="44"/>
      <c r="AR16" s="44"/>
      <c r="AS16" s="44"/>
      <c r="AT16" s="44"/>
      <c r="AU16" s="44"/>
      <c r="AV16" s="165"/>
    </row>
    <row r="17" spans="1:48" ht="13.25" customHeight="1" x14ac:dyDescent="0.2">
      <c r="B17" s="182"/>
      <c r="C17" s="185"/>
      <c r="D17" s="188" t="s">
        <v>398</v>
      </c>
      <c r="E17" s="179" t="s">
        <v>399</v>
      </c>
      <c r="F17" s="179"/>
      <c r="G17" s="179" t="s">
        <v>424</v>
      </c>
      <c r="H17" s="179" t="s">
        <v>425</v>
      </c>
      <c r="I17" s="179" t="s">
        <v>402</v>
      </c>
      <c r="J17" s="179"/>
      <c r="K17" s="179"/>
      <c r="L17" s="179"/>
      <c r="M17" s="179"/>
      <c r="N17" s="179"/>
      <c r="O17" s="164"/>
      <c r="P17" s="107" t="s">
        <v>416</v>
      </c>
      <c r="Q17" s="108"/>
      <c r="R17" s="164"/>
      <c r="S17" s="107" t="s">
        <v>417</v>
      </c>
      <c r="T17" s="108"/>
      <c r="U17" s="191"/>
      <c r="V17" s="79">
        <v>2</v>
      </c>
      <c r="W17" s="79"/>
      <c r="X17" s="158"/>
      <c r="Y17" s="159"/>
      <c r="Z17" s="159"/>
      <c r="AA17" s="159"/>
      <c r="AB17" s="159"/>
      <c r="AC17" s="159"/>
      <c r="AD17" s="159"/>
      <c r="AE17" s="110" t="str">
        <f t="shared" ref="AE17" si="21">J13&amp;""</f>
        <v>Gerealiseerd</v>
      </c>
      <c r="AF17" s="139" t="str">
        <f t="shared" ref="AF17" si="22">N13&amp;""</f>
        <v>Geen samenwerking</v>
      </c>
      <c r="AG17" s="110" t="b">
        <v>0</v>
      </c>
      <c r="AH17" s="44"/>
      <c r="AI17" s="44" t="str">
        <f t="shared" ref="AI17" si="23">IF(AI13&lt;&gt;"", 1, "")</f>
        <v/>
      </c>
      <c r="AJ17" s="44"/>
      <c r="AK17" s="44"/>
      <c r="AL17" s="44"/>
      <c r="AM17" s="44"/>
      <c r="AN17" s="110" t="b">
        <v>0</v>
      </c>
      <c r="AO17" s="44"/>
      <c r="AP17" s="44" t="str">
        <f t="shared" ref="AP17" si="24">IF(AP13&lt;&gt;"", 1, "")</f>
        <v/>
      </c>
      <c r="AQ17" s="44"/>
      <c r="AR17" s="44"/>
      <c r="AS17" s="44"/>
      <c r="AT17" s="44"/>
      <c r="AU17" s="44"/>
      <c r="AV17" s="165"/>
    </row>
    <row r="18" spans="1:48" ht="13.25" customHeight="1" x14ac:dyDescent="0.2">
      <c r="B18" s="182"/>
      <c r="C18" s="185"/>
      <c r="D18" s="188" t="s">
        <v>398</v>
      </c>
      <c r="E18" s="179" t="s">
        <v>399</v>
      </c>
      <c r="F18" s="179"/>
      <c r="G18" s="179" t="s">
        <v>424</v>
      </c>
      <c r="H18" s="179" t="s">
        <v>425</v>
      </c>
      <c r="I18" s="179" t="s">
        <v>402</v>
      </c>
      <c r="J18" s="179"/>
      <c r="K18" s="179"/>
      <c r="L18" s="179"/>
      <c r="M18" s="179"/>
      <c r="N18" s="179"/>
      <c r="O18" s="164"/>
      <c r="P18" s="107" t="s">
        <v>418</v>
      </c>
      <c r="Q18" s="108"/>
      <c r="R18" s="164"/>
      <c r="S18" s="107" t="s">
        <v>419</v>
      </c>
      <c r="T18" s="108"/>
      <c r="U18" s="191"/>
      <c r="V18" s="79">
        <v>2</v>
      </c>
      <c r="W18" s="79"/>
      <c r="X18" s="158"/>
      <c r="Y18" s="159"/>
      <c r="Z18" s="159"/>
      <c r="AA18" s="159"/>
      <c r="AB18" s="159"/>
      <c r="AC18" s="159"/>
      <c r="AD18" s="159"/>
      <c r="AE18" s="110" t="str">
        <f t="shared" ref="AE18" si="25">J13&amp;""</f>
        <v>Gerealiseerd</v>
      </c>
      <c r="AF18" s="139" t="str">
        <f t="shared" ref="AF18" si="26">N13&amp;""</f>
        <v>Geen samenwerking</v>
      </c>
      <c r="AG18" s="110" t="b">
        <v>0</v>
      </c>
      <c r="AH18" s="44"/>
      <c r="AI18" s="44" t="str">
        <f t="shared" ref="AI18" si="27">IF(AI13&lt;&gt;"", 1, "")</f>
        <v/>
      </c>
      <c r="AJ18" s="44"/>
      <c r="AK18" s="44"/>
      <c r="AL18" s="44"/>
      <c r="AM18" s="44"/>
      <c r="AN18" s="110" t="b">
        <v>0</v>
      </c>
      <c r="AO18" s="44"/>
      <c r="AP18" s="44" t="str">
        <f t="shared" ref="AP18" si="28">IF(AP13&lt;&gt;"", 1, "")</f>
        <v/>
      </c>
      <c r="AQ18" s="44"/>
      <c r="AR18" s="44"/>
      <c r="AS18" s="44"/>
      <c r="AT18" s="44"/>
      <c r="AU18" s="44"/>
      <c r="AV18" s="165"/>
    </row>
    <row r="19" spans="1:48" ht="13.25" customHeight="1" x14ac:dyDescent="0.2">
      <c r="B19" s="182"/>
      <c r="C19" s="185"/>
      <c r="D19" s="188" t="s">
        <v>398</v>
      </c>
      <c r="E19" s="179" t="s">
        <v>399</v>
      </c>
      <c r="F19" s="179"/>
      <c r="G19" s="179" t="s">
        <v>424</v>
      </c>
      <c r="H19" s="179" t="s">
        <v>425</v>
      </c>
      <c r="I19" s="179" t="s">
        <v>402</v>
      </c>
      <c r="J19" s="179"/>
      <c r="K19" s="179"/>
      <c r="L19" s="179"/>
      <c r="M19" s="179"/>
      <c r="N19" s="179"/>
      <c r="O19" s="164"/>
      <c r="P19" s="107" t="s">
        <v>420</v>
      </c>
      <c r="Q19" s="108"/>
      <c r="R19" s="164"/>
      <c r="S19" s="107" t="s">
        <v>421</v>
      </c>
      <c r="T19" s="108"/>
      <c r="U19" s="191"/>
      <c r="V19" s="79">
        <v>2</v>
      </c>
      <c r="W19" s="79"/>
      <c r="X19" s="158"/>
      <c r="Y19" s="159"/>
      <c r="Z19" s="159"/>
      <c r="AA19" s="159"/>
      <c r="AB19" s="159"/>
      <c r="AC19" s="159"/>
      <c r="AD19" s="159"/>
      <c r="AE19" s="110" t="str">
        <f t="shared" ref="AE19" si="29">J13&amp;""</f>
        <v>Gerealiseerd</v>
      </c>
      <c r="AF19" s="139" t="str">
        <f t="shared" ref="AF19" si="30">N13&amp;""</f>
        <v>Geen samenwerking</v>
      </c>
      <c r="AG19" s="110" t="b">
        <v>0</v>
      </c>
      <c r="AH19" s="44"/>
      <c r="AI19" s="44" t="str">
        <f t="shared" ref="AI19" si="31">IF(AI13&lt;&gt;"", 1, "")</f>
        <v/>
      </c>
      <c r="AJ19" s="44"/>
      <c r="AK19" s="44"/>
      <c r="AL19" s="44"/>
      <c r="AM19" s="44"/>
      <c r="AN19" s="110" t="b">
        <v>0</v>
      </c>
      <c r="AO19" s="44"/>
      <c r="AP19" s="44" t="str">
        <f t="shared" ref="AP19" si="32">IF(AP13&lt;&gt;"", 1, "")</f>
        <v/>
      </c>
      <c r="AQ19" s="44"/>
      <c r="AR19" s="44"/>
      <c r="AS19" s="44"/>
      <c r="AT19" s="44"/>
      <c r="AU19" s="44"/>
      <c r="AV19" s="165"/>
    </row>
    <row r="20" spans="1:48" ht="13.25" customHeight="1" x14ac:dyDescent="0.2">
      <c r="B20" s="182"/>
      <c r="C20" s="185"/>
      <c r="D20" s="188" t="s">
        <v>398</v>
      </c>
      <c r="E20" s="179" t="s">
        <v>399</v>
      </c>
      <c r="F20" s="179"/>
      <c r="G20" s="179" t="s">
        <v>424</v>
      </c>
      <c r="H20" s="179" t="s">
        <v>425</v>
      </c>
      <c r="I20" s="179" t="s">
        <v>402</v>
      </c>
      <c r="J20" s="179"/>
      <c r="K20" s="179"/>
      <c r="L20" s="179"/>
      <c r="M20" s="179"/>
      <c r="N20" s="179"/>
      <c r="O20" s="164"/>
      <c r="P20" s="107" t="s">
        <v>422</v>
      </c>
      <c r="Q20" s="108"/>
      <c r="R20" s="164"/>
      <c r="S20" s="107" t="s">
        <v>423</v>
      </c>
      <c r="T20" s="108"/>
      <c r="U20" s="191"/>
      <c r="V20" s="79">
        <v>2</v>
      </c>
      <c r="W20" s="79"/>
      <c r="X20" s="158"/>
      <c r="Y20" s="159"/>
      <c r="Z20" s="159"/>
      <c r="AA20" s="159"/>
      <c r="AB20" s="159"/>
      <c r="AC20" s="159"/>
      <c r="AD20" s="159"/>
      <c r="AE20" s="110" t="str">
        <f t="shared" ref="AE20" si="33">J13&amp;""</f>
        <v>Gerealiseerd</v>
      </c>
      <c r="AF20" s="139" t="str">
        <f t="shared" ref="AF20" si="34">N13&amp;""</f>
        <v>Geen samenwerking</v>
      </c>
      <c r="AG20" s="110" t="b">
        <v>0</v>
      </c>
      <c r="AH20" s="44"/>
      <c r="AI20" s="44" t="str">
        <f t="shared" ref="AI20" si="35">IF(AI13&lt;&gt;"", 1, "")</f>
        <v/>
      </c>
      <c r="AJ20" s="44"/>
      <c r="AK20" s="44"/>
      <c r="AL20" s="44"/>
      <c r="AM20" s="44"/>
      <c r="AN20" s="110" t="b">
        <v>0</v>
      </c>
      <c r="AO20" s="44"/>
      <c r="AP20" s="44" t="str">
        <f t="shared" ref="AP20" si="36">IF(AP13&lt;&gt;"", 1, "")</f>
        <v/>
      </c>
      <c r="AQ20" s="44"/>
      <c r="AR20" s="44"/>
      <c r="AS20" s="44"/>
      <c r="AT20" s="44"/>
      <c r="AU20" s="44"/>
      <c r="AV20" s="165"/>
    </row>
    <row r="21" spans="1:48" ht="13.25" customHeight="1" x14ac:dyDescent="0.2">
      <c r="B21" s="183"/>
      <c r="C21" s="186"/>
      <c r="D21" s="189" t="s">
        <v>398</v>
      </c>
      <c r="E21" s="180" t="s">
        <v>399</v>
      </c>
      <c r="F21" s="180"/>
      <c r="G21" s="180" t="s">
        <v>424</v>
      </c>
      <c r="H21" s="180" t="s">
        <v>425</v>
      </c>
      <c r="I21" s="180" t="s">
        <v>402</v>
      </c>
      <c r="J21" s="180"/>
      <c r="K21" s="180"/>
      <c r="L21" s="180"/>
      <c r="M21" s="180"/>
      <c r="N21" s="180"/>
      <c r="O21" s="166"/>
      <c r="P21" s="109" t="str">
        <f>IF(AG21=TRUE, "Andere (specificeer:)", "Andere")</f>
        <v>Andere</v>
      </c>
      <c r="Q21" s="167"/>
      <c r="R21" s="166"/>
      <c r="S21" s="109" t="str">
        <f>IF(AN21=TRUE, "Andere (specificeer:)", "Andere")</f>
        <v>Andere</v>
      </c>
      <c r="T21" s="167"/>
      <c r="U21" s="192"/>
      <c r="V21" s="79">
        <v>2</v>
      </c>
      <c r="W21" s="79"/>
      <c r="X21" s="158"/>
      <c r="Y21" s="159"/>
      <c r="Z21" s="159"/>
      <c r="AA21" s="159"/>
      <c r="AB21" s="159"/>
      <c r="AC21" s="159"/>
      <c r="AD21" s="159"/>
      <c r="AE21" s="110" t="str">
        <f t="shared" ref="AE21" si="37">J13&amp;""</f>
        <v>Gerealiseerd</v>
      </c>
      <c r="AF21" s="139" t="str">
        <f t="shared" ref="AF21" si="38">N13&amp;""</f>
        <v>Geen samenwerking</v>
      </c>
      <c r="AG21" s="110" t="b">
        <v>0</v>
      </c>
      <c r="AH21" s="44"/>
      <c r="AI21" s="44" t="str">
        <f t="shared" ref="AI21" si="39">IF(AI13&lt;&gt;"", 1, "")</f>
        <v/>
      </c>
      <c r="AJ21" s="44"/>
      <c r="AK21" s="44"/>
      <c r="AL21" s="44"/>
      <c r="AM21" s="44"/>
      <c r="AN21" s="110" t="b">
        <v>0</v>
      </c>
      <c r="AO21" s="44"/>
      <c r="AP21" s="44" t="str">
        <f t="shared" ref="AP21" si="40">IF(AP13&lt;&gt;"", 1, "")</f>
        <v/>
      </c>
      <c r="AQ21" s="44"/>
      <c r="AR21" s="44"/>
      <c r="AS21" s="44"/>
      <c r="AT21" s="44"/>
      <c r="AU21" s="44"/>
      <c r="AV21" s="135"/>
    </row>
    <row r="22" spans="1:48" ht="13.25" customHeight="1" x14ac:dyDescent="0.2">
      <c r="A22" s="85" t="str">
        <f t="shared" ref="A22" si="41">IF(AV22&lt;&gt;"", "✘", "")</f>
        <v/>
      </c>
      <c r="B22" s="181" t="str">
        <f t="shared" ref="B22" si="42">IF(C22&lt;&gt;"", IF(X22&lt;&gt;"", X22, "D"&amp;SUBSTITUTE(TEXT(W22/1000, "0000,000"), ",", ".")), "")</f>
        <v>D2020.003</v>
      </c>
      <c r="C22" s="184" t="str">
        <f>IF(Y22&amp;Z22&amp;AA22&amp;AB22&amp;AC22&amp;AD22&lt;&gt;"", IF(D22&amp;E22&amp;F22&amp;G22&amp;H22&amp;I22&lt;&gt;Y22&amp;Z22&amp;AA22&amp;AB22&amp;AC22&amp;AD22, "Gewijzigde actie", "Bestaande actie"), IF(OR(D22&amp;E22&amp;F22&amp;G22&amp;H22&amp;I22&amp;J22&amp;K22&amp;L22&amp;M22&amp;N22&amp;Q30&amp;T30&amp;U22&lt;&gt;"", AH22&lt;&gt;0, AO22&lt;&gt;0), "Nieuwe actie", ""))</f>
        <v>Bestaande actie</v>
      </c>
      <c r="D22" s="187" t="s">
        <v>398</v>
      </c>
      <c r="E22" s="178" t="s">
        <v>399</v>
      </c>
      <c r="F22" s="178"/>
      <c r="G22" s="178" t="s">
        <v>429</v>
      </c>
      <c r="H22" s="178" t="s">
        <v>430</v>
      </c>
      <c r="I22" s="178" t="s">
        <v>402</v>
      </c>
      <c r="J22" s="178" t="s">
        <v>403</v>
      </c>
      <c r="K22" s="178" t="s">
        <v>404</v>
      </c>
      <c r="L22" s="178">
        <v>2026</v>
      </c>
      <c r="M22" s="178" t="s">
        <v>671</v>
      </c>
      <c r="N22" s="178" t="s">
        <v>405</v>
      </c>
      <c r="O22" s="168"/>
      <c r="P22" s="105" t="s">
        <v>406</v>
      </c>
      <c r="Q22" s="106"/>
      <c r="R22" s="168"/>
      <c r="S22" s="105" t="s">
        <v>407</v>
      </c>
      <c r="T22" s="106"/>
      <c r="U22" s="190" t="s">
        <v>408</v>
      </c>
      <c r="V22" s="79">
        <v>3</v>
      </c>
      <c r="W22" s="79">
        <f>IF(C22&lt;&gt;"", IF(C22="Nieuwe actie", MAX(VALUE(Datum_werkingsjaar&amp;"000"), $W$3:$W21)+1, VALUE(RIGHT(SUBSTITUTE(X22, ".", ""), 7))), "")</f>
        <v>2020003</v>
      </c>
      <c r="X22" s="158" t="s">
        <v>431</v>
      </c>
      <c r="Y22" s="159" t="s">
        <v>398</v>
      </c>
      <c r="Z22" s="159" t="s">
        <v>399</v>
      </c>
      <c r="AA22" s="159"/>
      <c r="AB22" s="159" t="s">
        <v>429</v>
      </c>
      <c r="AC22" s="159" t="s">
        <v>430</v>
      </c>
      <c r="AD22" s="159" t="s">
        <v>402</v>
      </c>
      <c r="AE22" s="110" t="str">
        <f t="shared" ref="AE22" si="43">J22&amp;""</f>
        <v>Gerealiseerd</v>
      </c>
      <c r="AF22" s="139" t="str">
        <f t="shared" ref="AF22" si="44">N22&amp;""</f>
        <v>Cultureel én beleidsdomeinoverschrijdend</v>
      </c>
      <c r="AG22" s="110" t="b">
        <v>0</v>
      </c>
      <c r="AH22" s="44" cm="1">
        <f t="array" ref="AH22">SUMPRODUCT((AG22:AG30)*(AG22:AG30))</f>
        <v>5</v>
      </c>
      <c r="AI22" s="44" t="str">
        <f>IF(OR($J22="Gerealiseerd", $J22="In uitvoering", $J22="Geschrapt"), IF(OR($N22=Samenwerking_C, $N22=Samenwerking_C_BDO), IF(AH22=0, "| Selecteer één of meerdere samenwerkingen in kolom 'O'.  ", ""), ""), "")</f>
        <v/>
      </c>
      <c r="AJ22" s="44" t="str">
        <f>IF(AH22&lt;&gt;0, IF(OR($N22="", $N22=Samenwerking_geen, $N22=Samenwerking_BDO), "| Maak de juiste keuze in cel 'N"&amp;ROW(N22)&amp;"' vooraleer je samenwerkingen in kolom 'O' aanduidt. Laat anders selectievakken in kolom 'O' niet aangevinkt.  ", ""), "")</f>
        <v/>
      </c>
      <c r="AK22" s="44" t="str">
        <f t="shared" ref="AK22" si="45">IF(AG30&lt;&gt;TRUE, IF(Q30&lt;&gt;"", "| Als je andere samenwerking(en) specificeert in cel 'O"&amp;ROW(Q30)&amp;"', moet je eerst het vak 'Andere' in kolom 'O' selecteren. Laat anders cel 'O"&amp;ROW(Q30)&amp;"' leeg voor deze doelstelling.  ", ""), "")</f>
        <v/>
      </c>
      <c r="AL22" s="44" t="str">
        <f>IF(OR($N22=Samenwerking_C, $N22=Samenwerking_C_BDO), IF(AG30=TRUE, IF(Q30="", "| Specificeer andere samenwerking(en) in cel 'Q"&amp;ROW(Q30)&amp;"'.  ", ""), ""), "")</f>
        <v/>
      </c>
      <c r="AM22" s="44" t="str">
        <f t="shared" ref="AM22" si="46">IF(AI22&lt;&gt;"", AI22, IF(AJ22&lt;&gt;"", AJ22, IF(AK22&lt;&gt;"", AK22, AK22&amp;AL22)))</f>
        <v/>
      </c>
      <c r="AN22" s="110" t="b">
        <v>0</v>
      </c>
      <c r="AO22" s="44" cm="1">
        <f t="array" ref="AO22">SUMPRODUCT((AN22:AN30)*(AN22:AN30))</f>
        <v>3</v>
      </c>
      <c r="AP22" s="44" t="str">
        <f>IF(OR($J22="Gerealiseerd", $J22="In uitvoering", $J22="Geschrapt"), IF(OR($N22=Samenwerking_BDO, $N22=Samenwerking_C_BDO), IF(AO22=0,"| Selecteer één of meerdere samenwerkingen in kolom 'R'.  ",""), ""), "")</f>
        <v/>
      </c>
      <c r="AQ22" s="44" t="str">
        <f>IF(AO22&lt;&gt;0, IF(OR($N22="", $N22=Samenwerking_geen, $N22=Samenwerking_C), "| Maak de juiste keuze in cel 'N"&amp;ROW(N22)&amp;"' vooraleer je samenwerkingen in kolom 'R' aanduidt. Laat anders selectievakken in kolom 'R' niet aangevinkt.  ", ""), "")</f>
        <v/>
      </c>
      <c r="AR22" s="44" t="str">
        <f t="shared" ref="AR22" si="47">IF(AN30&lt;&gt;TRUE, IF(T30&lt;&gt;"", "| Als je andere samenwerking(en) specificeert in cel 'R"&amp;ROW(T30)&amp;"', moet je eerst het vak 'Andere' in kolom 'R' selecteren. Anders laat cel 'R"&amp;ROW(T30)&amp;"' leeg voor deze doelstelling.  ", ""), "")</f>
        <v/>
      </c>
      <c r="AS22" s="44" t="str">
        <f>IF(OR($N22=Samenwerking_BDO, $N22=Samenwerking_C_BDO), IF(AN30=TRUE, IF(T30="", "| Specificeer andere samenwerking(en) in cel 'T"&amp;ROW(T30)&amp;"'.  ", ""), ""), "")</f>
        <v/>
      </c>
      <c r="AT22" s="44" t="str">
        <f t="shared" ref="AT22" si="48">IF(AP22&lt;&gt;"", AP22, IF(AQ22&lt;&gt;"", AQ22, IF(AR22&lt;&gt;"", AR22, AR22&amp;AS22)))</f>
        <v/>
      </c>
      <c r="AU22" s="44" t="str">
        <f t="shared" ref="AU22" si="49">IF(C22&lt;&gt;"", IF(OR(D22="", E22="", G22="", I22="", J22="", M22="", IF(J22="Gerealiseerd", IF(K22="Ja", OR(L22="", N22=""), OR(K22="", N22="")), IF(J22="In uitvoering", N22="", IF(J22="Niet in uitvoering", L22="")))), "| Vul verplichte velden in.", ""), "")</f>
        <v/>
      </c>
      <c r="AV22" s="124" t="str">
        <f t="shared" ref="AV22" si="50">IF(OR(AM22&lt;&gt;"", AT22&lt;&gt;""), AM22&amp;AT22, AU22)</f>
        <v/>
      </c>
    </row>
    <row r="23" spans="1:48" ht="13.25" customHeight="1" x14ac:dyDescent="0.2">
      <c r="B23" s="182"/>
      <c r="C23" s="185"/>
      <c r="D23" s="188" t="s">
        <v>398</v>
      </c>
      <c r="E23" s="179" t="s">
        <v>399</v>
      </c>
      <c r="F23" s="179"/>
      <c r="G23" s="179" t="s">
        <v>429</v>
      </c>
      <c r="H23" s="179" t="s">
        <v>430</v>
      </c>
      <c r="I23" s="179" t="s">
        <v>402</v>
      </c>
      <c r="J23" s="179"/>
      <c r="K23" s="179"/>
      <c r="L23" s="179"/>
      <c r="M23" s="179"/>
      <c r="N23" s="179"/>
      <c r="O23" s="164"/>
      <c r="P23" s="107" t="s">
        <v>410</v>
      </c>
      <c r="Q23" s="108"/>
      <c r="R23" s="164"/>
      <c r="S23" s="107" t="s">
        <v>411</v>
      </c>
      <c r="T23" s="108"/>
      <c r="U23" s="191"/>
      <c r="V23" s="79">
        <v>3</v>
      </c>
      <c r="W23" s="79"/>
      <c r="X23" s="158"/>
      <c r="Y23" s="159"/>
      <c r="Z23" s="159"/>
      <c r="AA23" s="159"/>
      <c r="AB23" s="159"/>
      <c r="AC23" s="159"/>
      <c r="AD23" s="159"/>
      <c r="AE23" s="110" t="str">
        <f t="shared" ref="AE23" si="51">J22&amp;""</f>
        <v>Gerealiseerd</v>
      </c>
      <c r="AF23" s="139" t="str">
        <f t="shared" ref="AF23" si="52">N22&amp;""</f>
        <v>Cultureel én beleidsdomeinoverschrijdend</v>
      </c>
      <c r="AG23" s="110" t="b">
        <v>1</v>
      </c>
      <c r="AH23" s="44"/>
      <c r="AI23" s="44" t="str">
        <f t="shared" ref="AI23" si="53">IF(AI22&lt;&gt;"", 1, "")</f>
        <v/>
      </c>
      <c r="AJ23" s="44"/>
      <c r="AK23" s="44"/>
      <c r="AL23" s="44"/>
      <c r="AM23" s="44"/>
      <c r="AN23" s="110" t="b">
        <v>1</v>
      </c>
      <c r="AO23" s="44"/>
      <c r="AP23" s="44" t="str">
        <f t="shared" ref="AP23" si="54">IF(AP22&lt;&gt;"", 1, "")</f>
        <v/>
      </c>
      <c r="AQ23" s="44"/>
      <c r="AR23" s="44"/>
      <c r="AS23" s="44"/>
      <c r="AT23" s="44"/>
      <c r="AU23" s="44"/>
      <c r="AV23" s="124"/>
    </row>
    <row r="24" spans="1:48" ht="13.25" customHeight="1" x14ac:dyDescent="0.2">
      <c r="B24" s="182"/>
      <c r="C24" s="185"/>
      <c r="D24" s="188" t="s">
        <v>398</v>
      </c>
      <c r="E24" s="179" t="s">
        <v>399</v>
      </c>
      <c r="F24" s="179"/>
      <c r="G24" s="179" t="s">
        <v>429</v>
      </c>
      <c r="H24" s="179" t="s">
        <v>430</v>
      </c>
      <c r="I24" s="179" t="s">
        <v>402</v>
      </c>
      <c r="J24" s="179"/>
      <c r="K24" s="179"/>
      <c r="L24" s="179"/>
      <c r="M24" s="179"/>
      <c r="N24" s="179"/>
      <c r="O24" s="164"/>
      <c r="P24" s="107" t="s">
        <v>412</v>
      </c>
      <c r="Q24" s="108"/>
      <c r="R24" s="164"/>
      <c r="S24" s="107" t="s">
        <v>413</v>
      </c>
      <c r="T24" s="108"/>
      <c r="U24" s="191"/>
      <c r="V24" s="79">
        <v>3</v>
      </c>
      <c r="W24" s="79"/>
      <c r="X24" s="158"/>
      <c r="Y24" s="159"/>
      <c r="Z24" s="159"/>
      <c r="AA24" s="159"/>
      <c r="AB24" s="159"/>
      <c r="AC24" s="159"/>
      <c r="AD24" s="159"/>
      <c r="AE24" s="110" t="str">
        <f t="shared" ref="AE24" si="55">J22&amp;""</f>
        <v>Gerealiseerd</v>
      </c>
      <c r="AF24" s="139" t="str">
        <f t="shared" ref="AF24" si="56">N22&amp;""</f>
        <v>Cultureel én beleidsdomeinoverschrijdend</v>
      </c>
      <c r="AG24" s="110" t="b">
        <v>0</v>
      </c>
      <c r="AH24" s="44"/>
      <c r="AI24" s="44" t="str">
        <f t="shared" ref="AI24" si="57">IF(AI22&lt;&gt;"", 1, "")</f>
        <v/>
      </c>
      <c r="AJ24" s="44"/>
      <c r="AK24" s="44"/>
      <c r="AL24" s="44"/>
      <c r="AM24" s="44"/>
      <c r="AN24" s="110" t="b">
        <v>0</v>
      </c>
      <c r="AO24" s="44"/>
      <c r="AP24" s="44" t="str">
        <f t="shared" ref="AP24" si="58">IF(AP22&lt;&gt;"", 1, "")</f>
        <v/>
      </c>
      <c r="AQ24" s="44"/>
      <c r="AR24" s="44"/>
      <c r="AS24" s="44"/>
      <c r="AT24" s="44"/>
      <c r="AU24" s="44"/>
      <c r="AV24" s="165"/>
    </row>
    <row r="25" spans="1:48" ht="13.25" customHeight="1" x14ac:dyDescent="0.2">
      <c r="B25" s="182"/>
      <c r="C25" s="185"/>
      <c r="D25" s="188" t="s">
        <v>398</v>
      </c>
      <c r="E25" s="179" t="s">
        <v>399</v>
      </c>
      <c r="F25" s="179"/>
      <c r="G25" s="179" t="s">
        <v>429</v>
      </c>
      <c r="H25" s="179" t="s">
        <v>430</v>
      </c>
      <c r="I25" s="179" t="s">
        <v>402</v>
      </c>
      <c r="J25" s="179"/>
      <c r="K25" s="179"/>
      <c r="L25" s="179"/>
      <c r="M25" s="179"/>
      <c r="N25" s="179"/>
      <c r="O25" s="164"/>
      <c r="P25" s="107" t="s">
        <v>414</v>
      </c>
      <c r="Q25" s="108"/>
      <c r="R25" s="164"/>
      <c r="S25" s="107" t="s">
        <v>415</v>
      </c>
      <c r="T25" s="108"/>
      <c r="U25" s="191"/>
      <c r="V25" s="79">
        <v>3</v>
      </c>
      <c r="W25" s="79"/>
      <c r="X25" s="158"/>
      <c r="Y25" s="159"/>
      <c r="Z25" s="159"/>
      <c r="AA25" s="159"/>
      <c r="AB25" s="159"/>
      <c r="AC25" s="159"/>
      <c r="AD25" s="159"/>
      <c r="AE25" s="110" t="str">
        <f t="shared" ref="AE25" si="59">J22&amp;""</f>
        <v>Gerealiseerd</v>
      </c>
      <c r="AF25" s="139" t="str">
        <f t="shared" ref="AF25" si="60">N22&amp;""</f>
        <v>Cultureel én beleidsdomeinoverschrijdend</v>
      </c>
      <c r="AG25" s="110" t="b">
        <v>1</v>
      </c>
      <c r="AH25" s="44"/>
      <c r="AI25" s="44" t="str">
        <f t="shared" ref="AI25" si="61">IF(AI22&lt;&gt;"", 1, "")</f>
        <v/>
      </c>
      <c r="AJ25" s="44"/>
      <c r="AK25" s="44"/>
      <c r="AL25" s="44"/>
      <c r="AM25" s="44"/>
      <c r="AN25" s="110" t="b">
        <v>0</v>
      </c>
      <c r="AO25" s="44"/>
      <c r="AP25" s="44" t="str">
        <f t="shared" ref="AP25" si="62">IF(AP22&lt;&gt;"", 1, "")</f>
        <v/>
      </c>
      <c r="AQ25" s="44"/>
      <c r="AR25" s="44"/>
      <c r="AS25" s="44"/>
      <c r="AT25" s="44"/>
      <c r="AU25" s="44"/>
      <c r="AV25" s="165"/>
    </row>
    <row r="26" spans="1:48" ht="13.25" customHeight="1" x14ac:dyDescent="0.2">
      <c r="B26" s="182"/>
      <c r="C26" s="185"/>
      <c r="D26" s="188" t="s">
        <v>398</v>
      </c>
      <c r="E26" s="179" t="s">
        <v>399</v>
      </c>
      <c r="F26" s="179"/>
      <c r="G26" s="179" t="s">
        <v>429</v>
      </c>
      <c r="H26" s="179" t="s">
        <v>430</v>
      </c>
      <c r="I26" s="179" t="s">
        <v>402</v>
      </c>
      <c r="J26" s="179"/>
      <c r="K26" s="179"/>
      <c r="L26" s="179"/>
      <c r="M26" s="179"/>
      <c r="N26" s="179"/>
      <c r="O26" s="164"/>
      <c r="P26" s="107" t="s">
        <v>416</v>
      </c>
      <c r="Q26" s="108"/>
      <c r="R26" s="164"/>
      <c r="S26" s="107" t="s">
        <v>417</v>
      </c>
      <c r="T26" s="108"/>
      <c r="U26" s="191"/>
      <c r="V26" s="79">
        <v>3</v>
      </c>
      <c r="W26" s="79"/>
      <c r="X26" s="158"/>
      <c r="Y26" s="159"/>
      <c r="Z26" s="159"/>
      <c r="AA26" s="159"/>
      <c r="AB26" s="159"/>
      <c r="AC26" s="159"/>
      <c r="AD26" s="159"/>
      <c r="AE26" s="110" t="str">
        <f t="shared" ref="AE26" si="63">J22&amp;""</f>
        <v>Gerealiseerd</v>
      </c>
      <c r="AF26" s="139" t="str">
        <f t="shared" ref="AF26" si="64">N22&amp;""</f>
        <v>Cultureel én beleidsdomeinoverschrijdend</v>
      </c>
      <c r="AG26" s="110" t="b">
        <v>1</v>
      </c>
      <c r="AH26" s="44"/>
      <c r="AI26" s="44" t="str">
        <f t="shared" ref="AI26" si="65">IF(AI22&lt;&gt;"", 1, "")</f>
        <v/>
      </c>
      <c r="AJ26" s="44"/>
      <c r="AK26" s="44"/>
      <c r="AL26" s="44"/>
      <c r="AM26" s="44"/>
      <c r="AN26" s="110" t="b">
        <v>0</v>
      </c>
      <c r="AO26" s="44"/>
      <c r="AP26" s="44" t="str">
        <f t="shared" ref="AP26" si="66">IF(AP22&lt;&gt;"", 1, "")</f>
        <v/>
      </c>
      <c r="AQ26" s="44"/>
      <c r="AR26" s="44"/>
      <c r="AS26" s="44"/>
      <c r="AT26" s="44"/>
      <c r="AU26" s="44"/>
      <c r="AV26" s="165"/>
    </row>
    <row r="27" spans="1:48" ht="13.25" customHeight="1" x14ac:dyDescent="0.2">
      <c r="B27" s="182"/>
      <c r="C27" s="185"/>
      <c r="D27" s="188" t="s">
        <v>398</v>
      </c>
      <c r="E27" s="179" t="s">
        <v>399</v>
      </c>
      <c r="F27" s="179"/>
      <c r="G27" s="179" t="s">
        <v>429</v>
      </c>
      <c r="H27" s="179" t="s">
        <v>430</v>
      </c>
      <c r="I27" s="179" t="s">
        <v>402</v>
      </c>
      <c r="J27" s="179"/>
      <c r="K27" s="179"/>
      <c r="L27" s="179"/>
      <c r="M27" s="179"/>
      <c r="N27" s="179"/>
      <c r="O27" s="164"/>
      <c r="P27" s="107" t="s">
        <v>418</v>
      </c>
      <c r="Q27" s="108"/>
      <c r="R27" s="164"/>
      <c r="S27" s="107" t="s">
        <v>419</v>
      </c>
      <c r="T27" s="108"/>
      <c r="U27" s="191"/>
      <c r="V27" s="79">
        <v>3</v>
      </c>
      <c r="W27" s="79"/>
      <c r="X27" s="158"/>
      <c r="Y27" s="159"/>
      <c r="Z27" s="159"/>
      <c r="AA27" s="159"/>
      <c r="AB27" s="159"/>
      <c r="AC27" s="159"/>
      <c r="AD27" s="159"/>
      <c r="AE27" s="110" t="str">
        <f t="shared" ref="AE27" si="67">J22&amp;""</f>
        <v>Gerealiseerd</v>
      </c>
      <c r="AF27" s="139" t="str">
        <f t="shared" ref="AF27" si="68">N22&amp;""</f>
        <v>Cultureel én beleidsdomeinoverschrijdend</v>
      </c>
      <c r="AG27" s="110" t="b">
        <v>1</v>
      </c>
      <c r="AH27" s="44"/>
      <c r="AI27" s="44" t="str">
        <f t="shared" ref="AI27" si="69">IF(AI22&lt;&gt;"", 1, "")</f>
        <v/>
      </c>
      <c r="AJ27" s="44"/>
      <c r="AK27" s="44"/>
      <c r="AL27" s="44"/>
      <c r="AM27" s="44"/>
      <c r="AN27" s="110" t="b">
        <v>1</v>
      </c>
      <c r="AO27" s="44"/>
      <c r="AP27" s="44" t="str">
        <f t="shared" ref="AP27" si="70">IF(AP22&lt;&gt;"", 1, "")</f>
        <v/>
      </c>
      <c r="AQ27" s="44"/>
      <c r="AR27" s="44"/>
      <c r="AS27" s="44"/>
      <c r="AT27" s="44"/>
      <c r="AU27" s="44"/>
      <c r="AV27" s="165"/>
    </row>
    <row r="28" spans="1:48" ht="13.25" customHeight="1" x14ac:dyDescent="0.2">
      <c r="B28" s="182"/>
      <c r="C28" s="185"/>
      <c r="D28" s="188" t="s">
        <v>398</v>
      </c>
      <c r="E28" s="179" t="s">
        <v>399</v>
      </c>
      <c r="F28" s="179"/>
      <c r="G28" s="179" t="s">
        <v>429</v>
      </c>
      <c r="H28" s="179" t="s">
        <v>430</v>
      </c>
      <c r="I28" s="179" t="s">
        <v>402</v>
      </c>
      <c r="J28" s="179"/>
      <c r="K28" s="179"/>
      <c r="L28" s="179"/>
      <c r="M28" s="179"/>
      <c r="N28" s="179"/>
      <c r="O28" s="164"/>
      <c r="P28" s="107" t="s">
        <v>420</v>
      </c>
      <c r="Q28" s="108"/>
      <c r="R28" s="164"/>
      <c r="S28" s="107" t="s">
        <v>421</v>
      </c>
      <c r="T28" s="108"/>
      <c r="U28" s="191"/>
      <c r="V28" s="79">
        <v>3</v>
      </c>
      <c r="W28" s="79"/>
      <c r="X28" s="158"/>
      <c r="Y28" s="159"/>
      <c r="Z28" s="159"/>
      <c r="AA28" s="159"/>
      <c r="AB28" s="159"/>
      <c r="AC28" s="159"/>
      <c r="AD28" s="159"/>
      <c r="AE28" s="110" t="str">
        <f t="shared" ref="AE28" si="71">J22&amp;""</f>
        <v>Gerealiseerd</v>
      </c>
      <c r="AF28" s="139" t="str">
        <f t="shared" ref="AF28" si="72">N22&amp;""</f>
        <v>Cultureel én beleidsdomeinoverschrijdend</v>
      </c>
      <c r="AG28" s="110" t="b">
        <v>1</v>
      </c>
      <c r="AH28" s="44"/>
      <c r="AI28" s="44" t="str">
        <f t="shared" ref="AI28" si="73">IF(AI22&lt;&gt;"", 1, "")</f>
        <v/>
      </c>
      <c r="AJ28" s="44"/>
      <c r="AK28" s="44"/>
      <c r="AL28" s="44"/>
      <c r="AM28" s="44"/>
      <c r="AN28" s="110" t="b">
        <v>0</v>
      </c>
      <c r="AO28" s="44"/>
      <c r="AP28" s="44" t="str">
        <f t="shared" ref="AP28" si="74">IF(AP22&lt;&gt;"", 1, "")</f>
        <v/>
      </c>
      <c r="AQ28" s="44"/>
      <c r="AR28" s="44"/>
      <c r="AS28" s="44"/>
      <c r="AT28" s="44"/>
      <c r="AU28" s="44"/>
      <c r="AV28" s="165"/>
    </row>
    <row r="29" spans="1:48" ht="13.25" customHeight="1" x14ac:dyDescent="0.2">
      <c r="B29" s="182"/>
      <c r="C29" s="185"/>
      <c r="D29" s="188" t="s">
        <v>398</v>
      </c>
      <c r="E29" s="179" t="s">
        <v>399</v>
      </c>
      <c r="F29" s="179"/>
      <c r="G29" s="179" t="s">
        <v>429</v>
      </c>
      <c r="H29" s="179" t="s">
        <v>430</v>
      </c>
      <c r="I29" s="179" t="s">
        <v>402</v>
      </c>
      <c r="J29" s="179"/>
      <c r="K29" s="179"/>
      <c r="L29" s="179"/>
      <c r="M29" s="179"/>
      <c r="N29" s="179"/>
      <c r="O29" s="164"/>
      <c r="P29" s="107" t="s">
        <v>422</v>
      </c>
      <c r="Q29" s="108"/>
      <c r="R29" s="164"/>
      <c r="S29" s="107" t="s">
        <v>423</v>
      </c>
      <c r="T29" s="108"/>
      <c r="U29" s="191"/>
      <c r="V29" s="79">
        <v>3</v>
      </c>
      <c r="W29" s="79"/>
      <c r="X29" s="158"/>
      <c r="Y29" s="159"/>
      <c r="Z29" s="159"/>
      <c r="AA29" s="159"/>
      <c r="AB29" s="159"/>
      <c r="AC29" s="159"/>
      <c r="AD29" s="159"/>
      <c r="AE29" s="110" t="str">
        <f t="shared" ref="AE29" si="75">J22&amp;""</f>
        <v>Gerealiseerd</v>
      </c>
      <c r="AF29" s="139" t="str">
        <f t="shared" ref="AF29" si="76">N22&amp;""</f>
        <v>Cultureel én beleidsdomeinoverschrijdend</v>
      </c>
      <c r="AG29" s="110" t="b">
        <v>0</v>
      </c>
      <c r="AH29" s="44"/>
      <c r="AI29" s="44" t="str">
        <f t="shared" ref="AI29" si="77">IF(AI22&lt;&gt;"", 1, "")</f>
        <v/>
      </c>
      <c r="AJ29" s="44"/>
      <c r="AK29" s="44"/>
      <c r="AL29" s="44"/>
      <c r="AM29" s="44"/>
      <c r="AN29" s="110" t="b">
        <v>1</v>
      </c>
      <c r="AO29" s="44"/>
      <c r="AP29" s="44" t="str">
        <f t="shared" ref="AP29" si="78">IF(AP22&lt;&gt;"", 1, "")</f>
        <v/>
      </c>
      <c r="AQ29" s="44"/>
      <c r="AR29" s="44"/>
      <c r="AS29" s="44"/>
      <c r="AT29" s="44"/>
      <c r="AU29" s="44"/>
      <c r="AV29" s="165"/>
    </row>
    <row r="30" spans="1:48" ht="13.25" customHeight="1" x14ac:dyDescent="0.2">
      <c r="B30" s="183"/>
      <c r="C30" s="186"/>
      <c r="D30" s="189" t="s">
        <v>398</v>
      </c>
      <c r="E30" s="180" t="s">
        <v>399</v>
      </c>
      <c r="F30" s="180"/>
      <c r="G30" s="180" t="s">
        <v>429</v>
      </c>
      <c r="H30" s="180" t="s">
        <v>430</v>
      </c>
      <c r="I30" s="180" t="s">
        <v>402</v>
      </c>
      <c r="J30" s="180"/>
      <c r="K30" s="180"/>
      <c r="L30" s="180"/>
      <c r="M30" s="180"/>
      <c r="N30" s="180"/>
      <c r="O30" s="166"/>
      <c r="P30" s="109" t="str">
        <f>IF(AG30=TRUE, "Andere (specificeer:)", "Andere")</f>
        <v>Andere</v>
      </c>
      <c r="Q30" s="167"/>
      <c r="R30" s="166"/>
      <c r="S30" s="109" t="str">
        <f>IF(AN30=TRUE, "Andere (specificeer:)", "Andere")</f>
        <v>Andere</v>
      </c>
      <c r="T30" s="167"/>
      <c r="U30" s="192"/>
      <c r="V30" s="79">
        <v>3</v>
      </c>
      <c r="W30" s="79"/>
      <c r="X30" s="158"/>
      <c r="Y30" s="159"/>
      <c r="Z30" s="159"/>
      <c r="AA30" s="159"/>
      <c r="AB30" s="159"/>
      <c r="AC30" s="159"/>
      <c r="AD30" s="159"/>
      <c r="AE30" s="110" t="str">
        <f t="shared" ref="AE30" si="79">J22&amp;""</f>
        <v>Gerealiseerd</v>
      </c>
      <c r="AF30" s="139" t="str">
        <f t="shared" ref="AF30" si="80">N22&amp;""</f>
        <v>Cultureel én beleidsdomeinoverschrijdend</v>
      </c>
      <c r="AG30" s="110" t="b">
        <v>0</v>
      </c>
      <c r="AH30" s="44"/>
      <c r="AI30" s="44" t="str">
        <f t="shared" ref="AI30" si="81">IF(AI22&lt;&gt;"", 1, "")</f>
        <v/>
      </c>
      <c r="AJ30" s="44"/>
      <c r="AK30" s="44"/>
      <c r="AL30" s="44"/>
      <c r="AM30" s="44"/>
      <c r="AN30" s="110" t="b">
        <v>0</v>
      </c>
      <c r="AO30" s="44"/>
      <c r="AP30" s="44" t="str">
        <f t="shared" ref="AP30" si="82">IF(AP22&lt;&gt;"", 1, "")</f>
        <v/>
      </c>
      <c r="AQ30" s="44"/>
      <c r="AR30" s="44"/>
      <c r="AS30" s="44"/>
      <c r="AT30" s="44"/>
      <c r="AU30" s="44"/>
      <c r="AV30" s="135"/>
    </row>
    <row r="31" spans="1:48" ht="13.25" customHeight="1" x14ac:dyDescent="0.2">
      <c r="A31" s="85" t="str">
        <f t="shared" ref="A31" si="83">IF(AV31&lt;&gt;"", "✘", "")</f>
        <v/>
      </c>
      <c r="B31" s="181" t="str">
        <f t="shared" ref="B31" si="84">IF(C31&lt;&gt;"", IF(X31&lt;&gt;"", X31, "D"&amp;SUBSTITUTE(TEXT(W31/1000, "0000,000"), ",", ".")), "")</f>
        <v>D2020.004</v>
      </c>
      <c r="C31" s="184" t="str">
        <f>IF(Y31&amp;Z31&amp;AA31&amp;AB31&amp;AC31&amp;AD31&lt;&gt;"", IF(D31&amp;E31&amp;F31&amp;G31&amp;H31&amp;I31&lt;&gt;Y31&amp;Z31&amp;AA31&amp;AB31&amp;AC31&amp;AD31, "Gewijzigde actie", "Bestaande actie"), IF(OR(D31&amp;E31&amp;F31&amp;G31&amp;H31&amp;I31&amp;J31&amp;K31&amp;L31&amp;M31&amp;N31&amp;Q39&amp;T39&amp;U31&lt;&gt;"", AH31&lt;&gt;0, AO31&lt;&gt;0), "Nieuwe actie", ""))</f>
        <v>Bestaande actie</v>
      </c>
      <c r="D31" s="187" t="s">
        <v>398</v>
      </c>
      <c r="E31" s="178" t="s">
        <v>399</v>
      </c>
      <c r="F31" s="178"/>
      <c r="G31" s="178" t="s">
        <v>432</v>
      </c>
      <c r="H31" s="178" t="s">
        <v>433</v>
      </c>
      <c r="I31" s="178" t="s">
        <v>402</v>
      </c>
      <c r="J31" s="178" t="s">
        <v>403</v>
      </c>
      <c r="K31" s="178" t="s">
        <v>404</v>
      </c>
      <c r="L31" s="178">
        <v>2026</v>
      </c>
      <c r="M31" s="178" t="s">
        <v>635</v>
      </c>
      <c r="N31" s="178" t="s">
        <v>405</v>
      </c>
      <c r="O31" s="168"/>
      <c r="P31" s="105" t="s">
        <v>406</v>
      </c>
      <c r="Q31" s="106"/>
      <c r="R31" s="168"/>
      <c r="S31" s="105" t="s">
        <v>407</v>
      </c>
      <c r="T31" s="106"/>
      <c r="U31" s="190" t="s">
        <v>434</v>
      </c>
      <c r="V31" s="79">
        <v>4</v>
      </c>
      <c r="W31" s="79">
        <f>IF(C31&lt;&gt;"", IF(C31="Nieuwe actie", MAX(VALUE(Datum_werkingsjaar&amp;"000"), $W$3:$W30)+1, VALUE(RIGHT(SUBSTITUTE(X31, ".", ""), 7))), "")</f>
        <v>2020004</v>
      </c>
      <c r="X31" s="158" t="s">
        <v>435</v>
      </c>
      <c r="Y31" s="159" t="s">
        <v>398</v>
      </c>
      <c r="Z31" s="159" t="s">
        <v>399</v>
      </c>
      <c r="AA31" s="159"/>
      <c r="AB31" s="159" t="s">
        <v>432</v>
      </c>
      <c r="AC31" s="159" t="s">
        <v>433</v>
      </c>
      <c r="AD31" s="159" t="s">
        <v>402</v>
      </c>
      <c r="AE31" s="110" t="str">
        <f t="shared" ref="AE31" si="85">J31&amp;""</f>
        <v>Gerealiseerd</v>
      </c>
      <c r="AF31" s="139" t="str">
        <f t="shared" ref="AF31" si="86">N31&amp;""</f>
        <v>Cultureel én beleidsdomeinoverschrijdend</v>
      </c>
      <c r="AG31" s="110" t="b">
        <v>1</v>
      </c>
      <c r="AH31" s="44" cm="1">
        <f t="array" ref="AH31">SUMPRODUCT((AG31:AG39)*(AG31:AG39))</f>
        <v>8</v>
      </c>
      <c r="AI31" s="44" t="str">
        <f>IF(OR($J31="Gerealiseerd", $J31="In uitvoering", $J31="Geschrapt"), IF(OR($N31=Samenwerking_C, $N31=Samenwerking_C_BDO), IF(AH31=0, "| Selecteer één of meerdere samenwerkingen in kolom 'O'.  ", ""), ""), "")</f>
        <v/>
      </c>
      <c r="AJ31" s="44" t="str">
        <f>IF(AH31&lt;&gt;0, IF(OR($N31="", $N31=Samenwerking_geen, $N31=Samenwerking_BDO), "| Maak de juiste keuze in cel 'N"&amp;ROW(N31)&amp;"' vooraleer je samenwerkingen in kolom 'O' aanduidt. Laat anders selectievakken in kolom 'O' niet aangevinkt.  ", ""), "")</f>
        <v/>
      </c>
      <c r="AK31" s="44" t="str">
        <f t="shared" ref="AK31" si="87">IF(AG39&lt;&gt;TRUE, IF(Q39&lt;&gt;"", "| Als je andere samenwerking(en) specificeert in cel 'O"&amp;ROW(Q39)&amp;"', moet je eerst het vak 'Andere' in kolom 'O' selecteren. Laat anders cel 'O"&amp;ROW(Q39)&amp;"' leeg voor deze doelstelling.  ", ""), "")</f>
        <v/>
      </c>
      <c r="AL31" s="44" t="str">
        <f>IF(OR($N31=Samenwerking_C, $N31=Samenwerking_C_BDO), IF(AG39=TRUE, IF(Q39="", "| Specificeer andere samenwerking(en) in cel 'Q"&amp;ROW(Q39)&amp;"'.  ", ""), ""), "")</f>
        <v/>
      </c>
      <c r="AM31" s="44" t="str">
        <f t="shared" ref="AM31" si="88">IF(AI31&lt;&gt;"", AI31, IF(AJ31&lt;&gt;"", AJ31, IF(AK31&lt;&gt;"", AK31, AK31&amp;AL31)))</f>
        <v/>
      </c>
      <c r="AN31" s="110" t="b">
        <v>1</v>
      </c>
      <c r="AO31" s="44" cm="1">
        <f t="array" ref="AO31">SUMPRODUCT((AN31:AN39)*(AN31:AN39))</f>
        <v>5</v>
      </c>
      <c r="AP31" s="44" t="str">
        <f>IF(OR($J31="Gerealiseerd", $J31="In uitvoering", $J31="Geschrapt"), IF(OR($N31=Samenwerking_BDO, $N31=Samenwerking_C_BDO), IF(AO31=0,"| Selecteer één of meerdere samenwerkingen in kolom 'R'.  ",""), ""), "")</f>
        <v/>
      </c>
      <c r="AQ31" s="44" t="str">
        <f>IF(AO31&lt;&gt;0, IF(OR($N31="", $N31=Samenwerking_geen, $N31=Samenwerking_C), "| Maak de juiste keuze in cel 'N"&amp;ROW(N31)&amp;"' vooraleer je samenwerkingen in kolom 'R' aanduidt. Laat anders selectievakken in kolom 'R' niet aangevinkt.  ", ""), "")</f>
        <v/>
      </c>
      <c r="AR31" s="44" t="str">
        <f t="shared" ref="AR31" si="89">IF(AN39&lt;&gt;TRUE, IF(T39&lt;&gt;"", "| Als je andere samenwerking(en) specificeert in cel 'R"&amp;ROW(T39)&amp;"', moet je eerst het vak 'Andere' in kolom 'R' selecteren. Anders laat cel 'R"&amp;ROW(T39)&amp;"' leeg voor deze doelstelling.  ", ""), "")</f>
        <v/>
      </c>
      <c r="AS31" s="44" t="str">
        <f>IF(OR($N31=Samenwerking_BDO, $N31=Samenwerking_C_BDO), IF(AN39=TRUE, IF(T39="", "| Specificeer andere samenwerking(en) in cel 'T"&amp;ROW(T39)&amp;"'.  ", ""), ""), "")</f>
        <v/>
      </c>
      <c r="AT31" s="44" t="str">
        <f t="shared" ref="AT31" si="90">IF(AP31&lt;&gt;"", AP31, IF(AQ31&lt;&gt;"", AQ31, IF(AR31&lt;&gt;"", AR31, AR31&amp;AS31)))</f>
        <v/>
      </c>
      <c r="AU31" s="44" t="str">
        <f t="shared" ref="AU31" si="91">IF(C31&lt;&gt;"", IF(OR(D31="", E31="", G31="", I31="", J31="", M31="", IF(J31="Gerealiseerd", IF(K31="Ja", OR(L31="", N31=""), OR(K31="", N31="")), IF(J31="In uitvoering", N31="", IF(J31="Niet in uitvoering", L31="")))), "| Vul verplichte velden in.", ""), "")</f>
        <v/>
      </c>
      <c r="AV31" s="124" t="str">
        <f t="shared" ref="AV31" si="92">IF(OR(AM31&lt;&gt;"", AT31&lt;&gt;""), AM31&amp;AT31, AU31)</f>
        <v/>
      </c>
    </row>
    <row r="32" spans="1:48" ht="13.25" customHeight="1" x14ac:dyDescent="0.2">
      <c r="B32" s="182"/>
      <c r="C32" s="185"/>
      <c r="D32" s="188" t="s">
        <v>398</v>
      </c>
      <c r="E32" s="179" t="s">
        <v>399</v>
      </c>
      <c r="F32" s="179"/>
      <c r="G32" s="179" t="s">
        <v>432</v>
      </c>
      <c r="H32" s="179" t="s">
        <v>433</v>
      </c>
      <c r="I32" s="179" t="s">
        <v>402</v>
      </c>
      <c r="J32" s="179"/>
      <c r="K32" s="179"/>
      <c r="L32" s="179"/>
      <c r="M32" s="179"/>
      <c r="N32" s="179"/>
      <c r="O32" s="164"/>
      <c r="P32" s="107" t="s">
        <v>410</v>
      </c>
      <c r="Q32" s="108"/>
      <c r="R32" s="164"/>
      <c r="S32" s="107" t="s">
        <v>411</v>
      </c>
      <c r="T32" s="108"/>
      <c r="U32" s="191"/>
      <c r="V32" s="79">
        <v>4</v>
      </c>
      <c r="W32" s="79"/>
      <c r="X32" s="158"/>
      <c r="Y32" s="159"/>
      <c r="Z32" s="159"/>
      <c r="AA32" s="159"/>
      <c r="AB32" s="159"/>
      <c r="AC32" s="159"/>
      <c r="AD32" s="159"/>
      <c r="AE32" s="110" t="str">
        <f t="shared" ref="AE32" si="93">J31&amp;""</f>
        <v>Gerealiseerd</v>
      </c>
      <c r="AF32" s="139" t="str">
        <f t="shared" ref="AF32" si="94">N31&amp;""</f>
        <v>Cultureel én beleidsdomeinoverschrijdend</v>
      </c>
      <c r="AG32" s="110" t="b">
        <v>1</v>
      </c>
      <c r="AH32" s="44"/>
      <c r="AI32" s="44" t="str">
        <f t="shared" ref="AI32" si="95">IF(AI31&lt;&gt;"", 1, "")</f>
        <v/>
      </c>
      <c r="AJ32" s="44"/>
      <c r="AK32" s="44"/>
      <c r="AL32" s="44"/>
      <c r="AM32" s="44"/>
      <c r="AN32" s="110" t="b">
        <v>1</v>
      </c>
      <c r="AO32" s="44"/>
      <c r="AP32" s="44" t="str">
        <f t="shared" ref="AP32" si="96">IF(AP31&lt;&gt;"", 1, "")</f>
        <v/>
      </c>
      <c r="AQ32" s="44"/>
      <c r="AR32" s="44"/>
      <c r="AS32" s="44"/>
      <c r="AT32" s="44"/>
      <c r="AU32" s="44"/>
      <c r="AV32" s="124"/>
    </row>
    <row r="33" spans="1:48" ht="13.25" customHeight="1" x14ac:dyDescent="0.2">
      <c r="B33" s="182"/>
      <c r="C33" s="185"/>
      <c r="D33" s="188" t="s">
        <v>398</v>
      </c>
      <c r="E33" s="179" t="s">
        <v>399</v>
      </c>
      <c r="F33" s="179"/>
      <c r="G33" s="179" t="s">
        <v>432</v>
      </c>
      <c r="H33" s="179" t="s">
        <v>433</v>
      </c>
      <c r="I33" s="179" t="s">
        <v>402</v>
      </c>
      <c r="J33" s="179"/>
      <c r="K33" s="179"/>
      <c r="L33" s="179"/>
      <c r="M33" s="179"/>
      <c r="N33" s="179"/>
      <c r="O33" s="164"/>
      <c r="P33" s="107" t="s">
        <v>412</v>
      </c>
      <c r="Q33" s="108"/>
      <c r="R33" s="164"/>
      <c r="S33" s="107" t="s">
        <v>413</v>
      </c>
      <c r="T33" s="108"/>
      <c r="U33" s="191"/>
      <c r="V33" s="79">
        <v>4</v>
      </c>
      <c r="W33" s="79"/>
      <c r="X33" s="158"/>
      <c r="Y33" s="159"/>
      <c r="Z33" s="159"/>
      <c r="AA33" s="159"/>
      <c r="AB33" s="159"/>
      <c r="AC33" s="159"/>
      <c r="AD33" s="159"/>
      <c r="AE33" s="110" t="str">
        <f t="shared" ref="AE33" si="97">J31&amp;""</f>
        <v>Gerealiseerd</v>
      </c>
      <c r="AF33" s="139" t="str">
        <f t="shared" ref="AF33" si="98">N31&amp;""</f>
        <v>Cultureel én beleidsdomeinoverschrijdend</v>
      </c>
      <c r="AG33" s="110" t="b">
        <v>1</v>
      </c>
      <c r="AH33" s="44"/>
      <c r="AI33" s="44" t="str">
        <f t="shared" ref="AI33" si="99">IF(AI31&lt;&gt;"", 1, "")</f>
        <v/>
      </c>
      <c r="AJ33" s="44"/>
      <c r="AK33" s="44"/>
      <c r="AL33" s="44"/>
      <c r="AM33" s="44"/>
      <c r="AN33" s="110" t="b">
        <v>1</v>
      </c>
      <c r="AO33" s="44"/>
      <c r="AP33" s="44" t="str">
        <f t="shared" ref="AP33" si="100">IF(AP31&lt;&gt;"", 1, "")</f>
        <v/>
      </c>
      <c r="AQ33" s="44"/>
      <c r="AR33" s="44"/>
      <c r="AS33" s="44"/>
      <c r="AT33" s="44"/>
      <c r="AU33" s="44"/>
      <c r="AV33" s="165"/>
    </row>
    <row r="34" spans="1:48" ht="13.25" customHeight="1" x14ac:dyDescent="0.2">
      <c r="B34" s="182"/>
      <c r="C34" s="185"/>
      <c r="D34" s="188" t="s">
        <v>398</v>
      </c>
      <c r="E34" s="179" t="s">
        <v>399</v>
      </c>
      <c r="F34" s="179"/>
      <c r="G34" s="179" t="s">
        <v>432</v>
      </c>
      <c r="H34" s="179" t="s">
        <v>433</v>
      </c>
      <c r="I34" s="179" t="s">
        <v>402</v>
      </c>
      <c r="J34" s="179"/>
      <c r="K34" s="179"/>
      <c r="L34" s="179"/>
      <c r="M34" s="179"/>
      <c r="N34" s="179"/>
      <c r="O34" s="164"/>
      <c r="P34" s="107" t="s">
        <v>414</v>
      </c>
      <c r="Q34" s="108"/>
      <c r="R34" s="164"/>
      <c r="S34" s="107" t="s">
        <v>415</v>
      </c>
      <c r="T34" s="108"/>
      <c r="U34" s="191"/>
      <c r="V34" s="79">
        <v>4</v>
      </c>
      <c r="W34" s="79"/>
      <c r="X34" s="158"/>
      <c r="Y34" s="159"/>
      <c r="Z34" s="159"/>
      <c r="AA34" s="159"/>
      <c r="AB34" s="159"/>
      <c r="AC34" s="159"/>
      <c r="AD34" s="159"/>
      <c r="AE34" s="110" t="str">
        <f t="shared" ref="AE34" si="101">J31&amp;""</f>
        <v>Gerealiseerd</v>
      </c>
      <c r="AF34" s="139" t="str">
        <f t="shared" ref="AF34" si="102">N31&amp;""</f>
        <v>Cultureel én beleidsdomeinoverschrijdend</v>
      </c>
      <c r="AG34" s="110" t="b">
        <v>1</v>
      </c>
      <c r="AH34" s="44"/>
      <c r="AI34" s="44" t="str">
        <f t="shared" ref="AI34" si="103">IF(AI31&lt;&gt;"", 1, "")</f>
        <v/>
      </c>
      <c r="AJ34" s="44"/>
      <c r="AK34" s="44"/>
      <c r="AL34" s="44"/>
      <c r="AM34" s="44"/>
      <c r="AN34" s="110" t="b">
        <v>1</v>
      </c>
      <c r="AO34" s="44"/>
      <c r="AP34" s="44" t="str">
        <f t="shared" ref="AP34" si="104">IF(AP31&lt;&gt;"", 1, "")</f>
        <v/>
      </c>
      <c r="AQ34" s="44"/>
      <c r="AR34" s="44"/>
      <c r="AS34" s="44"/>
      <c r="AT34" s="44"/>
      <c r="AU34" s="44"/>
      <c r="AV34" s="165"/>
    </row>
    <row r="35" spans="1:48" ht="13.25" customHeight="1" x14ac:dyDescent="0.2">
      <c r="B35" s="182"/>
      <c r="C35" s="185"/>
      <c r="D35" s="188" t="s">
        <v>398</v>
      </c>
      <c r="E35" s="179" t="s">
        <v>399</v>
      </c>
      <c r="F35" s="179"/>
      <c r="G35" s="179" t="s">
        <v>432</v>
      </c>
      <c r="H35" s="179" t="s">
        <v>433</v>
      </c>
      <c r="I35" s="179" t="s">
        <v>402</v>
      </c>
      <c r="J35" s="179"/>
      <c r="K35" s="179"/>
      <c r="L35" s="179"/>
      <c r="M35" s="179"/>
      <c r="N35" s="179"/>
      <c r="O35" s="164"/>
      <c r="P35" s="107" t="s">
        <v>416</v>
      </c>
      <c r="Q35" s="108"/>
      <c r="R35" s="164"/>
      <c r="S35" s="107" t="s">
        <v>417</v>
      </c>
      <c r="T35" s="108"/>
      <c r="U35" s="191"/>
      <c r="V35" s="79">
        <v>4</v>
      </c>
      <c r="W35" s="79"/>
      <c r="X35" s="158"/>
      <c r="Y35" s="159"/>
      <c r="Z35" s="159"/>
      <c r="AA35" s="159"/>
      <c r="AB35" s="159"/>
      <c r="AC35" s="159"/>
      <c r="AD35" s="159"/>
      <c r="AE35" s="110" t="str">
        <f t="shared" ref="AE35" si="105">J31&amp;""</f>
        <v>Gerealiseerd</v>
      </c>
      <c r="AF35" s="139" t="str">
        <f t="shared" ref="AF35" si="106">N31&amp;""</f>
        <v>Cultureel én beleidsdomeinoverschrijdend</v>
      </c>
      <c r="AG35" s="110" t="b">
        <v>1</v>
      </c>
      <c r="AH35" s="44"/>
      <c r="AI35" s="44" t="str">
        <f t="shared" ref="AI35" si="107">IF(AI31&lt;&gt;"", 1, "")</f>
        <v/>
      </c>
      <c r="AJ35" s="44"/>
      <c r="AK35" s="44"/>
      <c r="AL35" s="44"/>
      <c r="AM35" s="44"/>
      <c r="AN35" s="110" t="b">
        <v>0</v>
      </c>
      <c r="AO35" s="44"/>
      <c r="AP35" s="44" t="str">
        <f t="shared" ref="AP35" si="108">IF(AP31&lt;&gt;"", 1, "")</f>
        <v/>
      </c>
      <c r="AQ35" s="44"/>
      <c r="AR35" s="44"/>
      <c r="AS35" s="44"/>
      <c r="AT35" s="44"/>
      <c r="AU35" s="44"/>
      <c r="AV35" s="165"/>
    </row>
    <row r="36" spans="1:48" ht="13.25" customHeight="1" x14ac:dyDescent="0.2">
      <c r="B36" s="182"/>
      <c r="C36" s="185"/>
      <c r="D36" s="188" t="s">
        <v>398</v>
      </c>
      <c r="E36" s="179" t="s">
        <v>399</v>
      </c>
      <c r="F36" s="179"/>
      <c r="G36" s="179" t="s">
        <v>432</v>
      </c>
      <c r="H36" s="179" t="s">
        <v>433</v>
      </c>
      <c r="I36" s="179" t="s">
        <v>402</v>
      </c>
      <c r="J36" s="179"/>
      <c r="K36" s="179"/>
      <c r="L36" s="179"/>
      <c r="M36" s="179"/>
      <c r="N36" s="179"/>
      <c r="O36" s="164"/>
      <c r="P36" s="107" t="s">
        <v>418</v>
      </c>
      <c r="Q36" s="108"/>
      <c r="R36" s="164"/>
      <c r="S36" s="107" t="s">
        <v>419</v>
      </c>
      <c r="T36" s="108"/>
      <c r="U36" s="191"/>
      <c r="V36" s="79">
        <v>4</v>
      </c>
      <c r="W36" s="79"/>
      <c r="X36" s="158"/>
      <c r="Y36" s="159"/>
      <c r="Z36" s="159"/>
      <c r="AA36" s="159"/>
      <c r="AB36" s="159"/>
      <c r="AC36" s="159"/>
      <c r="AD36" s="159"/>
      <c r="AE36" s="110" t="str">
        <f t="shared" ref="AE36" si="109">J31&amp;""</f>
        <v>Gerealiseerd</v>
      </c>
      <c r="AF36" s="139" t="str">
        <f t="shared" ref="AF36" si="110">N31&amp;""</f>
        <v>Cultureel én beleidsdomeinoverschrijdend</v>
      </c>
      <c r="AG36" s="110" t="b">
        <v>1</v>
      </c>
      <c r="AH36" s="44"/>
      <c r="AI36" s="44" t="str">
        <f t="shared" ref="AI36" si="111">IF(AI31&lt;&gt;"", 1, "")</f>
        <v/>
      </c>
      <c r="AJ36" s="44"/>
      <c r="AK36" s="44"/>
      <c r="AL36" s="44"/>
      <c r="AM36" s="44"/>
      <c r="AN36" s="110" t="b">
        <v>0</v>
      </c>
      <c r="AO36" s="44"/>
      <c r="AP36" s="44" t="str">
        <f t="shared" ref="AP36" si="112">IF(AP31&lt;&gt;"", 1, "")</f>
        <v/>
      </c>
      <c r="AQ36" s="44"/>
      <c r="AR36" s="44"/>
      <c r="AS36" s="44"/>
      <c r="AT36" s="44"/>
      <c r="AU36" s="44"/>
      <c r="AV36" s="165"/>
    </row>
    <row r="37" spans="1:48" ht="13.25" customHeight="1" x14ac:dyDescent="0.2">
      <c r="B37" s="182"/>
      <c r="C37" s="185"/>
      <c r="D37" s="188" t="s">
        <v>398</v>
      </c>
      <c r="E37" s="179" t="s">
        <v>399</v>
      </c>
      <c r="F37" s="179"/>
      <c r="G37" s="179" t="s">
        <v>432</v>
      </c>
      <c r="H37" s="179" t="s">
        <v>433</v>
      </c>
      <c r="I37" s="179" t="s">
        <v>402</v>
      </c>
      <c r="J37" s="179"/>
      <c r="K37" s="179"/>
      <c r="L37" s="179"/>
      <c r="M37" s="179"/>
      <c r="N37" s="179"/>
      <c r="O37" s="164"/>
      <c r="P37" s="107" t="s">
        <v>420</v>
      </c>
      <c r="Q37" s="108"/>
      <c r="R37" s="164"/>
      <c r="S37" s="107" t="s">
        <v>421</v>
      </c>
      <c r="T37" s="108"/>
      <c r="U37" s="191"/>
      <c r="V37" s="79">
        <v>4</v>
      </c>
      <c r="W37" s="79"/>
      <c r="X37" s="158"/>
      <c r="Y37" s="159"/>
      <c r="Z37" s="159"/>
      <c r="AA37" s="159"/>
      <c r="AB37" s="159"/>
      <c r="AC37" s="159"/>
      <c r="AD37" s="159"/>
      <c r="AE37" s="110" t="str">
        <f t="shared" ref="AE37" si="113">J31&amp;""</f>
        <v>Gerealiseerd</v>
      </c>
      <c r="AF37" s="139" t="str">
        <f t="shared" ref="AF37" si="114">N31&amp;""</f>
        <v>Cultureel én beleidsdomeinoverschrijdend</v>
      </c>
      <c r="AG37" s="110" t="b">
        <v>1</v>
      </c>
      <c r="AH37" s="44"/>
      <c r="AI37" s="44" t="str">
        <f t="shared" ref="AI37" si="115">IF(AI31&lt;&gt;"", 1, "")</f>
        <v/>
      </c>
      <c r="AJ37" s="44"/>
      <c r="AK37" s="44"/>
      <c r="AL37" s="44"/>
      <c r="AM37" s="44"/>
      <c r="AN37" s="110" t="b">
        <v>0</v>
      </c>
      <c r="AO37" s="44"/>
      <c r="AP37" s="44" t="str">
        <f t="shared" ref="AP37" si="116">IF(AP31&lt;&gt;"", 1, "")</f>
        <v/>
      </c>
      <c r="AQ37" s="44"/>
      <c r="AR37" s="44"/>
      <c r="AS37" s="44"/>
      <c r="AT37" s="44"/>
      <c r="AU37" s="44"/>
      <c r="AV37" s="165"/>
    </row>
    <row r="38" spans="1:48" ht="13.25" customHeight="1" x14ac:dyDescent="0.2">
      <c r="B38" s="182"/>
      <c r="C38" s="185"/>
      <c r="D38" s="188" t="s">
        <v>398</v>
      </c>
      <c r="E38" s="179" t="s">
        <v>399</v>
      </c>
      <c r="F38" s="179"/>
      <c r="G38" s="179" t="s">
        <v>432</v>
      </c>
      <c r="H38" s="179" t="s">
        <v>433</v>
      </c>
      <c r="I38" s="179" t="s">
        <v>402</v>
      </c>
      <c r="J38" s="179"/>
      <c r="K38" s="179"/>
      <c r="L38" s="179"/>
      <c r="M38" s="179"/>
      <c r="N38" s="179"/>
      <c r="O38" s="164"/>
      <c r="P38" s="107" t="s">
        <v>422</v>
      </c>
      <c r="Q38" s="108"/>
      <c r="R38" s="164"/>
      <c r="S38" s="107" t="s">
        <v>423</v>
      </c>
      <c r="T38" s="108"/>
      <c r="U38" s="191"/>
      <c r="V38" s="79">
        <v>4</v>
      </c>
      <c r="W38" s="79"/>
      <c r="X38" s="158"/>
      <c r="Y38" s="159"/>
      <c r="Z38" s="159"/>
      <c r="AA38" s="159"/>
      <c r="AB38" s="159"/>
      <c r="AC38" s="159"/>
      <c r="AD38" s="159"/>
      <c r="AE38" s="110" t="str">
        <f t="shared" ref="AE38" si="117">J31&amp;""</f>
        <v>Gerealiseerd</v>
      </c>
      <c r="AF38" s="139" t="str">
        <f t="shared" ref="AF38" si="118">N31&amp;""</f>
        <v>Cultureel én beleidsdomeinoverschrijdend</v>
      </c>
      <c r="AG38" s="110" t="b">
        <v>1</v>
      </c>
      <c r="AH38" s="44"/>
      <c r="AI38" s="44" t="str">
        <f t="shared" ref="AI38" si="119">IF(AI31&lt;&gt;"", 1, "")</f>
        <v/>
      </c>
      <c r="AJ38" s="44"/>
      <c r="AK38" s="44"/>
      <c r="AL38" s="44"/>
      <c r="AM38" s="44"/>
      <c r="AN38" s="110" t="b">
        <v>1</v>
      </c>
      <c r="AO38" s="44"/>
      <c r="AP38" s="44" t="str">
        <f t="shared" ref="AP38" si="120">IF(AP31&lt;&gt;"", 1, "")</f>
        <v/>
      </c>
      <c r="AQ38" s="44"/>
      <c r="AR38" s="44"/>
      <c r="AS38" s="44"/>
      <c r="AT38" s="44"/>
      <c r="AU38" s="44"/>
      <c r="AV38" s="165"/>
    </row>
    <row r="39" spans="1:48" ht="13.25" customHeight="1" x14ac:dyDescent="0.2">
      <c r="B39" s="183"/>
      <c r="C39" s="186"/>
      <c r="D39" s="189" t="s">
        <v>398</v>
      </c>
      <c r="E39" s="180" t="s">
        <v>399</v>
      </c>
      <c r="F39" s="180"/>
      <c r="G39" s="180" t="s">
        <v>432</v>
      </c>
      <c r="H39" s="180" t="s">
        <v>433</v>
      </c>
      <c r="I39" s="180" t="s">
        <v>402</v>
      </c>
      <c r="J39" s="180"/>
      <c r="K39" s="180"/>
      <c r="L39" s="180"/>
      <c r="M39" s="180"/>
      <c r="N39" s="180"/>
      <c r="O39" s="166"/>
      <c r="P39" s="109" t="str">
        <f>IF(AG39=TRUE, "Andere (specificeer:)", "Andere")</f>
        <v>Andere</v>
      </c>
      <c r="Q39" s="167"/>
      <c r="R39" s="166"/>
      <c r="S39" s="109" t="str">
        <f>IF(AN39=TRUE, "Andere (specificeer:)", "Andere")</f>
        <v>Andere</v>
      </c>
      <c r="T39" s="167"/>
      <c r="U39" s="192"/>
      <c r="V39" s="79">
        <v>4</v>
      </c>
      <c r="W39" s="79"/>
      <c r="X39" s="158"/>
      <c r="Y39" s="159"/>
      <c r="Z39" s="159"/>
      <c r="AA39" s="159"/>
      <c r="AB39" s="159"/>
      <c r="AC39" s="159"/>
      <c r="AD39" s="159"/>
      <c r="AE39" s="110" t="str">
        <f t="shared" ref="AE39" si="121">J31&amp;""</f>
        <v>Gerealiseerd</v>
      </c>
      <c r="AF39" s="139" t="str">
        <f t="shared" ref="AF39" si="122">N31&amp;""</f>
        <v>Cultureel én beleidsdomeinoverschrijdend</v>
      </c>
      <c r="AG39" s="110" t="b">
        <v>0</v>
      </c>
      <c r="AH39" s="44"/>
      <c r="AI39" s="44" t="str">
        <f t="shared" ref="AI39" si="123">IF(AI31&lt;&gt;"", 1, "")</f>
        <v/>
      </c>
      <c r="AJ39" s="44"/>
      <c r="AK39" s="44"/>
      <c r="AL39" s="44"/>
      <c r="AM39" s="44"/>
      <c r="AN39" s="110" t="b">
        <v>0</v>
      </c>
      <c r="AO39" s="44"/>
      <c r="AP39" s="44" t="str">
        <f t="shared" ref="AP39" si="124">IF(AP31&lt;&gt;"", 1, "")</f>
        <v/>
      </c>
      <c r="AQ39" s="44"/>
      <c r="AR39" s="44"/>
      <c r="AS39" s="44"/>
      <c r="AT39" s="44"/>
      <c r="AU39" s="44"/>
      <c r="AV39" s="135"/>
    </row>
    <row r="40" spans="1:48" ht="13.25" customHeight="1" x14ac:dyDescent="0.2">
      <c r="A40" s="85" t="str">
        <f t="shared" ref="A40" si="125">IF(AV40&lt;&gt;"", "✘", "")</f>
        <v/>
      </c>
      <c r="B40" s="181" t="str">
        <f t="shared" ref="B40" si="126">IF(C40&lt;&gt;"", IF(X40&lt;&gt;"", X40, "D"&amp;SUBSTITUTE(TEXT(W40/1000, "0000,000"), ",", ".")), "")</f>
        <v>D2020.005</v>
      </c>
      <c r="C40" s="184" t="str">
        <f>IF(Y40&amp;Z40&amp;AA40&amp;AB40&amp;AC40&amp;AD40&lt;&gt;"", IF(D40&amp;E40&amp;F40&amp;G40&amp;H40&amp;I40&lt;&gt;Y40&amp;Z40&amp;AA40&amp;AB40&amp;AC40&amp;AD40, "Gewijzigde actie", "Bestaande actie"), IF(OR(D40&amp;E40&amp;F40&amp;G40&amp;H40&amp;I40&amp;J40&amp;K40&amp;L40&amp;M40&amp;N40&amp;Q48&amp;T48&amp;U40&lt;&gt;"", AH40&lt;&gt;0, AO40&lt;&gt;0), "Nieuwe actie", ""))</f>
        <v>Bestaande actie</v>
      </c>
      <c r="D40" s="187" t="s">
        <v>398</v>
      </c>
      <c r="E40" s="178" t="s">
        <v>399</v>
      </c>
      <c r="F40" s="178"/>
      <c r="G40" s="178" t="s">
        <v>436</v>
      </c>
      <c r="H40" s="178" t="s">
        <v>437</v>
      </c>
      <c r="I40" s="178" t="s">
        <v>402</v>
      </c>
      <c r="J40" s="178" t="s">
        <v>438</v>
      </c>
      <c r="K40" s="178"/>
      <c r="L40" s="178"/>
      <c r="M40" s="178" t="s">
        <v>439</v>
      </c>
      <c r="N40" s="178" t="s">
        <v>405</v>
      </c>
      <c r="O40" s="168"/>
      <c r="P40" s="105" t="s">
        <v>406</v>
      </c>
      <c r="Q40" s="106"/>
      <c r="R40" s="168"/>
      <c r="S40" s="105" t="s">
        <v>407</v>
      </c>
      <c r="T40" s="106"/>
      <c r="U40" s="190"/>
      <c r="V40" s="79">
        <v>5</v>
      </c>
      <c r="W40" s="79">
        <f>IF(C40&lt;&gt;"", IF(C40="Nieuwe actie", MAX(VALUE(Datum_werkingsjaar&amp;"000"), $W$3:$W39)+1, VALUE(RIGHT(SUBSTITUTE(X40, ".", ""), 7))), "")</f>
        <v>2020005</v>
      </c>
      <c r="X40" s="158" t="s">
        <v>440</v>
      </c>
      <c r="Y40" s="159" t="s">
        <v>398</v>
      </c>
      <c r="Z40" s="159" t="s">
        <v>399</v>
      </c>
      <c r="AA40" s="159"/>
      <c r="AB40" s="159" t="s">
        <v>436</v>
      </c>
      <c r="AC40" s="159" t="s">
        <v>437</v>
      </c>
      <c r="AD40" s="159" t="s">
        <v>402</v>
      </c>
      <c r="AE40" s="110" t="str">
        <f t="shared" ref="AE40" si="127">J40&amp;""</f>
        <v>In uitvoering</v>
      </c>
      <c r="AF40" s="139" t="str">
        <f t="shared" ref="AF40" si="128">N40&amp;""</f>
        <v>Cultureel én beleidsdomeinoverschrijdend</v>
      </c>
      <c r="AG40" s="110" t="b">
        <v>0</v>
      </c>
      <c r="AH40" s="44" cm="1">
        <f t="array" ref="AH40">SUMPRODUCT((AG40:AG48)*(AG40:AG48))</f>
        <v>7</v>
      </c>
      <c r="AI40" s="44" t="str">
        <f>IF(OR($J40="Gerealiseerd", $J40="In uitvoering", $J40="Geschrapt"), IF(OR($N40=Samenwerking_C, $N40=Samenwerking_C_BDO), IF(AH40=0, "| Selecteer één of meerdere samenwerkingen in kolom 'O'.  ", ""), ""), "")</f>
        <v/>
      </c>
      <c r="AJ40" s="44" t="str">
        <f>IF(AH40&lt;&gt;0, IF(OR($N40="", $N40=Samenwerking_geen, $N40=Samenwerking_BDO), "| Maak de juiste keuze in cel 'N"&amp;ROW(N40)&amp;"' vooraleer je samenwerkingen in kolom 'O' aanduidt. Laat anders selectievakken in kolom 'O' niet aangevinkt.  ", ""), "")</f>
        <v/>
      </c>
      <c r="AK40" s="44" t="str">
        <f t="shared" ref="AK40" si="129">IF(AG48&lt;&gt;TRUE, IF(Q48&lt;&gt;"", "| Als je andere samenwerking(en) specificeert in cel 'O"&amp;ROW(Q48)&amp;"', moet je eerst het vak 'Andere' in kolom 'O' selecteren. Laat anders cel 'O"&amp;ROW(Q48)&amp;"' leeg voor deze doelstelling.  ", ""), "")</f>
        <v/>
      </c>
      <c r="AL40" s="44" t="str">
        <f>IF(OR($N40=Samenwerking_C, $N40=Samenwerking_C_BDO), IF(AG48=TRUE, IF(Q48="", "| Specificeer andere samenwerking(en) in cel 'Q"&amp;ROW(Q48)&amp;"'.  ", ""), ""), "")</f>
        <v/>
      </c>
      <c r="AM40" s="44" t="str">
        <f t="shared" ref="AM40" si="130">IF(AI40&lt;&gt;"", AI40, IF(AJ40&lt;&gt;"", AJ40, IF(AK40&lt;&gt;"", AK40, AK40&amp;AL40)))</f>
        <v/>
      </c>
      <c r="AN40" s="110" t="b">
        <v>0</v>
      </c>
      <c r="AO40" s="44" cm="1">
        <f t="array" ref="AO40">SUMPRODUCT((AN40:AN48)*(AN40:AN48))</f>
        <v>4</v>
      </c>
      <c r="AP40" s="44" t="str">
        <f>IF(OR($J40="Gerealiseerd", $J40="In uitvoering", $J40="Geschrapt"), IF(OR($N40=Samenwerking_BDO, $N40=Samenwerking_C_BDO), IF(AO40=0,"| Selecteer één of meerdere samenwerkingen in kolom 'R'.  ",""), ""), "")</f>
        <v/>
      </c>
      <c r="AQ40" s="44" t="str">
        <f>IF(AO40&lt;&gt;0, IF(OR($N40="", $N40=Samenwerking_geen, $N40=Samenwerking_C), "| Maak de juiste keuze in cel 'N"&amp;ROW(N40)&amp;"' vooraleer je samenwerkingen in kolom 'R' aanduidt. Laat anders selectievakken in kolom 'R' niet aangevinkt.  ", ""), "")</f>
        <v/>
      </c>
      <c r="AR40" s="44" t="str">
        <f t="shared" ref="AR40" si="131">IF(AN48&lt;&gt;TRUE, IF(T48&lt;&gt;"", "| Als je andere samenwerking(en) specificeert in cel 'R"&amp;ROW(T48)&amp;"', moet je eerst het vak 'Andere' in kolom 'R' selecteren. Anders laat cel 'R"&amp;ROW(T48)&amp;"' leeg voor deze doelstelling.  ", ""), "")</f>
        <v/>
      </c>
      <c r="AS40" s="44" t="str">
        <f>IF(OR($N40=Samenwerking_BDO, $N40=Samenwerking_C_BDO), IF(AN48=TRUE, IF(T48="", "| Specificeer andere samenwerking(en) in cel 'T"&amp;ROW(T48)&amp;"'.  ", ""), ""), "")</f>
        <v/>
      </c>
      <c r="AT40" s="44" t="str">
        <f t="shared" ref="AT40" si="132">IF(AP40&lt;&gt;"", AP40, IF(AQ40&lt;&gt;"", AQ40, IF(AR40&lt;&gt;"", AR40, AR40&amp;AS40)))</f>
        <v/>
      </c>
      <c r="AU40" s="44" t="str">
        <f t="shared" ref="AU40" si="133">IF(C40&lt;&gt;"", IF(OR(D40="", E40="", G40="", I40="", J40="", M40="", IF(J40="Gerealiseerd", IF(K40="Ja", OR(L40="", N40=""), OR(K40="", N40="")), IF(J40="In uitvoering", N40="", IF(J40="Niet in uitvoering", L40="")))), "| Vul verplichte velden in.", ""), "")</f>
        <v/>
      </c>
      <c r="AV40" s="124" t="str">
        <f t="shared" ref="AV40" si="134">IF(OR(AM40&lt;&gt;"", AT40&lt;&gt;""), AM40&amp;AT40, AU40)</f>
        <v/>
      </c>
    </row>
    <row r="41" spans="1:48" ht="13.25" customHeight="1" x14ac:dyDescent="0.2">
      <c r="B41" s="182"/>
      <c r="C41" s="185"/>
      <c r="D41" s="188" t="s">
        <v>398</v>
      </c>
      <c r="E41" s="179" t="s">
        <v>399</v>
      </c>
      <c r="F41" s="179"/>
      <c r="G41" s="179" t="s">
        <v>436</v>
      </c>
      <c r="H41" s="179" t="s">
        <v>437</v>
      </c>
      <c r="I41" s="179" t="s">
        <v>402</v>
      </c>
      <c r="J41" s="179"/>
      <c r="K41" s="179"/>
      <c r="L41" s="179"/>
      <c r="M41" s="179"/>
      <c r="N41" s="179"/>
      <c r="O41" s="164"/>
      <c r="P41" s="107" t="s">
        <v>410</v>
      </c>
      <c r="Q41" s="108"/>
      <c r="R41" s="164"/>
      <c r="S41" s="107" t="s">
        <v>411</v>
      </c>
      <c r="T41" s="108"/>
      <c r="U41" s="191"/>
      <c r="V41" s="79">
        <v>5</v>
      </c>
      <c r="W41" s="79"/>
      <c r="X41" s="158"/>
      <c r="Y41" s="159"/>
      <c r="Z41" s="159"/>
      <c r="AA41" s="159"/>
      <c r="AB41" s="159"/>
      <c r="AC41" s="159"/>
      <c r="AD41" s="159"/>
      <c r="AE41" s="110" t="str">
        <f t="shared" ref="AE41" si="135">J40&amp;""</f>
        <v>In uitvoering</v>
      </c>
      <c r="AF41" s="139" t="str">
        <f t="shared" ref="AF41" si="136">N40&amp;""</f>
        <v>Cultureel én beleidsdomeinoverschrijdend</v>
      </c>
      <c r="AG41" s="110" t="b">
        <v>1</v>
      </c>
      <c r="AH41" s="44"/>
      <c r="AI41" s="44" t="str">
        <f t="shared" ref="AI41" si="137">IF(AI40&lt;&gt;"", 1, "")</f>
        <v/>
      </c>
      <c r="AJ41" s="44"/>
      <c r="AK41" s="44"/>
      <c r="AL41" s="44"/>
      <c r="AM41" s="44"/>
      <c r="AN41" s="110" t="b">
        <v>1</v>
      </c>
      <c r="AO41" s="44"/>
      <c r="AP41" s="44" t="str">
        <f t="shared" ref="AP41" si="138">IF(AP40&lt;&gt;"", 1, "")</f>
        <v/>
      </c>
      <c r="AQ41" s="44"/>
      <c r="AR41" s="44"/>
      <c r="AS41" s="44"/>
      <c r="AT41" s="44"/>
      <c r="AU41" s="44"/>
      <c r="AV41" s="124"/>
    </row>
    <row r="42" spans="1:48" ht="13.25" customHeight="1" x14ac:dyDescent="0.2">
      <c r="B42" s="182"/>
      <c r="C42" s="185"/>
      <c r="D42" s="188" t="s">
        <v>398</v>
      </c>
      <c r="E42" s="179" t="s">
        <v>399</v>
      </c>
      <c r="F42" s="179"/>
      <c r="G42" s="179" t="s">
        <v>436</v>
      </c>
      <c r="H42" s="179" t="s">
        <v>437</v>
      </c>
      <c r="I42" s="179" t="s">
        <v>402</v>
      </c>
      <c r="J42" s="179"/>
      <c r="K42" s="179"/>
      <c r="L42" s="179"/>
      <c r="M42" s="179"/>
      <c r="N42" s="179"/>
      <c r="O42" s="164"/>
      <c r="P42" s="107" t="s">
        <v>412</v>
      </c>
      <c r="Q42" s="108"/>
      <c r="R42" s="164"/>
      <c r="S42" s="107" t="s">
        <v>413</v>
      </c>
      <c r="T42" s="108"/>
      <c r="U42" s="191"/>
      <c r="V42" s="79">
        <v>5</v>
      </c>
      <c r="W42" s="79"/>
      <c r="X42" s="158"/>
      <c r="Y42" s="159"/>
      <c r="Z42" s="159"/>
      <c r="AA42" s="159"/>
      <c r="AB42" s="159"/>
      <c r="AC42" s="159"/>
      <c r="AD42" s="159"/>
      <c r="AE42" s="110" t="str">
        <f t="shared" ref="AE42" si="139">J40&amp;""</f>
        <v>In uitvoering</v>
      </c>
      <c r="AF42" s="139" t="str">
        <f t="shared" ref="AF42" si="140">N40&amp;""</f>
        <v>Cultureel én beleidsdomeinoverschrijdend</v>
      </c>
      <c r="AG42" s="110" t="b">
        <v>1</v>
      </c>
      <c r="AH42" s="44"/>
      <c r="AI42" s="44" t="str">
        <f t="shared" ref="AI42" si="141">IF(AI40&lt;&gt;"", 1, "")</f>
        <v/>
      </c>
      <c r="AJ42" s="44"/>
      <c r="AK42" s="44"/>
      <c r="AL42" s="44"/>
      <c r="AM42" s="44"/>
      <c r="AN42" s="110" t="b">
        <v>1</v>
      </c>
      <c r="AO42" s="44"/>
      <c r="AP42" s="44" t="str">
        <f t="shared" ref="AP42" si="142">IF(AP40&lt;&gt;"", 1, "")</f>
        <v/>
      </c>
      <c r="AQ42" s="44"/>
      <c r="AR42" s="44"/>
      <c r="AS42" s="44"/>
      <c r="AT42" s="44"/>
      <c r="AU42" s="44"/>
      <c r="AV42" s="165"/>
    </row>
    <row r="43" spans="1:48" ht="13.25" customHeight="1" x14ac:dyDescent="0.2">
      <c r="B43" s="182"/>
      <c r="C43" s="185"/>
      <c r="D43" s="188" t="s">
        <v>398</v>
      </c>
      <c r="E43" s="179" t="s">
        <v>399</v>
      </c>
      <c r="F43" s="179"/>
      <c r="G43" s="179" t="s">
        <v>436</v>
      </c>
      <c r="H43" s="179" t="s">
        <v>437</v>
      </c>
      <c r="I43" s="179" t="s">
        <v>402</v>
      </c>
      <c r="J43" s="179"/>
      <c r="K43" s="179"/>
      <c r="L43" s="179"/>
      <c r="M43" s="179"/>
      <c r="N43" s="179"/>
      <c r="O43" s="164"/>
      <c r="P43" s="107" t="s">
        <v>414</v>
      </c>
      <c r="Q43" s="108"/>
      <c r="R43" s="164"/>
      <c r="S43" s="107" t="s">
        <v>415</v>
      </c>
      <c r="T43" s="108"/>
      <c r="U43" s="191"/>
      <c r="V43" s="79">
        <v>5</v>
      </c>
      <c r="W43" s="79"/>
      <c r="X43" s="158"/>
      <c r="Y43" s="159"/>
      <c r="Z43" s="159"/>
      <c r="AA43" s="159"/>
      <c r="AB43" s="159"/>
      <c r="AC43" s="159"/>
      <c r="AD43" s="159"/>
      <c r="AE43" s="110" t="str">
        <f t="shared" ref="AE43" si="143">J40&amp;""</f>
        <v>In uitvoering</v>
      </c>
      <c r="AF43" s="139" t="str">
        <f t="shared" ref="AF43" si="144">N40&amp;""</f>
        <v>Cultureel én beleidsdomeinoverschrijdend</v>
      </c>
      <c r="AG43" s="110" t="b">
        <v>1</v>
      </c>
      <c r="AH43" s="44"/>
      <c r="AI43" s="44" t="str">
        <f t="shared" ref="AI43" si="145">IF(AI40&lt;&gt;"", 1, "")</f>
        <v/>
      </c>
      <c r="AJ43" s="44"/>
      <c r="AK43" s="44"/>
      <c r="AL43" s="44"/>
      <c r="AM43" s="44"/>
      <c r="AN43" s="110" t="b">
        <v>0</v>
      </c>
      <c r="AO43" s="44"/>
      <c r="AP43" s="44" t="str">
        <f t="shared" ref="AP43" si="146">IF(AP40&lt;&gt;"", 1, "")</f>
        <v/>
      </c>
      <c r="AQ43" s="44"/>
      <c r="AR43" s="44"/>
      <c r="AS43" s="44"/>
      <c r="AT43" s="44"/>
      <c r="AU43" s="44"/>
      <c r="AV43" s="165"/>
    </row>
    <row r="44" spans="1:48" ht="13.25" customHeight="1" x14ac:dyDescent="0.2">
      <c r="B44" s="182"/>
      <c r="C44" s="185"/>
      <c r="D44" s="188" t="s">
        <v>398</v>
      </c>
      <c r="E44" s="179" t="s">
        <v>399</v>
      </c>
      <c r="F44" s="179"/>
      <c r="G44" s="179" t="s">
        <v>436</v>
      </c>
      <c r="H44" s="179" t="s">
        <v>437</v>
      </c>
      <c r="I44" s="179" t="s">
        <v>402</v>
      </c>
      <c r="J44" s="179"/>
      <c r="K44" s="179"/>
      <c r="L44" s="179"/>
      <c r="M44" s="179"/>
      <c r="N44" s="179"/>
      <c r="O44" s="164"/>
      <c r="P44" s="107" t="s">
        <v>416</v>
      </c>
      <c r="Q44" s="108"/>
      <c r="R44" s="164"/>
      <c r="S44" s="107" t="s">
        <v>417</v>
      </c>
      <c r="T44" s="108"/>
      <c r="U44" s="191"/>
      <c r="V44" s="79">
        <v>5</v>
      </c>
      <c r="W44" s="79"/>
      <c r="X44" s="158"/>
      <c r="Y44" s="159"/>
      <c r="Z44" s="159"/>
      <c r="AA44" s="159"/>
      <c r="AB44" s="159"/>
      <c r="AC44" s="159"/>
      <c r="AD44" s="159"/>
      <c r="AE44" s="110" t="str">
        <f t="shared" ref="AE44" si="147">J40&amp;""</f>
        <v>In uitvoering</v>
      </c>
      <c r="AF44" s="139" t="str">
        <f t="shared" ref="AF44" si="148">N40&amp;""</f>
        <v>Cultureel én beleidsdomeinoverschrijdend</v>
      </c>
      <c r="AG44" s="110" t="b">
        <v>1</v>
      </c>
      <c r="AH44" s="44"/>
      <c r="AI44" s="44" t="str">
        <f t="shared" ref="AI44" si="149">IF(AI40&lt;&gt;"", 1, "")</f>
        <v/>
      </c>
      <c r="AJ44" s="44"/>
      <c r="AK44" s="44"/>
      <c r="AL44" s="44"/>
      <c r="AM44" s="44"/>
      <c r="AN44" s="110" t="b">
        <v>0</v>
      </c>
      <c r="AO44" s="44"/>
      <c r="AP44" s="44" t="str">
        <f t="shared" ref="AP44" si="150">IF(AP40&lt;&gt;"", 1, "")</f>
        <v/>
      </c>
      <c r="AQ44" s="44"/>
      <c r="AR44" s="44"/>
      <c r="AS44" s="44"/>
      <c r="AT44" s="44"/>
      <c r="AU44" s="44"/>
      <c r="AV44" s="165"/>
    </row>
    <row r="45" spans="1:48" ht="13.25" customHeight="1" x14ac:dyDescent="0.2">
      <c r="B45" s="182"/>
      <c r="C45" s="185"/>
      <c r="D45" s="188" t="s">
        <v>398</v>
      </c>
      <c r="E45" s="179" t="s">
        <v>399</v>
      </c>
      <c r="F45" s="179"/>
      <c r="G45" s="179" t="s">
        <v>436</v>
      </c>
      <c r="H45" s="179" t="s">
        <v>437</v>
      </c>
      <c r="I45" s="179" t="s">
        <v>402</v>
      </c>
      <c r="J45" s="179"/>
      <c r="K45" s="179"/>
      <c r="L45" s="179"/>
      <c r="M45" s="179"/>
      <c r="N45" s="179"/>
      <c r="O45" s="164"/>
      <c r="P45" s="107" t="s">
        <v>418</v>
      </c>
      <c r="Q45" s="108"/>
      <c r="R45" s="164"/>
      <c r="S45" s="107" t="s">
        <v>419</v>
      </c>
      <c r="T45" s="108"/>
      <c r="U45" s="191"/>
      <c r="V45" s="79">
        <v>5</v>
      </c>
      <c r="W45" s="79"/>
      <c r="X45" s="158"/>
      <c r="Y45" s="159"/>
      <c r="Z45" s="159"/>
      <c r="AA45" s="159"/>
      <c r="AB45" s="159"/>
      <c r="AC45" s="159"/>
      <c r="AD45" s="159"/>
      <c r="AE45" s="110" t="str">
        <f t="shared" ref="AE45" si="151">J40&amp;""</f>
        <v>In uitvoering</v>
      </c>
      <c r="AF45" s="139" t="str">
        <f t="shared" ref="AF45" si="152">N40&amp;""</f>
        <v>Cultureel én beleidsdomeinoverschrijdend</v>
      </c>
      <c r="AG45" s="110" t="b">
        <v>1</v>
      </c>
      <c r="AH45" s="44"/>
      <c r="AI45" s="44" t="str">
        <f t="shared" ref="AI45" si="153">IF(AI40&lt;&gt;"", 1, "")</f>
        <v/>
      </c>
      <c r="AJ45" s="44"/>
      <c r="AK45" s="44"/>
      <c r="AL45" s="44"/>
      <c r="AM45" s="44"/>
      <c r="AN45" s="110" t="b">
        <v>1</v>
      </c>
      <c r="AO45" s="44"/>
      <c r="AP45" s="44" t="str">
        <f t="shared" ref="AP45" si="154">IF(AP40&lt;&gt;"", 1, "")</f>
        <v/>
      </c>
      <c r="AQ45" s="44"/>
      <c r="AR45" s="44"/>
      <c r="AS45" s="44"/>
      <c r="AT45" s="44"/>
      <c r="AU45" s="44"/>
      <c r="AV45" s="165"/>
    </row>
    <row r="46" spans="1:48" ht="13.25" customHeight="1" x14ac:dyDescent="0.2">
      <c r="B46" s="182"/>
      <c r="C46" s="185"/>
      <c r="D46" s="188" t="s">
        <v>398</v>
      </c>
      <c r="E46" s="179" t="s">
        <v>399</v>
      </c>
      <c r="F46" s="179"/>
      <c r="G46" s="179" t="s">
        <v>436</v>
      </c>
      <c r="H46" s="179" t="s">
        <v>437</v>
      </c>
      <c r="I46" s="179" t="s">
        <v>402</v>
      </c>
      <c r="J46" s="179"/>
      <c r="K46" s="179"/>
      <c r="L46" s="179"/>
      <c r="M46" s="179"/>
      <c r="N46" s="179"/>
      <c r="O46" s="164"/>
      <c r="P46" s="107" t="s">
        <v>420</v>
      </c>
      <c r="Q46" s="108"/>
      <c r="R46" s="164"/>
      <c r="S46" s="107" t="s">
        <v>421</v>
      </c>
      <c r="T46" s="108"/>
      <c r="U46" s="191"/>
      <c r="V46" s="79">
        <v>5</v>
      </c>
      <c r="W46" s="79"/>
      <c r="X46" s="158"/>
      <c r="Y46" s="159"/>
      <c r="Z46" s="159"/>
      <c r="AA46" s="159"/>
      <c r="AB46" s="159"/>
      <c r="AC46" s="159"/>
      <c r="AD46" s="159"/>
      <c r="AE46" s="110" t="str">
        <f t="shared" ref="AE46" si="155">J40&amp;""</f>
        <v>In uitvoering</v>
      </c>
      <c r="AF46" s="139" t="str">
        <f t="shared" ref="AF46" si="156">N40&amp;""</f>
        <v>Cultureel én beleidsdomeinoverschrijdend</v>
      </c>
      <c r="AG46" s="110" t="b">
        <v>1</v>
      </c>
      <c r="AH46" s="44"/>
      <c r="AI46" s="44" t="str">
        <f t="shared" ref="AI46" si="157">IF(AI40&lt;&gt;"", 1, "")</f>
        <v/>
      </c>
      <c r="AJ46" s="44"/>
      <c r="AK46" s="44"/>
      <c r="AL46" s="44"/>
      <c r="AM46" s="44"/>
      <c r="AN46" s="110" t="b">
        <v>0</v>
      </c>
      <c r="AO46" s="44"/>
      <c r="AP46" s="44" t="str">
        <f t="shared" ref="AP46" si="158">IF(AP40&lt;&gt;"", 1, "")</f>
        <v/>
      </c>
      <c r="AQ46" s="44"/>
      <c r="AR46" s="44"/>
      <c r="AS46" s="44"/>
      <c r="AT46" s="44"/>
      <c r="AU46" s="44"/>
      <c r="AV46" s="165"/>
    </row>
    <row r="47" spans="1:48" ht="13.25" customHeight="1" x14ac:dyDescent="0.2">
      <c r="B47" s="182"/>
      <c r="C47" s="185"/>
      <c r="D47" s="188" t="s">
        <v>398</v>
      </c>
      <c r="E47" s="179" t="s">
        <v>399</v>
      </c>
      <c r="F47" s="179"/>
      <c r="G47" s="179" t="s">
        <v>436</v>
      </c>
      <c r="H47" s="179" t="s">
        <v>437</v>
      </c>
      <c r="I47" s="179" t="s">
        <v>402</v>
      </c>
      <c r="J47" s="179"/>
      <c r="K47" s="179"/>
      <c r="L47" s="179"/>
      <c r="M47" s="179"/>
      <c r="N47" s="179"/>
      <c r="O47" s="164"/>
      <c r="P47" s="107" t="s">
        <v>422</v>
      </c>
      <c r="Q47" s="108"/>
      <c r="R47" s="164"/>
      <c r="S47" s="107" t="s">
        <v>423</v>
      </c>
      <c r="T47" s="108"/>
      <c r="U47" s="191"/>
      <c r="V47" s="79">
        <v>5</v>
      </c>
      <c r="W47" s="79"/>
      <c r="X47" s="158"/>
      <c r="Y47" s="159"/>
      <c r="Z47" s="159"/>
      <c r="AA47" s="159"/>
      <c r="AB47" s="159"/>
      <c r="AC47" s="159"/>
      <c r="AD47" s="159"/>
      <c r="AE47" s="110" t="str">
        <f t="shared" ref="AE47" si="159">J40&amp;""</f>
        <v>In uitvoering</v>
      </c>
      <c r="AF47" s="139" t="str">
        <f t="shared" ref="AF47" si="160">N40&amp;""</f>
        <v>Cultureel én beleidsdomeinoverschrijdend</v>
      </c>
      <c r="AG47" s="110" t="b">
        <v>1</v>
      </c>
      <c r="AH47" s="44"/>
      <c r="AI47" s="44" t="str">
        <f t="shared" ref="AI47" si="161">IF(AI40&lt;&gt;"", 1, "")</f>
        <v/>
      </c>
      <c r="AJ47" s="44"/>
      <c r="AK47" s="44"/>
      <c r="AL47" s="44"/>
      <c r="AM47" s="44"/>
      <c r="AN47" s="110" t="b">
        <v>1</v>
      </c>
      <c r="AO47" s="44"/>
      <c r="AP47" s="44" t="str">
        <f t="shared" ref="AP47" si="162">IF(AP40&lt;&gt;"", 1, "")</f>
        <v/>
      </c>
      <c r="AQ47" s="44"/>
      <c r="AR47" s="44"/>
      <c r="AS47" s="44"/>
      <c r="AT47" s="44"/>
      <c r="AU47" s="44"/>
      <c r="AV47" s="165"/>
    </row>
    <row r="48" spans="1:48" ht="13.25" customHeight="1" x14ac:dyDescent="0.2">
      <c r="B48" s="183"/>
      <c r="C48" s="186"/>
      <c r="D48" s="189" t="s">
        <v>398</v>
      </c>
      <c r="E48" s="180" t="s">
        <v>399</v>
      </c>
      <c r="F48" s="180"/>
      <c r="G48" s="180" t="s">
        <v>436</v>
      </c>
      <c r="H48" s="180" t="s">
        <v>437</v>
      </c>
      <c r="I48" s="180" t="s">
        <v>402</v>
      </c>
      <c r="J48" s="180"/>
      <c r="K48" s="180"/>
      <c r="L48" s="180"/>
      <c r="M48" s="180"/>
      <c r="N48" s="180"/>
      <c r="O48" s="166"/>
      <c r="P48" s="109" t="str">
        <f t="shared" ref="P48" si="163">IF(AG48=TRUE, "Andere (specificeer:)", "Andere")</f>
        <v>Andere</v>
      </c>
      <c r="Q48" s="167"/>
      <c r="R48" s="166"/>
      <c r="S48" s="109" t="str">
        <f t="shared" ref="S48" si="164">IF(AN48=TRUE, "Andere (specificeer:)", "Andere")</f>
        <v>Andere</v>
      </c>
      <c r="T48" s="167"/>
      <c r="U48" s="192"/>
      <c r="V48" s="79">
        <v>5</v>
      </c>
      <c r="W48" s="79"/>
      <c r="X48" s="158"/>
      <c r="Y48" s="159"/>
      <c r="Z48" s="159"/>
      <c r="AA48" s="159"/>
      <c r="AB48" s="159"/>
      <c r="AC48" s="159"/>
      <c r="AD48" s="159"/>
      <c r="AE48" s="110" t="str">
        <f t="shared" ref="AE48" si="165">J40&amp;""</f>
        <v>In uitvoering</v>
      </c>
      <c r="AF48" s="139" t="str">
        <f t="shared" ref="AF48" si="166">N40&amp;""</f>
        <v>Cultureel én beleidsdomeinoverschrijdend</v>
      </c>
      <c r="AG48" s="110" t="b">
        <v>0</v>
      </c>
      <c r="AH48" s="44"/>
      <c r="AI48" s="44" t="str">
        <f t="shared" ref="AI48" si="167">IF(AI40&lt;&gt;"", 1, "")</f>
        <v/>
      </c>
      <c r="AJ48" s="44"/>
      <c r="AK48" s="44"/>
      <c r="AL48" s="44"/>
      <c r="AM48" s="44"/>
      <c r="AN48" s="110" t="b">
        <v>0</v>
      </c>
      <c r="AO48" s="44"/>
      <c r="AP48" s="44" t="str">
        <f t="shared" ref="AP48" si="168">IF(AP40&lt;&gt;"", 1, "")</f>
        <v/>
      </c>
      <c r="AQ48" s="44"/>
      <c r="AR48" s="44"/>
      <c r="AS48" s="44"/>
      <c r="AT48" s="44"/>
      <c r="AU48" s="44"/>
      <c r="AV48" s="135"/>
    </row>
    <row r="49" spans="1:48" ht="13.25" customHeight="1" x14ac:dyDescent="0.2">
      <c r="A49" s="85" t="str">
        <f t="shared" ref="A49" si="169">IF(AV49&lt;&gt;"", "✘", "")</f>
        <v/>
      </c>
      <c r="B49" s="181" t="str">
        <f t="shared" ref="B49" si="170">IF(C49&lt;&gt;"", IF(X49&lt;&gt;"", X49, "D"&amp;SUBSTITUTE(TEXT(W49/1000, "0000,000"), ",", ".")), "")</f>
        <v>D2020.006</v>
      </c>
      <c r="C49" s="184" t="str">
        <f>IF(Y49&amp;Z49&amp;AA49&amp;AB49&amp;AC49&amp;AD49&lt;&gt;"", IF(D49&amp;E49&amp;F49&amp;G49&amp;H49&amp;I49&lt;&gt;Y49&amp;Z49&amp;AA49&amp;AB49&amp;AC49&amp;AD49, "Gewijzigde actie", "Bestaande actie"), IF(OR(D49&amp;E49&amp;F49&amp;G49&amp;H49&amp;I49&amp;J49&amp;K49&amp;L49&amp;M49&amp;N49&amp;Q57&amp;T57&amp;U49&lt;&gt;"", AH49&lt;&gt;0, AO49&lt;&gt;0), "Nieuwe actie", ""))</f>
        <v>Bestaande actie</v>
      </c>
      <c r="D49" s="187" t="s">
        <v>398</v>
      </c>
      <c r="E49" s="178" t="s">
        <v>399</v>
      </c>
      <c r="F49" s="178"/>
      <c r="G49" s="178" t="s">
        <v>441</v>
      </c>
      <c r="H49" s="178" t="s">
        <v>442</v>
      </c>
      <c r="I49" s="178" t="s">
        <v>402</v>
      </c>
      <c r="J49" s="178" t="s">
        <v>403</v>
      </c>
      <c r="K49" s="178" t="s">
        <v>404</v>
      </c>
      <c r="L49" s="178">
        <v>2026</v>
      </c>
      <c r="M49" s="178" t="s">
        <v>642</v>
      </c>
      <c r="N49" s="178" t="s">
        <v>405</v>
      </c>
      <c r="O49" s="168"/>
      <c r="P49" s="105" t="s">
        <v>406</v>
      </c>
      <c r="Q49" s="106"/>
      <c r="R49" s="168"/>
      <c r="S49" s="105" t="s">
        <v>407</v>
      </c>
      <c r="T49" s="106"/>
      <c r="U49" s="190" t="s">
        <v>443</v>
      </c>
      <c r="V49" s="79">
        <v>6</v>
      </c>
      <c r="W49" s="79">
        <f>IF(C49&lt;&gt;"", IF(C49="Nieuwe actie", MAX(VALUE(Datum_werkingsjaar&amp;"000"), $W$3:$W48)+1, VALUE(RIGHT(SUBSTITUTE(X49, ".", ""), 7))), "")</f>
        <v>2020006</v>
      </c>
      <c r="X49" s="158" t="s">
        <v>444</v>
      </c>
      <c r="Y49" s="159" t="s">
        <v>398</v>
      </c>
      <c r="Z49" s="159" t="s">
        <v>399</v>
      </c>
      <c r="AA49" s="159"/>
      <c r="AB49" s="159" t="s">
        <v>441</v>
      </c>
      <c r="AC49" s="159" t="s">
        <v>442</v>
      </c>
      <c r="AD49" s="159" t="s">
        <v>402</v>
      </c>
      <c r="AE49" s="110" t="str">
        <f t="shared" ref="AE49" si="171">J49&amp;""</f>
        <v>Gerealiseerd</v>
      </c>
      <c r="AF49" s="139" t="str">
        <f t="shared" ref="AF49" si="172">N49&amp;""</f>
        <v>Cultureel én beleidsdomeinoverschrijdend</v>
      </c>
      <c r="AG49" s="110" t="b">
        <v>0</v>
      </c>
      <c r="AH49" s="44" cm="1">
        <f t="array" ref="AH49">SUMPRODUCT((AG49:AG57)*(AG49:AG57))</f>
        <v>7</v>
      </c>
      <c r="AI49" s="44" t="str">
        <f>IF(OR($J49="Gerealiseerd", $J49="In uitvoering", $J49="Geschrapt"), IF(OR($N49=Samenwerking_C, $N49=Samenwerking_C_BDO), IF(AH49=0, "| Selecteer één of meerdere samenwerkingen in kolom 'O'.  ", ""), ""), "")</f>
        <v/>
      </c>
      <c r="AJ49" s="44" t="str">
        <f>IF(AH49&lt;&gt;0, IF(OR($N49="", $N49=Samenwerking_geen, $N49=Samenwerking_BDO), "| Maak de juiste keuze in cel 'N"&amp;ROW(N49)&amp;"' vooraleer je samenwerkingen in kolom 'O' aanduidt. Laat anders selectievakken in kolom 'O' niet aangevinkt.  ", ""), "")</f>
        <v/>
      </c>
      <c r="AK49" s="44" t="str">
        <f t="shared" ref="AK49" si="173">IF(AG57&lt;&gt;TRUE, IF(Q57&lt;&gt;"", "| Als je andere samenwerking(en) specificeert in cel 'O"&amp;ROW(Q57)&amp;"', moet je eerst het vak 'Andere' in kolom 'O' selecteren. Laat anders cel 'O"&amp;ROW(Q57)&amp;"' leeg voor deze doelstelling.  ", ""), "")</f>
        <v/>
      </c>
      <c r="AL49" s="44" t="str">
        <f>IF(OR($N49=Samenwerking_C, $N49=Samenwerking_C_BDO), IF(AG57=TRUE, IF(Q57="", "| Specificeer andere samenwerking(en) in cel 'Q"&amp;ROW(Q57)&amp;"'.  ", ""), ""), "")</f>
        <v/>
      </c>
      <c r="AM49" s="44" t="str">
        <f t="shared" ref="AM49" si="174">IF(AI49&lt;&gt;"", AI49, IF(AJ49&lt;&gt;"", AJ49, IF(AK49&lt;&gt;"", AK49, AK49&amp;AL49)))</f>
        <v/>
      </c>
      <c r="AN49" s="110" t="b">
        <v>0</v>
      </c>
      <c r="AO49" s="44" cm="1">
        <f t="array" ref="AO49">SUMPRODUCT((AN49:AN57)*(AN49:AN57))</f>
        <v>5</v>
      </c>
      <c r="AP49" s="44" t="str">
        <f>IF(OR($J49="Gerealiseerd", $J49="In uitvoering", $J49="Geschrapt"), IF(OR($N49=Samenwerking_BDO, $N49=Samenwerking_C_BDO), IF(AO49=0,"| Selecteer één of meerdere samenwerkingen in kolom 'R'.  ",""), ""), "")</f>
        <v/>
      </c>
      <c r="AQ49" s="44" t="str">
        <f>IF(AO49&lt;&gt;0, IF(OR($N49="", $N49=Samenwerking_geen, $N49=Samenwerking_C), "| Maak de juiste keuze in cel 'N"&amp;ROW(N49)&amp;"' vooraleer je samenwerkingen in kolom 'R' aanduidt. Laat anders selectievakken in kolom 'R' niet aangevinkt.  ", ""), "")</f>
        <v/>
      </c>
      <c r="AR49" s="44" t="str">
        <f t="shared" ref="AR49" si="175">IF(AN57&lt;&gt;TRUE, IF(T57&lt;&gt;"", "| Als je andere samenwerking(en) specificeert in cel 'R"&amp;ROW(T57)&amp;"', moet je eerst het vak 'Andere' in kolom 'R' selecteren. Anders laat cel 'R"&amp;ROW(T57)&amp;"' leeg voor deze doelstelling.  ", ""), "")</f>
        <v/>
      </c>
      <c r="AS49" s="44" t="str">
        <f>IF(OR($N49=Samenwerking_BDO, $N49=Samenwerking_C_BDO), IF(AN57=TRUE, IF(T57="", "| Specificeer andere samenwerking(en) in cel 'T"&amp;ROW(T57)&amp;"'.  ", ""), ""), "")</f>
        <v/>
      </c>
      <c r="AT49" s="44" t="str">
        <f t="shared" ref="AT49" si="176">IF(AP49&lt;&gt;"", AP49, IF(AQ49&lt;&gt;"", AQ49, IF(AR49&lt;&gt;"", AR49, AR49&amp;AS49)))</f>
        <v/>
      </c>
      <c r="AU49" s="44" t="str">
        <f t="shared" ref="AU49" si="177">IF(C49&lt;&gt;"", IF(OR(D49="", E49="", G49="", I49="", J49="", M49="", IF(J49="Gerealiseerd", IF(K49="Ja", OR(L49="", N49=""), OR(K49="", N49="")), IF(J49="In uitvoering", N49="", IF(J49="Niet in uitvoering", L49="")))), "| Vul verplichte velden in.", ""), "")</f>
        <v/>
      </c>
      <c r="AV49" s="124" t="str">
        <f t="shared" ref="AV49" si="178">IF(OR(AM49&lt;&gt;"", AT49&lt;&gt;""), AM49&amp;AT49, AU49)</f>
        <v/>
      </c>
    </row>
    <row r="50" spans="1:48" ht="13.25" customHeight="1" x14ac:dyDescent="0.2">
      <c r="B50" s="182"/>
      <c r="C50" s="185"/>
      <c r="D50" s="188" t="s">
        <v>398</v>
      </c>
      <c r="E50" s="179" t="s">
        <v>399</v>
      </c>
      <c r="F50" s="179"/>
      <c r="G50" s="179" t="s">
        <v>441</v>
      </c>
      <c r="H50" s="179" t="s">
        <v>442</v>
      </c>
      <c r="I50" s="179" t="s">
        <v>402</v>
      </c>
      <c r="J50" s="179"/>
      <c r="K50" s="179"/>
      <c r="L50" s="179"/>
      <c r="M50" s="179"/>
      <c r="N50" s="179"/>
      <c r="O50" s="164"/>
      <c r="P50" s="107" t="s">
        <v>410</v>
      </c>
      <c r="Q50" s="108"/>
      <c r="R50" s="164"/>
      <c r="S50" s="107" t="s">
        <v>411</v>
      </c>
      <c r="T50" s="108"/>
      <c r="U50" s="191"/>
      <c r="V50" s="79">
        <v>6</v>
      </c>
      <c r="W50" s="79"/>
      <c r="X50" s="158"/>
      <c r="Y50" s="159"/>
      <c r="Z50" s="159"/>
      <c r="AA50" s="159"/>
      <c r="AB50" s="159"/>
      <c r="AC50" s="159"/>
      <c r="AD50" s="159"/>
      <c r="AE50" s="110" t="str">
        <f t="shared" ref="AE50" si="179">J49&amp;""</f>
        <v>Gerealiseerd</v>
      </c>
      <c r="AF50" s="139" t="str">
        <f t="shared" ref="AF50" si="180">N49&amp;""</f>
        <v>Cultureel én beleidsdomeinoverschrijdend</v>
      </c>
      <c r="AG50" s="110" t="b">
        <v>1</v>
      </c>
      <c r="AH50" s="44"/>
      <c r="AI50" s="44" t="str">
        <f t="shared" ref="AI50" si="181">IF(AI49&lt;&gt;"", 1, "")</f>
        <v/>
      </c>
      <c r="AJ50" s="44"/>
      <c r="AK50" s="44"/>
      <c r="AL50" s="44"/>
      <c r="AM50" s="44"/>
      <c r="AN50" s="110" t="b">
        <v>1</v>
      </c>
      <c r="AO50" s="44"/>
      <c r="AP50" s="44" t="str">
        <f t="shared" ref="AP50" si="182">IF(AP49&lt;&gt;"", 1, "")</f>
        <v/>
      </c>
      <c r="AQ50" s="44"/>
      <c r="AR50" s="44"/>
      <c r="AS50" s="44"/>
      <c r="AT50" s="44"/>
      <c r="AU50" s="44"/>
      <c r="AV50" s="124"/>
    </row>
    <row r="51" spans="1:48" ht="13.25" customHeight="1" x14ac:dyDescent="0.2">
      <c r="B51" s="182"/>
      <c r="C51" s="185"/>
      <c r="D51" s="188" t="s">
        <v>398</v>
      </c>
      <c r="E51" s="179" t="s">
        <v>399</v>
      </c>
      <c r="F51" s="179"/>
      <c r="G51" s="179" t="s">
        <v>441</v>
      </c>
      <c r="H51" s="179" t="s">
        <v>442</v>
      </c>
      <c r="I51" s="179" t="s">
        <v>402</v>
      </c>
      <c r="J51" s="179"/>
      <c r="K51" s="179"/>
      <c r="L51" s="179"/>
      <c r="M51" s="179"/>
      <c r="N51" s="179"/>
      <c r="O51" s="164"/>
      <c r="P51" s="107" t="s">
        <v>412</v>
      </c>
      <c r="Q51" s="108"/>
      <c r="R51" s="164"/>
      <c r="S51" s="107" t="s">
        <v>413</v>
      </c>
      <c r="T51" s="108"/>
      <c r="U51" s="191"/>
      <c r="V51" s="79">
        <v>6</v>
      </c>
      <c r="W51" s="79"/>
      <c r="X51" s="158"/>
      <c r="Y51" s="159"/>
      <c r="Z51" s="159"/>
      <c r="AA51" s="159"/>
      <c r="AB51" s="159"/>
      <c r="AC51" s="159"/>
      <c r="AD51" s="159"/>
      <c r="AE51" s="110" t="str">
        <f t="shared" ref="AE51" si="183">J49&amp;""</f>
        <v>Gerealiseerd</v>
      </c>
      <c r="AF51" s="139" t="str">
        <f t="shared" ref="AF51" si="184">N49&amp;""</f>
        <v>Cultureel én beleidsdomeinoverschrijdend</v>
      </c>
      <c r="AG51" s="110" t="b">
        <v>1</v>
      </c>
      <c r="AH51" s="44"/>
      <c r="AI51" s="44" t="str">
        <f t="shared" ref="AI51" si="185">IF(AI49&lt;&gt;"", 1, "")</f>
        <v/>
      </c>
      <c r="AJ51" s="44"/>
      <c r="AK51" s="44"/>
      <c r="AL51" s="44"/>
      <c r="AM51" s="44"/>
      <c r="AN51" s="110" t="b">
        <v>1</v>
      </c>
      <c r="AO51" s="44"/>
      <c r="AP51" s="44" t="str">
        <f t="shared" ref="AP51" si="186">IF(AP49&lt;&gt;"", 1, "")</f>
        <v/>
      </c>
      <c r="AQ51" s="44"/>
      <c r="AR51" s="44"/>
      <c r="AS51" s="44"/>
      <c r="AT51" s="44"/>
      <c r="AU51" s="44"/>
      <c r="AV51" s="165"/>
    </row>
    <row r="52" spans="1:48" ht="13.25" customHeight="1" x14ac:dyDescent="0.2">
      <c r="B52" s="182"/>
      <c r="C52" s="185"/>
      <c r="D52" s="188" t="s">
        <v>398</v>
      </c>
      <c r="E52" s="179" t="s">
        <v>399</v>
      </c>
      <c r="F52" s="179"/>
      <c r="G52" s="179" t="s">
        <v>441</v>
      </c>
      <c r="H52" s="179" t="s">
        <v>442</v>
      </c>
      <c r="I52" s="179" t="s">
        <v>402</v>
      </c>
      <c r="J52" s="179"/>
      <c r="K52" s="179"/>
      <c r="L52" s="179"/>
      <c r="M52" s="179"/>
      <c r="N52" s="179"/>
      <c r="O52" s="164"/>
      <c r="P52" s="107" t="s">
        <v>414</v>
      </c>
      <c r="Q52" s="108"/>
      <c r="R52" s="164"/>
      <c r="S52" s="107" t="s">
        <v>415</v>
      </c>
      <c r="T52" s="108"/>
      <c r="U52" s="191"/>
      <c r="V52" s="79">
        <v>6</v>
      </c>
      <c r="W52" s="79"/>
      <c r="X52" s="158"/>
      <c r="Y52" s="159"/>
      <c r="Z52" s="159"/>
      <c r="AA52" s="159"/>
      <c r="AB52" s="159"/>
      <c r="AC52" s="159"/>
      <c r="AD52" s="159"/>
      <c r="AE52" s="110" t="str">
        <f t="shared" ref="AE52" si="187">J49&amp;""</f>
        <v>Gerealiseerd</v>
      </c>
      <c r="AF52" s="139" t="str">
        <f t="shared" ref="AF52" si="188">N49&amp;""</f>
        <v>Cultureel én beleidsdomeinoverschrijdend</v>
      </c>
      <c r="AG52" s="110" t="b">
        <v>1</v>
      </c>
      <c r="AH52" s="44"/>
      <c r="AI52" s="44" t="str">
        <f t="shared" ref="AI52" si="189">IF(AI49&lt;&gt;"", 1, "")</f>
        <v/>
      </c>
      <c r="AJ52" s="44"/>
      <c r="AK52" s="44"/>
      <c r="AL52" s="44"/>
      <c r="AM52" s="44"/>
      <c r="AN52" s="110" t="b">
        <v>1</v>
      </c>
      <c r="AO52" s="44"/>
      <c r="AP52" s="44" t="str">
        <f t="shared" ref="AP52" si="190">IF(AP49&lt;&gt;"", 1, "")</f>
        <v/>
      </c>
      <c r="AQ52" s="44"/>
      <c r="AR52" s="44"/>
      <c r="AS52" s="44"/>
      <c r="AT52" s="44"/>
      <c r="AU52" s="44"/>
      <c r="AV52" s="165"/>
    </row>
    <row r="53" spans="1:48" ht="13.25" customHeight="1" x14ac:dyDescent="0.2">
      <c r="B53" s="182"/>
      <c r="C53" s="185"/>
      <c r="D53" s="188" t="s">
        <v>398</v>
      </c>
      <c r="E53" s="179" t="s">
        <v>399</v>
      </c>
      <c r="F53" s="179"/>
      <c r="G53" s="179" t="s">
        <v>441</v>
      </c>
      <c r="H53" s="179" t="s">
        <v>442</v>
      </c>
      <c r="I53" s="179" t="s">
        <v>402</v>
      </c>
      <c r="J53" s="179"/>
      <c r="K53" s="179"/>
      <c r="L53" s="179"/>
      <c r="M53" s="179"/>
      <c r="N53" s="179"/>
      <c r="O53" s="164"/>
      <c r="P53" s="107" t="s">
        <v>416</v>
      </c>
      <c r="Q53" s="108"/>
      <c r="R53" s="164"/>
      <c r="S53" s="107" t="s">
        <v>417</v>
      </c>
      <c r="T53" s="108"/>
      <c r="U53" s="191"/>
      <c r="V53" s="79">
        <v>6</v>
      </c>
      <c r="W53" s="79"/>
      <c r="X53" s="158"/>
      <c r="Y53" s="159"/>
      <c r="Z53" s="159"/>
      <c r="AA53" s="159"/>
      <c r="AB53" s="159"/>
      <c r="AC53" s="159"/>
      <c r="AD53" s="159"/>
      <c r="AE53" s="110" t="str">
        <f t="shared" ref="AE53" si="191">J49&amp;""</f>
        <v>Gerealiseerd</v>
      </c>
      <c r="AF53" s="139" t="str">
        <f t="shared" ref="AF53" si="192">N49&amp;""</f>
        <v>Cultureel én beleidsdomeinoverschrijdend</v>
      </c>
      <c r="AG53" s="110" t="b">
        <v>1</v>
      </c>
      <c r="AH53" s="44"/>
      <c r="AI53" s="44" t="str">
        <f t="shared" ref="AI53" si="193">IF(AI49&lt;&gt;"", 1, "")</f>
        <v/>
      </c>
      <c r="AJ53" s="44"/>
      <c r="AK53" s="44"/>
      <c r="AL53" s="44"/>
      <c r="AM53" s="44"/>
      <c r="AN53" s="110" t="b">
        <v>0</v>
      </c>
      <c r="AO53" s="44"/>
      <c r="AP53" s="44" t="str">
        <f t="shared" ref="AP53" si="194">IF(AP49&lt;&gt;"", 1, "")</f>
        <v/>
      </c>
      <c r="AQ53" s="44"/>
      <c r="AR53" s="44"/>
      <c r="AS53" s="44"/>
      <c r="AT53" s="44"/>
      <c r="AU53" s="44"/>
      <c r="AV53" s="165"/>
    </row>
    <row r="54" spans="1:48" ht="13.25" customHeight="1" x14ac:dyDescent="0.2">
      <c r="B54" s="182"/>
      <c r="C54" s="185"/>
      <c r="D54" s="188" t="s">
        <v>398</v>
      </c>
      <c r="E54" s="179" t="s">
        <v>399</v>
      </c>
      <c r="F54" s="179"/>
      <c r="G54" s="179" t="s">
        <v>441</v>
      </c>
      <c r="H54" s="179" t="s">
        <v>442</v>
      </c>
      <c r="I54" s="179" t="s">
        <v>402</v>
      </c>
      <c r="J54" s="179"/>
      <c r="K54" s="179"/>
      <c r="L54" s="179"/>
      <c r="M54" s="179"/>
      <c r="N54" s="179"/>
      <c r="O54" s="164"/>
      <c r="P54" s="107" t="s">
        <v>418</v>
      </c>
      <c r="Q54" s="108"/>
      <c r="R54" s="164"/>
      <c r="S54" s="107" t="s">
        <v>419</v>
      </c>
      <c r="T54" s="108"/>
      <c r="U54" s="191"/>
      <c r="V54" s="79">
        <v>6</v>
      </c>
      <c r="W54" s="79"/>
      <c r="X54" s="158"/>
      <c r="Y54" s="159"/>
      <c r="Z54" s="159"/>
      <c r="AA54" s="159"/>
      <c r="AB54" s="159"/>
      <c r="AC54" s="159"/>
      <c r="AD54" s="159"/>
      <c r="AE54" s="110" t="str">
        <f t="shared" ref="AE54" si="195">J49&amp;""</f>
        <v>Gerealiseerd</v>
      </c>
      <c r="AF54" s="139" t="str">
        <f t="shared" ref="AF54" si="196">N49&amp;""</f>
        <v>Cultureel én beleidsdomeinoverschrijdend</v>
      </c>
      <c r="AG54" s="110" t="b">
        <v>1</v>
      </c>
      <c r="AH54" s="44"/>
      <c r="AI54" s="44" t="str">
        <f t="shared" ref="AI54" si="197">IF(AI49&lt;&gt;"", 1, "")</f>
        <v/>
      </c>
      <c r="AJ54" s="44"/>
      <c r="AK54" s="44"/>
      <c r="AL54" s="44"/>
      <c r="AM54" s="44"/>
      <c r="AN54" s="110" t="b">
        <v>1</v>
      </c>
      <c r="AO54" s="44"/>
      <c r="AP54" s="44" t="str">
        <f t="shared" ref="AP54" si="198">IF(AP49&lt;&gt;"", 1, "")</f>
        <v/>
      </c>
      <c r="AQ54" s="44"/>
      <c r="AR54" s="44"/>
      <c r="AS54" s="44"/>
      <c r="AT54" s="44"/>
      <c r="AU54" s="44"/>
      <c r="AV54" s="165"/>
    </row>
    <row r="55" spans="1:48" ht="13.25" customHeight="1" x14ac:dyDescent="0.2">
      <c r="B55" s="182"/>
      <c r="C55" s="185"/>
      <c r="D55" s="188" t="s">
        <v>398</v>
      </c>
      <c r="E55" s="179" t="s">
        <v>399</v>
      </c>
      <c r="F55" s="179"/>
      <c r="G55" s="179" t="s">
        <v>441</v>
      </c>
      <c r="H55" s="179" t="s">
        <v>442</v>
      </c>
      <c r="I55" s="179" t="s">
        <v>402</v>
      </c>
      <c r="J55" s="179"/>
      <c r="K55" s="179"/>
      <c r="L55" s="179"/>
      <c r="M55" s="179"/>
      <c r="N55" s="179"/>
      <c r="O55" s="164"/>
      <c r="P55" s="107" t="s">
        <v>420</v>
      </c>
      <c r="Q55" s="108"/>
      <c r="R55" s="164"/>
      <c r="S55" s="107" t="s">
        <v>421</v>
      </c>
      <c r="T55" s="108"/>
      <c r="U55" s="191"/>
      <c r="V55" s="79">
        <v>6</v>
      </c>
      <c r="W55" s="79"/>
      <c r="X55" s="158"/>
      <c r="Y55" s="159"/>
      <c r="Z55" s="159"/>
      <c r="AA55" s="159"/>
      <c r="AB55" s="159"/>
      <c r="AC55" s="159"/>
      <c r="AD55" s="159"/>
      <c r="AE55" s="110" t="str">
        <f t="shared" ref="AE55" si="199">J49&amp;""</f>
        <v>Gerealiseerd</v>
      </c>
      <c r="AF55" s="139" t="str">
        <f t="shared" ref="AF55" si="200">N49&amp;""</f>
        <v>Cultureel én beleidsdomeinoverschrijdend</v>
      </c>
      <c r="AG55" s="110" t="b">
        <v>1</v>
      </c>
      <c r="AH55" s="44"/>
      <c r="AI55" s="44" t="str">
        <f t="shared" ref="AI55" si="201">IF(AI49&lt;&gt;"", 1, "")</f>
        <v/>
      </c>
      <c r="AJ55" s="44"/>
      <c r="AK55" s="44"/>
      <c r="AL55" s="44"/>
      <c r="AM55" s="44"/>
      <c r="AN55" s="110" t="b">
        <v>0</v>
      </c>
      <c r="AO55" s="44"/>
      <c r="AP55" s="44" t="str">
        <f t="shared" ref="AP55" si="202">IF(AP49&lt;&gt;"", 1, "")</f>
        <v/>
      </c>
      <c r="AQ55" s="44"/>
      <c r="AR55" s="44"/>
      <c r="AS55" s="44"/>
      <c r="AT55" s="44"/>
      <c r="AU55" s="44"/>
      <c r="AV55" s="165"/>
    </row>
    <row r="56" spans="1:48" ht="13.25" customHeight="1" x14ac:dyDescent="0.2">
      <c r="B56" s="182"/>
      <c r="C56" s="185"/>
      <c r="D56" s="188" t="s">
        <v>398</v>
      </c>
      <c r="E56" s="179" t="s">
        <v>399</v>
      </c>
      <c r="F56" s="179"/>
      <c r="G56" s="179" t="s">
        <v>441</v>
      </c>
      <c r="H56" s="179" t="s">
        <v>442</v>
      </c>
      <c r="I56" s="179" t="s">
        <v>402</v>
      </c>
      <c r="J56" s="179"/>
      <c r="K56" s="179"/>
      <c r="L56" s="179"/>
      <c r="M56" s="179"/>
      <c r="N56" s="179"/>
      <c r="O56" s="164"/>
      <c r="P56" s="107" t="s">
        <v>422</v>
      </c>
      <c r="Q56" s="108"/>
      <c r="R56" s="164"/>
      <c r="S56" s="107" t="s">
        <v>423</v>
      </c>
      <c r="T56" s="108"/>
      <c r="U56" s="191"/>
      <c r="V56" s="79">
        <v>6</v>
      </c>
      <c r="W56" s="79"/>
      <c r="X56" s="158"/>
      <c r="Y56" s="159"/>
      <c r="Z56" s="159"/>
      <c r="AA56" s="159"/>
      <c r="AB56" s="159"/>
      <c r="AC56" s="159"/>
      <c r="AD56" s="159"/>
      <c r="AE56" s="110" t="str">
        <f t="shared" ref="AE56" si="203">J49&amp;""</f>
        <v>Gerealiseerd</v>
      </c>
      <c r="AF56" s="139" t="str">
        <f t="shared" ref="AF56" si="204">N49&amp;""</f>
        <v>Cultureel én beleidsdomeinoverschrijdend</v>
      </c>
      <c r="AG56" s="110" t="b">
        <v>1</v>
      </c>
      <c r="AH56" s="44"/>
      <c r="AI56" s="44" t="str">
        <f t="shared" ref="AI56" si="205">IF(AI49&lt;&gt;"", 1, "")</f>
        <v/>
      </c>
      <c r="AJ56" s="44"/>
      <c r="AK56" s="44"/>
      <c r="AL56" s="44"/>
      <c r="AM56" s="44"/>
      <c r="AN56" s="110" t="b">
        <v>1</v>
      </c>
      <c r="AO56" s="44"/>
      <c r="AP56" s="44" t="str">
        <f t="shared" ref="AP56" si="206">IF(AP49&lt;&gt;"", 1, "")</f>
        <v/>
      </c>
      <c r="AQ56" s="44"/>
      <c r="AR56" s="44"/>
      <c r="AS56" s="44"/>
      <c r="AT56" s="44"/>
      <c r="AU56" s="44"/>
      <c r="AV56" s="165"/>
    </row>
    <row r="57" spans="1:48" ht="13.25" customHeight="1" x14ac:dyDescent="0.2">
      <c r="B57" s="183"/>
      <c r="C57" s="186"/>
      <c r="D57" s="189" t="s">
        <v>398</v>
      </c>
      <c r="E57" s="180" t="s">
        <v>399</v>
      </c>
      <c r="F57" s="180"/>
      <c r="G57" s="180" t="s">
        <v>441</v>
      </c>
      <c r="H57" s="180" t="s">
        <v>442</v>
      </c>
      <c r="I57" s="180" t="s">
        <v>402</v>
      </c>
      <c r="J57" s="180"/>
      <c r="K57" s="180"/>
      <c r="L57" s="180"/>
      <c r="M57" s="180"/>
      <c r="N57" s="180"/>
      <c r="O57" s="166"/>
      <c r="P57" s="109" t="str">
        <f t="shared" ref="P57" si="207">IF(AG57=TRUE, "Andere (specificeer:)", "Andere")</f>
        <v>Andere</v>
      </c>
      <c r="Q57" s="167"/>
      <c r="R57" s="166"/>
      <c r="S57" s="109" t="str">
        <f t="shared" ref="S57" si="208">IF(AN57=TRUE, "Andere (specificeer:)", "Andere")</f>
        <v>Andere</v>
      </c>
      <c r="T57" s="167"/>
      <c r="U57" s="192"/>
      <c r="V57" s="79">
        <v>6</v>
      </c>
      <c r="W57" s="79"/>
      <c r="X57" s="158"/>
      <c r="Y57" s="159"/>
      <c r="Z57" s="159"/>
      <c r="AA57" s="159"/>
      <c r="AB57" s="159"/>
      <c r="AC57" s="159"/>
      <c r="AD57" s="159"/>
      <c r="AE57" s="110" t="str">
        <f t="shared" ref="AE57" si="209">J49&amp;""</f>
        <v>Gerealiseerd</v>
      </c>
      <c r="AF57" s="139" t="str">
        <f t="shared" ref="AF57" si="210">N49&amp;""</f>
        <v>Cultureel én beleidsdomeinoverschrijdend</v>
      </c>
      <c r="AG57" s="110" t="b">
        <v>0</v>
      </c>
      <c r="AH57" s="44"/>
      <c r="AI57" s="44" t="str">
        <f t="shared" ref="AI57" si="211">IF(AI49&lt;&gt;"", 1, "")</f>
        <v/>
      </c>
      <c r="AJ57" s="44"/>
      <c r="AK57" s="44"/>
      <c r="AL57" s="44"/>
      <c r="AM57" s="44"/>
      <c r="AN57" s="110" t="b">
        <v>0</v>
      </c>
      <c r="AO57" s="44"/>
      <c r="AP57" s="44" t="str">
        <f t="shared" ref="AP57" si="212">IF(AP49&lt;&gt;"", 1, "")</f>
        <v/>
      </c>
      <c r="AQ57" s="44"/>
      <c r="AR57" s="44"/>
      <c r="AS57" s="44"/>
      <c r="AT57" s="44"/>
      <c r="AU57" s="44"/>
      <c r="AV57" s="135"/>
    </row>
    <row r="58" spans="1:48" ht="13.25" customHeight="1" x14ac:dyDescent="0.2">
      <c r="A58" s="85" t="str">
        <f t="shared" ref="A58" si="213">IF(AV58&lt;&gt;"", "✘", "")</f>
        <v/>
      </c>
      <c r="B58" s="181" t="str">
        <f t="shared" ref="B58" si="214">IF(C58&lt;&gt;"", IF(X58&lt;&gt;"", X58, "D"&amp;SUBSTITUTE(TEXT(W58/1000, "0000,000"), ",", ".")), "")</f>
        <v>D2020.009</v>
      </c>
      <c r="C58" s="184" t="str">
        <f>IF(Y58&amp;Z58&amp;AA58&amp;AB58&amp;AC58&amp;AD58&lt;&gt;"", IF(D58&amp;E58&amp;F58&amp;G58&amp;H58&amp;I58&lt;&gt;Y58&amp;Z58&amp;AA58&amp;AB58&amp;AC58&amp;AD58, "Gewijzigde actie", "Bestaande actie"), IF(OR(D58&amp;E58&amp;F58&amp;G58&amp;H58&amp;I58&amp;J58&amp;K58&amp;L58&amp;M58&amp;N58&amp;Q66&amp;T66&amp;U58&lt;&gt;"", AH58&lt;&gt;0, AO58&lt;&gt;0), "Nieuwe actie", ""))</f>
        <v>Bestaande actie</v>
      </c>
      <c r="D58" s="187" t="s">
        <v>445</v>
      </c>
      <c r="E58" s="178" t="s">
        <v>446</v>
      </c>
      <c r="F58" s="178"/>
      <c r="G58" s="178" t="s">
        <v>447</v>
      </c>
      <c r="H58" s="178" t="s">
        <v>448</v>
      </c>
      <c r="I58" s="178" t="s">
        <v>402</v>
      </c>
      <c r="J58" s="178" t="s">
        <v>403</v>
      </c>
      <c r="K58" s="178" t="s">
        <v>404</v>
      </c>
      <c r="L58" s="178">
        <v>2026</v>
      </c>
      <c r="M58" s="178" t="s">
        <v>672</v>
      </c>
      <c r="N58" s="178" t="s">
        <v>405</v>
      </c>
      <c r="O58" s="168"/>
      <c r="P58" s="105" t="s">
        <v>406</v>
      </c>
      <c r="Q58" s="106"/>
      <c r="R58" s="168"/>
      <c r="S58" s="105" t="s">
        <v>407</v>
      </c>
      <c r="T58" s="106"/>
      <c r="U58" s="190" t="s">
        <v>653</v>
      </c>
      <c r="V58" s="79">
        <v>7</v>
      </c>
      <c r="W58" s="79">
        <f>IF(C58&lt;&gt;"", IF(C58="Nieuwe actie", MAX(VALUE(Datum_werkingsjaar&amp;"000"), $W$3:$W57)+1, VALUE(RIGHT(SUBSTITUTE(X58, ".", ""), 7))), "")</f>
        <v>2020009</v>
      </c>
      <c r="X58" s="158" t="s">
        <v>449</v>
      </c>
      <c r="Y58" s="159" t="s">
        <v>445</v>
      </c>
      <c r="Z58" s="159" t="s">
        <v>446</v>
      </c>
      <c r="AA58" s="159"/>
      <c r="AB58" s="159" t="s">
        <v>447</v>
      </c>
      <c r="AC58" s="159" t="s">
        <v>448</v>
      </c>
      <c r="AD58" s="159" t="s">
        <v>402</v>
      </c>
      <c r="AE58" s="110" t="str">
        <f t="shared" ref="AE58" si="215">J58&amp;""</f>
        <v>Gerealiseerd</v>
      </c>
      <c r="AF58" s="139" t="str">
        <f t="shared" ref="AF58" si="216">N58&amp;""</f>
        <v>Cultureel én beleidsdomeinoverschrijdend</v>
      </c>
      <c r="AG58" s="110" t="b">
        <v>0</v>
      </c>
      <c r="AH58" s="44" cm="1">
        <f t="array" ref="AH58">SUMPRODUCT((AG58:AG66)*(AG58:AG66))</f>
        <v>1</v>
      </c>
      <c r="AI58" s="44" t="str">
        <f>IF(OR($J58="Gerealiseerd", $J58="In uitvoering", $J58="Geschrapt"), IF(OR($N58=Samenwerking_C, $N58=Samenwerking_C_BDO), IF(AH58=0, "| Selecteer één of meerdere samenwerkingen in kolom 'O'.  ", ""), ""), "")</f>
        <v/>
      </c>
      <c r="AJ58" s="44" t="str">
        <f>IF(AH58&lt;&gt;0, IF(OR($N58="", $N58=Samenwerking_geen, $N58=Samenwerking_BDO), "| Maak de juiste keuze in cel 'N"&amp;ROW(N58)&amp;"' vooraleer je samenwerkingen in kolom 'O' aanduidt. Laat anders selectievakken in kolom 'O' niet aangevinkt.  ", ""), "")</f>
        <v/>
      </c>
      <c r="AK58" s="44" t="str">
        <f t="shared" ref="AK58" si="217">IF(AG66&lt;&gt;TRUE, IF(Q66&lt;&gt;"", "| Als je andere samenwerking(en) specificeert in cel 'O"&amp;ROW(Q66)&amp;"', moet je eerst het vak 'Andere' in kolom 'O' selecteren. Laat anders cel 'O"&amp;ROW(Q66)&amp;"' leeg voor deze doelstelling.  ", ""), "")</f>
        <v/>
      </c>
      <c r="AL58" s="44" t="str">
        <f>IF(OR($N58=Samenwerking_C, $N58=Samenwerking_C_BDO), IF(AG66=TRUE, IF(Q66="", "| Specificeer andere samenwerking(en) in cel 'Q"&amp;ROW(Q66)&amp;"'.  ", ""), ""), "")</f>
        <v/>
      </c>
      <c r="AM58" s="44" t="str">
        <f t="shared" ref="AM58" si="218">IF(AI58&lt;&gt;"", AI58, IF(AJ58&lt;&gt;"", AJ58, IF(AK58&lt;&gt;"", AK58, AK58&amp;AL58)))</f>
        <v/>
      </c>
      <c r="AN58" s="110" t="b">
        <v>0</v>
      </c>
      <c r="AO58" s="44" cm="1">
        <f t="array" ref="AO58">SUMPRODUCT((AN58:AN66)*(AN58:AN66))</f>
        <v>5</v>
      </c>
      <c r="AP58" s="44" t="str">
        <f>IF(OR($J58="Gerealiseerd", $J58="In uitvoering", $J58="Geschrapt"), IF(OR($N58=Samenwerking_BDO, $N58=Samenwerking_C_BDO), IF(AO58=0,"| Selecteer één of meerdere samenwerkingen in kolom 'R'.  ",""), ""), "")</f>
        <v/>
      </c>
      <c r="AQ58" s="44" t="str">
        <f>IF(AO58&lt;&gt;0, IF(OR($N58="", $N58=Samenwerking_geen, $N58=Samenwerking_C), "| Maak de juiste keuze in cel 'N"&amp;ROW(N58)&amp;"' vooraleer je samenwerkingen in kolom 'R' aanduidt. Laat anders selectievakken in kolom 'R' niet aangevinkt.  ", ""), "")</f>
        <v/>
      </c>
      <c r="AR58" s="44" t="str">
        <f t="shared" ref="AR58" si="219">IF(AN66&lt;&gt;TRUE, IF(T66&lt;&gt;"", "| Als je andere samenwerking(en) specificeert in cel 'R"&amp;ROW(T66)&amp;"', moet je eerst het vak 'Andere' in kolom 'R' selecteren. Anders laat cel 'R"&amp;ROW(T66)&amp;"' leeg voor deze doelstelling.  ", ""), "")</f>
        <v/>
      </c>
      <c r="AS58" s="44" t="str">
        <f>IF(OR($N58=Samenwerking_BDO, $N58=Samenwerking_C_BDO), IF(AN66=TRUE, IF(T66="", "| Specificeer andere samenwerking(en) in cel 'T"&amp;ROW(T66)&amp;"'.  ", ""), ""), "")</f>
        <v/>
      </c>
      <c r="AT58" s="44" t="str">
        <f t="shared" ref="AT58" si="220">IF(AP58&lt;&gt;"", AP58, IF(AQ58&lt;&gt;"", AQ58, IF(AR58&lt;&gt;"", AR58, AR58&amp;AS58)))</f>
        <v/>
      </c>
      <c r="AU58" s="44" t="str">
        <f t="shared" ref="AU58" si="221">IF(C58&lt;&gt;"", IF(OR(D58="", E58="", G58="", I58="", J58="", M58="", IF(J58="Gerealiseerd", IF(K58="Ja", OR(L58="", N58=""), OR(K58="", N58="")), IF(J58="In uitvoering", N58="", IF(J58="Niet in uitvoering", L58="")))), "| Vul verplichte velden in.", ""), "")</f>
        <v/>
      </c>
      <c r="AV58" s="124" t="str">
        <f t="shared" ref="AV58" si="222">IF(OR(AM58&lt;&gt;"", AT58&lt;&gt;""), AM58&amp;AT58, AU58)</f>
        <v/>
      </c>
    </row>
    <row r="59" spans="1:48" ht="13.25" customHeight="1" x14ac:dyDescent="0.2">
      <c r="B59" s="182"/>
      <c r="C59" s="185"/>
      <c r="D59" s="188" t="s">
        <v>445</v>
      </c>
      <c r="E59" s="179" t="s">
        <v>446</v>
      </c>
      <c r="F59" s="179"/>
      <c r="G59" s="179" t="s">
        <v>447</v>
      </c>
      <c r="H59" s="179" t="s">
        <v>448</v>
      </c>
      <c r="I59" s="179" t="s">
        <v>402</v>
      </c>
      <c r="J59" s="179"/>
      <c r="K59" s="179"/>
      <c r="L59" s="179"/>
      <c r="M59" s="179"/>
      <c r="N59" s="179"/>
      <c r="O59" s="164"/>
      <c r="P59" s="107" t="s">
        <v>410</v>
      </c>
      <c r="Q59" s="108"/>
      <c r="R59" s="164"/>
      <c r="S59" s="107" t="s">
        <v>411</v>
      </c>
      <c r="T59" s="108"/>
      <c r="U59" s="191"/>
      <c r="V59" s="79">
        <v>7</v>
      </c>
      <c r="W59" s="79"/>
      <c r="X59" s="158"/>
      <c r="Y59" s="159"/>
      <c r="Z59" s="159"/>
      <c r="AA59" s="159"/>
      <c r="AB59" s="159"/>
      <c r="AC59" s="159"/>
      <c r="AD59" s="159"/>
      <c r="AE59" s="110" t="str">
        <f t="shared" ref="AE59" si="223">J58&amp;""</f>
        <v>Gerealiseerd</v>
      </c>
      <c r="AF59" s="139" t="str">
        <f t="shared" ref="AF59" si="224">N58&amp;""</f>
        <v>Cultureel én beleidsdomeinoverschrijdend</v>
      </c>
      <c r="AG59" s="110" t="b">
        <v>0</v>
      </c>
      <c r="AH59" s="44"/>
      <c r="AI59" s="44" t="str">
        <f t="shared" ref="AI59" si="225">IF(AI58&lt;&gt;"", 1, "")</f>
        <v/>
      </c>
      <c r="AJ59" s="44"/>
      <c r="AK59" s="44"/>
      <c r="AL59" s="44"/>
      <c r="AM59" s="44"/>
      <c r="AN59" s="110" t="b">
        <v>1</v>
      </c>
      <c r="AO59" s="44"/>
      <c r="AP59" s="44" t="str">
        <f t="shared" ref="AP59" si="226">IF(AP58&lt;&gt;"", 1, "")</f>
        <v/>
      </c>
      <c r="AQ59" s="44"/>
      <c r="AR59" s="44"/>
      <c r="AS59" s="44"/>
      <c r="AT59" s="44"/>
      <c r="AU59" s="44"/>
      <c r="AV59" s="124"/>
    </row>
    <row r="60" spans="1:48" ht="13.25" customHeight="1" x14ac:dyDescent="0.2">
      <c r="B60" s="182"/>
      <c r="C60" s="185"/>
      <c r="D60" s="188" t="s">
        <v>445</v>
      </c>
      <c r="E60" s="179" t="s">
        <v>446</v>
      </c>
      <c r="F60" s="179"/>
      <c r="G60" s="179" t="s">
        <v>447</v>
      </c>
      <c r="H60" s="179" t="s">
        <v>448</v>
      </c>
      <c r="I60" s="179" t="s">
        <v>402</v>
      </c>
      <c r="J60" s="179"/>
      <c r="K60" s="179"/>
      <c r="L60" s="179"/>
      <c r="M60" s="179"/>
      <c r="N60" s="179"/>
      <c r="O60" s="164"/>
      <c r="P60" s="107" t="s">
        <v>412</v>
      </c>
      <c r="Q60" s="108"/>
      <c r="R60" s="164"/>
      <c r="S60" s="107" t="s">
        <v>413</v>
      </c>
      <c r="T60" s="108"/>
      <c r="U60" s="191"/>
      <c r="V60" s="79">
        <v>7</v>
      </c>
      <c r="W60" s="79"/>
      <c r="X60" s="158"/>
      <c r="Y60" s="159"/>
      <c r="Z60" s="159"/>
      <c r="AA60" s="159"/>
      <c r="AB60" s="159"/>
      <c r="AC60" s="159"/>
      <c r="AD60" s="159"/>
      <c r="AE60" s="110" t="str">
        <f t="shared" ref="AE60" si="227">J58&amp;""</f>
        <v>Gerealiseerd</v>
      </c>
      <c r="AF60" s="139" t="str">
        <f t="shared" ref="AF60" si="228">N58&amp;""</f>
        <v>Cultureel én beleidsdomeinoverschrijdend</v>
      </c>
      <c r="AG60" s="110" t="b">
        <v>0</v>
      </c>
      <c r="AH60" s="44"/>
      <c r="AI60" s="44" t="str">
        <f t="shared" ref="AI60" si="229">IF(AI58&lt;&gt;"", 1, "")</f>
        <v/>
      </c>
      <c r="AJ60" s="44"/>
      <c r="AK60" s="44"/>
      <c r="AL60" s="44"/>
      <c r="AM60" s="44"/>
      <c r="AN60" s="110" t="b">
        <v>1</v>
      </c>
      <c r="AO60" s="44"/>
      <c r="AP60" s="44" t="str">
        <f t="shared" ref="AP60" si="230">IF(AP58&lt;&gt;"", 1, "")</f>
        <v/>
      </c>
      <c r="AQ60" s="44"/>
      <c r="AR60" s="44"/>
      <c r="AS60" s="44"/>
      <c r="AT60" s="44"/>
      <c r="AU60" s="44"/>
      <c r="AV60" s="165"/>
    </row>
    <row r="61" spans="1:48" ht="13.25" customHeight="1" x14ac:dyDescent="0.2">
      <c r="B61" s="182"/>
      <c r="C61" s="185"/>
      <c r="D61" s="188" t="s">
        <v>445</v>
      </c>
      <c r="E61" s="179" t="s">
        <v>446</v>
      </c>
      <c r="F61" s="179"/>
      <c r="G61" s="179" t="s">
        <v>447</v>
      </c>
      <c r="H61" s="179" t="s">
        <v>448</v>
      </c>
      <c r="I61" s="179" t="s">
        <v>402</v>
      </c>
      <c r="J61" s="179"/>
      <c r="K61" s="179"/>
      <c r="L61" s="179"/>
      <c r="M61" s="179"/>
      <c r="N61" s="179"/>
      <c r="O61" s="164"/>
      <c r="P61" s="107" t="s">
        <v>414</v>
      </c>
      <c r="Q61" s="108"/>
      <c r="R61" s="164"/>
      <c r="S61" s="107" t="s">
        <v>415</v>
      </c>
      <c r="T61" s="108"/>
      <c r="U61" s="191"/>
      <c r="V61" s="79">
        <v>7</v>
      </c>
      <c r="W61" s="79"/>
      <c r="X61" s="158"/>
      <c r="Y61" s="159"/>
      <c r="Z61" s="159"/>
      <c r="AA61" s="159"/>
      <c r="AB61" s="159"/>
      <c r="AC61" s="159"/>
      <c r="AD61" s="159"/>
      <c r="AE61" s="110" t="str">
        <f t="shared" ref="AE61" si="231">J58&amp;""</f>
        <v>Gerealiseerd</v>
      </c>
      <c r="AF61" s="139" t="str">
        <f t="shared" ref="AF61" si="232">N58&amp;""</f>
        <v>Cultureel én beleidsdomeinoverschrijdend</v>
      </c>
      <c r="AG61" s="110" t="b">
        <v>0</v>
      </c>
      <c r="AH61" s="44"/>
      <c r="AI61" s="44" t="str">
        <f t="shared" ref="AI61" si="233">IF(AI58&lt;&gt;"", 1, "")</f>
        <v/>
      </c>
      <c r="AJ61" s="44"/>
      <c r="AK61" s="44"/>
      <c r="AL61" s="44"/>
      <c r="AM61" s="44"/>
      <c r="AN61" s="110" t="b">
        <v>0</v>
      </c>
      <c r="AO61" s="44"/>
      <c r="AP61" s="44" t="str">
        <f t="shared" ref="AP61" si="234">IF(AP58&lt;&gt;"", 1, "")</f>
        <v/>
      </c>
      <c r="AQ61" s="44"/>
      <c r="AR61" s="44"/>
      <c r="AS61" s="44"/>
      <c r="AT61" s="44"/>
      <c r="AU61" s="44"/>
      <c r="AV61" s="165"/>
    </row>
    <row r="62" spans="1:48" ht="13.25" customHeight="1" x14ac:dyDescent="0.2">
      <c r="B62" s="182"/>
      <c r="C62" s="185"/>
      <c r="D62" s="188" t="s">
        <v>445</v>
      </c>
      <c r="E62" s="179" t="s">
        <v>446</v>
      </c>
      <c r="F62" s="179"/>
      <c r="G62" s="179" t="s">
        <v>447</v>
      </c>
      <c r="H62" s="179" t="s">
        <v>448</v>
      </c>
      <c r="I62" s="179" t="s">
        <v>402</v>
      </c>
      <c r="J62" s="179"/>
      <c r="K62" s="179"/>
      <c r="L62" s="179"/>
      <c r="M62" s="179"/>
      <c r="N62" s="179"/>
      <c r="O62" s="164"/>
      <c r="P62" s="107" t="s">
        <v>416</v>
      </c>
      <c r="Q62" s="108"/>
      <c r="R62" s="164"/>
      <c r="S62" s="107" t="s">
        <v>417</v>
      </c>
      <c r="T62" s="108"/>
      <c r="U62" s="191"/>
      <c r="V62" s="79">
        <v>7</v>
      </c>
      <c r="W62" s="79"/>
      <c r="X62" s="158"/>
      <c r="Y62" s="159"/>
      <c r="Z62" s="159"/>
      <c r="AA62" s="159"/>
      <c r="AB62" s="159"/>
      <c r="AC62" s="159"/>
      <c r="AD62" s="159"/>
      <c r="AE62" s="110" t="str">
        <f t="shared" ref="AE62" si="235">J58&amp;""</f>
        <v>Gerealiseerd</v>
      </c>
      <c r="AF62" s="139" t="str">
        <f t="shared" ref="AF62" si="236">N58&amp;""</f>
        <v>Cultureel én beleidsdomeinoverschrijdend</v>
      </c>
      <c r="AG62" s="110" t="b">
        <v>0</v>
      </c>
      <c r="AH62" s="44"/>
      <c r="AI62" s="44" t="str">
        <f t="shared" ref="AI62" si="237">IF(AI58&lt;&gt;"", 1, "")</f>
        <v/>
      </c>
      <c r="AJ62" s="44"/>
      <c r="AK62" s="44"/>
      <c r="AL62" s="44"/>
      <c r="AM62" s="44"/>
      <c r="AN62" s="110" t="b">
        <v>0</v>
      </c>
      <c r="AO62" s="44"/>
      <c r="AP62" s="44" t="str">
        <f t="shared" ref="AP62" si="238">IF(AP58&lt;&gt;"", 1, "")</f>
        <v/>
      </c>
      <c r="AQ62" s="44"/>
      <c r="AR62" s="44"/>
      <c r="AS62" s="44"/>
      <c r="AT62" s="44"/>
      <c r="AU62" s="44"/>
      <c r="AV62" s="165"/>
    </row>
    <row r="63" spans="1:48" ht="13.25" customHeight="1" x14ac:dyDescent="0.2">
      <c r="B63" s="182"/>
      <c r="C63" s="185"/>
      <c r="D63" s="188" t="s">
        <v>445</v>
      </c>
      <c r="E63" s="179" t="s">
        <v>446</v>
      </c>
      <c r="F63" s="179"/>
      <c r="G63" s="179" t="s">
        <v>447</v>
      </c>
      <c r="H63" s="179" t="s">
        <v>448</v>
      </c>
      <c r="I63" s="179" t="s">
        <v>402</v>
      </c>
      <c r="J63" s="179"/>
      <c r="K63" s="179"/>
      <c r="L63" s="179"/>
      <c r="M63" s="179"/>
      <c r="N63" s="179"/>
      <c r="O63" s="164"/>
      <c r="P63" s="107" t="s">
        <v>418</v>
      </c>
      <c r="Q63" s="108"/>
      <c r="R63" s="164"/>
      <c r="S63" s="107" t="s">
        <v>419</v>
      </c>
      <c r="T63" s="108"/>
      <c r="U63" s="191"/>
      <c r="V63" s="79">
        <v>7</v>
      </c>
      <c r="W63" s="79"/>
      <c r="X63" s="158"/>
      <c r="Y63" s="159"/>
      <c r="Z63" s="159"/>
      <c r="AA63" s="159"/>
      <c r="AB63" s="159"/>
      <c r="AC63" s="159"/>
      <c r="AD63" s="159"/>
      <c r="AE63" s="110" t="str">
        <f t="shared" ref="AE63" si="239">J58&amp;""</f>
        <v>Gerealiseerd</v>
      </c>
      <c r="AF63" s="139" t="str">
        <f t="shared" ref="AF63" si="240">N58&amp;""</f>
        <v>Cultureel én beleidsdomeinoverschrijdend</v>
      </c>
      <c r="AG63" s="110" t="b">
        <v>1</v>
      </c>
      <c r="AH63" s="44"/>
      <c r="AI63" s="44" t="str">
        <f t="shared" ref="AI63" si="241">IF(AI58&lt;&gt;"", 1, "")</f>
        <v/>
      </c>
      <c r="AJ63" s="44"/>
      <c r="AK63" s="44"/>
      <c r="AL63" s="44"/>
      <c r="AM63" s="44"/>
      <c r="AN63" s="110" t="b">
        <v>1</v>
      </c>
      <c r="AO63" s="44"/>
      <c r="AP63" s="44" t="str">
        <f t="shared" ref="AP63" si="242">IF(AP58&lt;&gt;"", 1, "")</f>
        <v/>
      </c>
      <c r="AQ63" s="44"/>
      <c r="AR63" s="44"/>
      <c r="AS63" s="44"/>
      <c r="AT63" s="44"/>
      <c r="AU63" s="44"/>
      <c r="AV63" s="165"/>
    </row>
    <row r="64" spans="1:48" ht="13.25" customHeight="1" x14ac:dyDescent="0.2">
      <c r="B64" s="182"/>
      <c r="C64" s="185"/>
      <c r="D64" s="188" t="s">
        <v>445</v>
      </c>
      <c r="E64" s="179" t="s">
        <v>446</v>
      </c>
      <c r="F64" s="179"/>
      <c r="G64" s="179" t="s">
        <v>447</v>
      </c>
      <c r="H64" s="179" t="s">
        <v>448</v>
      </c>
      <c r="I64" s="179" t="s">
        <v>402</v>
      </c>
      <c r="J64" s="179"/>
      <c r="K64" s="179"/>
      <c r="L64" s="179"/>
      <c r="M64" s="179"/>
      <c r="N64" s="179"/>
      <c r="O64" s="164"/>
      <c r="P64" s="107" t="s">
        <v>420</v>
      </c>
      <c r="Q64" s="108"/>
      <c r="R64" s="164"/>
      <c r="S64" s="107" t="s">
        <v>421</v>
      </c>
      <c r="T64" s="108"/>
      <c r="U64" s="191"/>
      <c r="V64" s="79">
        <v>7</v>
      </c>
      <c r="W64" s="79"/>
      <c r="X64" s="158"/>
      <c r="Y64" s="159"/>
      <c r="Z64" s="159"/>
      <c r="AA64" s="159"/>
      <c r="AB64" s="159"/>
      <c r="AC64" s="159"/>
      <c r="AD64" s="159"/>
      <c r="AE64" s="110" t="str">
        <f t="shared" ref="AE64" si="243">J58&amp;""</f>
        <v>Gerealiseerd</v>
      </c>
      <c r="AF64" s="139" t="str">
        <f t="shared" ref="AF64" si="244">N58&amp;""</f>
        <v>Cultureel én beleidsdomeinoverschrijdend</v>
      </c>
      <c r="AG64" s="110" t="b">
        <v>0</v>
      </c>
      <c r="AH64" s="44"/>
      <c r="AI64" s="44" t="str">
        <f t="shared" ref="AI64" si="245">IF(AI58&lt;&gt;"", 1, "")</f>
        <v/>
      </c>
      <c r="AJ64" s="44"/>
      <c r="AK64" s="44"/>
      <c r="AL64" s="44"/>
      <c r="AM64" s="44"/>
      <c r="AN64" s="110" t="b">
        <v>1</v>
      </c>
      <c r="AO64" s="44"/>
      <c r="AP64" s="44" t="str">
        <f t="shared" ref="AP64" si="246">IF(AP58&lt;&gt;"", 1, "")</f>
        <v/>
      </c>
      <c r="AQ64" s="44"/>
      <c r="AR64" s="44"/>
      <c r="AS64" s="44"/>
      <c r="AT64" s="44"/>
      <c r="AU64" s="44"/>
      <c r="AV64" s="165"/>
    </row>
    <row r="65" spans="1:48" ht="13.25" customHeight="1" x14ac:dyDescent="0.2">
      <c r="B65" s="182"/>
      <c r="C65" s="185"/>
      <c r="D65" s="188" t="s">
        <v>445</v>
      </c>
      <c r="E65" s="179" t="s">
        <v>446</v>
      </c>
      <c r="F65" s="179"/>
      <c r="G65" s="179" t="s">
        <v>447</v>
      </c>
      <c r="H65" s="179" t="s">
        <v>448</v>
      </c>
      <c r="I65" s="179" t="s">
        <v>402</v>
      </c>
      <c r="J65" s="179"/>
      <c r="K65" s="179"/>
      <c r="L65" s="179"/>
      <c r="M65" s="179"/>
      <c r="N65" s="179"/>
      <c r="O65" s="164"/>
      <c r="P65" s="107" t="s">
        <v>422</v>
      </c>
      <c r="Q65" s="108"/>
      <c r="R65" s="164"/>
      <c r="S65" s="107" t="s">
        <v>423</v>
      </c>
      <c r="T65" s="108"/>
      <c r="U65" s="191"/>
      <c r="V65" s="79">
        <v>7</v>
      </c>
      <c r="W65" s="79"/>
      <c r="X65" s="158"/>
      <c r="Y65" s="159"/>
      <c r="Z65" s="159"/>
      <c r="AA65" s="159"/>
      <c r="AB65" s="159"/>
      <c r="AC65" s="159"/>
      <c r="AD65" s="159"/>
      <c r="AE65" s="110" t="str">
        <f t="shared" ref="AE65" si="247">J58&amp;""</f>
        <v>Gerealiseerd</v>
      </c>
      <c r="AF65" s="139" t="str">
        <f t="shared" ref="AF65" si="248">N58&amp;""</f>
        <v>Cultureel én beleidsdomeinoverschrijdend</v>
      </c>
      <c r="AG65" s="110" t="b">
        <v>0</v>
      </c>
      <c r="AH65" s="44"/>
      <c r="AI65" s="44" t="str">
        <f t="shared" ref="AI65" si="249">IF(AI58&lt;&gt;"", 1, "")</f>
        <v/>
      </c>
      <c r="AJ65" s="44"/>
      <c r="AK65" s="44"/>
      <c r="AL65" s="44"/>
      <c r="AM65" s="44"/>
      <c r="AN65" s="110" t="b">
        <v>1</v>
      </c>
      <c r="AO65" s="44"/>
      <c r="AP65" s="44" t="str">
        <f t="shared" ref="AP65" si="250">IF(AP58&lt;&gt;"", 1, "")</f>
        <v/>
      </c>
      <c r="AQ65" s="44"/>
      <c r="AR65" s="44"/>
      <c r="AS65" s="44"/>
      <c r="AT65" s="44"/>
      <c r="AU65" s="44"/>
      <c r="AV65" s="165"/>
    </row>
    <row r="66" spans="1:48" ht="13.25" customHeight="1" x14ac:dyDescent="0.2">
      <c r="B66" s="183"/>
      <c r="C66" s="186"/>
      <c r="D66" s="189" t="s">
        <v>445</v>
      </c>
      <c r="E66" s="180" t="s">
        <v>446</v>
      </c>
      <c r="F66" s="180"/>
      <c r="G66" s="180" t="s">
        <v>447</v>
      </c>
      <c r="H66" s="180" t="s">
        <v>448</v>
      </c>
      <c r="I66" s="180" t="s">
        <v>402</v>
      </c>
      <c r="J66" s="180"/>
      <c r="K66" s="180"/>
      <c r="L66" s="180"/>
      <c r="M66" s="180"/>
      <c r="N66" s="180"/>
      <c r="O66" s="166"/>
      <c r="P66" s="109" t="str">
        <f t="shared" ref="P66" si="251">IF(AG66=TRUE, "Andere (specificeer:)", "Andere")</f>
        <v>Andere</v>
      </c>
      <c r="Q66" s="167"/>
      <c r="R66" s="166"/>
      <c r="S66" s="109" t="str">
        <f t="shared" ref="S66" si="252">IF(AN66=TRUE, "Andere (specificeer:)", "Andere")</f>
        <v>Andere</v>
      </c>
      <c r="T66" s="167"/>
      <c r="U66" s="192"/>
      <c r="V66" s="79">
        <v>7</v>
      </c>
      <c r="W66" s="79"/>
      <c r="X66" s="158"/>
      <c r="Y66" s="159"/>
      <c r="Z66" s="159"/>
      <c r="AA66" s="159"/>
      <c r="AB66" s="159"/>
      <c r="AC66" s="159"/>
      <c r="AD66" s="159"/>
      <c r="AE66" s="110" t="str">
        <f t="shared" ref="AE66" si="253">J58&amp;""</f>
        <v>Gerealiseerd</v>
      </c>
      <c r="AF66" s="139" t="str">
        <f t="shared" ref="AF66" si="254">N58&amp;""</f>
        <v>Cultureel én beleidsdomeinoverschrijdend</v>
      </c>
      <c r="AG66" s="110" t="b">
        <v>0</v>
      </c>
      <c r="AH66" s="44"/>
      <c r="AI66" s="44" t="str">
        <f t="shared" ref="AI66" si="255">IF(AI58&lt;&gt;"", 1, "")</f>
        <v/>
      </c>
      <c r="AJ66" s="44"/>
      <c r="AK66" s="44"/>
      <c r="AL66" s="44"/>
      <c r="AM66" s="44"/>
      <c r="AN66" s="110" t="b">
        <v>0</v>
      </c>
      <c r="AO66" s="44"/>
      <c r="AP66" s="44" t="str">
        <f t="shared" ref="AP66" si="256">IF(AP58&lt;&gt;"", 1, "")</f>
        <v/>
      </c>
      <c r="AQ66" s="44"/>
      <c r="AR66" s="44"/>
      <c r="AS66" s="44"/>
      <c r="AT66" s="44"/>
      <c r="AU66" s="44"/>
      <c r="AV66" s="135"/>
    </row>
    <row r="67" spans="1:48" ht="13.25" customHeight="1" x14ac:dyDescent="0.2">
      <c r="A67" s="85" t="str">
        <f t="shared" ref="A67" si="257">IF(AV67&lt;&gt;"", "✘", "")</f>
        <v/>
      </c>
      <c r="B67" s="181" t="str">
        <f t="shared" ref="B67" si="258">IF(C67&lt;&gt;"", IF(X67&lt;&gt;"", X67, "D"&amp;SUBSTITUTE(TEXT(W67/1000, "0000,000"), ",", ".")), "")</f>
        <v>D2020.010</v>
      </c>
      <c r="C67" s="184" t="str">
        <f>IF(Y67&amp;Z67&amp;AA67&amp;AB67&amp;AC67&amp;AD67&lt;&gt;"", IF(D67&amp;E67&amp;F67&amp;G67&amp;H67&amp;I67&lt;&gt;Y67&amp;Z67&amp;AA67&amp;AB67&amp;AC67&amp;AD67, "Gewijzigde actie", "Bestaande actie"), IF(OR(D67&amp;E67&amp;F67&amp;G67&amp;H67&amp;I67&amp;J67&amp;K67&amp;L67&amp;M67&amp;N67&amp;Q75&amp;T75&amp;U67&lt;&gt;"", AH67&lt;&gt;0, AO67&lt;&gt;0), "Nieuwe actie", ""))</f>
        <v>Bestaande actie</v>
      </c>
      <c r="D67" s="187" t="s">
        <v>445</v>
      </c>
      <c r="E67" s="178" t="s">
        <v>450</v>
      </c>
      <c r="F67" s="178"/>
      <c r="G67" s="178" t="s">
        <v>451</v>
      </c>
      <c r="H67" s="178" t="s">
        <v>452</v>
      </c>
      <c r="I67" s="178" t="s">
        <v>402</v>
      </c>
      <c r="J67" s="178" t="s">
        <v>403</v>
      </c>
      <c r="K67" s="178" t="s">
        <v>404</v>
      </c>
      <c r="L67" s="178">
        <v>2026</v>
      </c>
      <c r="M67" s="178" t="s">
        <v>636</v>
      </c>
      <c r="N67" s="178" t="s">
        <v>405</v>
      </c>
      <c r="O67" s="168"/>
      <c r="P67" s="105" t="s">
        <v>406</v>
      </c>
      <c r="Q67" s="106"/>
      <c r="R67" s="168"/>
      <c r="S67" s="105" t="s">
        <v>407</v>
      </c>
      <c r="T67" s="106"/>
      <c r="U67" s="190" t="s">
        <v>453</v>
      </c>
      <c r="V67" s="79">
        <v>8</v>
      </c>
      <c r="W67" s="79">
        <f>IF(C67&lt;&gt;"", IF(C67="Nieuwe actie", MAX(VALUE(Datum_werkingsjaar&amp;"000"), $W$3:$W66)+1, VALUE(RIGHT(SUBSTITUTE(X67, ".", ""), 7))), "")</f>
        <v>2020010</v>
      </c>
      <c r="X67" s="158" t="s">
        <v>454</v>
      </c>
      <c r="Y67" s="159" t="s">
        <v>445</v>
      </c>
      <c r="Z67" s="159" t="s">
        <v>450</v>
      </c>
      <c r="AA67" s="159"/>
      <c r="AB67" s="159" t="s">
        <v>451</v>
      </c>
      <c r="AC67" s="159" t="s">
        <v>452</v>
      </c>
      <c r="AD67" s="159" t="s">
        <v>402</v>
      </c>
      <c r="AE67" s="110" t="str">
        <f t="shared" ref="AE67" si="259">J67&amp;""</f>
        <v>Gerealiseerd</v>
      </c>
      <c r="AF67" s="139" t="str">
        <f t="shared" ref="AF67" si="260">N67&amp;""</f>
        <v>Cultureel én beleidsdomeinoverschrijdend</v>
      </c>
      <c r="AG67" s="110" t="b">
        <v>0</v>
      </c>
      <c r="AH67" s="44" cm="1">
        <f t="array" ref="AH67">SUMPRODUCT((AG67:AG75)*(AG67:AG75))</f>
        <v>1</v>
      </c>
      <c r="AI67" s="44" t="str">
        <f>IF(OR($J67="Gerealiseerd", $J67="In uitvoering", $J67="Geschrapt"), IF(OR($N67=Samenwerking_C, $N67=Samenwerking_C_BDO), IF(AH67=0, "| Selecteer één of meerdere samenwerkingen in kolom 'O'.  ", ""), ""), "")</f>
        <v/>
      </c>
      <c r="AJ67" s="44" t="str">
        <f>IF(AH67&lt;&gt;0, IF(OR($N67="", $N67=Samenwerking_geen, $N67=Samenwerking_BDO), "| Maak de juiste keuze in cel 'N"&amp;ROW(N67)&amp;"' vooraleer je samenwerkingen in kolom 'O' aanduidt. Laat anders selectievakken in kolom 'O' niet aangevinkt.  ", ""), "")</f>
        <v/>
      </c>
      <c r="AK67" s="44" t="str">
        <f t="shared" ref="AK67" si="261">IF(AG75&lt;&gt;TRUE, IF(Q75&lt;&gt;"", "| Als je andere samenwerking(en) specificeert in cel 'O"&amp;ROW(Q75)&amp;"', moet je eerst het vak 'Andere' in kolom 'O' selecteren. Laat anders cel 'O"&amp;ROW(Q75)&amp;"' leeg voor deze doelstelling.  ", ""), "")</f>
        <v/>
      </c>
      <c r="AL67" s="44" t="str">
        <f>IF(OR($N67=Samenwerking_C, $N67=Samenwerking_C_BDO), IF(AG75=TRUE, IF(Q75="", "| Specificeer andere samenwerking(en) in cel 'Q"&amp;ROW(Q75)&amp;"'.  ", ""), ""), "")</f>
        <v/>
      </c>
      <c r="AM67" s="44" t="str">
        <f t="shared" ref="AM67" si="262">IF(AI67&lt;&gt;"", AI67, IF(AJ67&lt;&gt;"", AJ67, IF(AK67&lt;&gt;"", AK67, AK67&amp;AL67)))</f>
        <v/>
      </c>
      <c r="AN67" s="110" t="b">
        <v>0</v>
      </c>
      <c r="AO67" s="44" cm="1">
        <f t="array" ref="AO67">SUMPRODUCT((AN67:AN75)*(AN67:AN75))</f>
        <v>2</v>
      </c>
      <c r="AP67" s="44" t="str">
        <f>IF(OR($J67="Gerealiseerd", $J67="In uitvoering", $J67="Geschrapt"), IF(OR($N67=Samenwerking_BDO, $N67=Samenwerking_C_BDO), IF(AO67=0,"| Selecteer één of meerdere samenwerkingen in kolom 'R'.  ",""), ""), "")</f>
        <v/>
      </c>
      <c r="AQ67" s="44" t="str">
        <f>IF(AO67&lt;&gt;0, IF(OR($N67="", $N67=Samenwerking_geen, $N67=Samenwerking_C), "| Maak de juiste keuze in cel 'N"&amp;ROW(N67)&amp;"' vooraleer je samenwerkingen in kolom 'R' aanduidt. Laat anders selectievakken in kolom 'R' niet aangevinkt.  ", ""), "")</f>
        <v/>
      </c>
      <c r="AR67" s="44" t="str">
        <f t="shared" ref="AR67" si="263">IF(AN75&lt;&gt;TRUE, IF(T75&lt;&gt;"", "| Als je andere samenwerking(en) specificeert in cel 'R"&amp;ROW(T75)&amp;"', moet je eerst het vak 'Andere' in kolom 'R' selecteren. Anders laat cel 'R"&amp;ROW(T75)&amp;"' leeg voor deze doelstelling.  ", ""), "")</f>
        <v/>
      </c>
      <c r="AS67" s="44" t="str">
        <f>IF(OR($N67=Samenwerking_BDO, $N67=Samenwerking_C_BDO), IF(AN75=TRUE, IF(T75="", "| Specificeer andere samenwerking(en) in cel 'T"&amp;ROW(T75)&amp;"'.  ", ""), ""), "")</f>
        <v/>
      </c>
      <c r="AT67" s="44" t="str">
        <f t="shared" ref="AT67" si="264">IF(AP67&lt;&gt;"", AP67, IF(AQ67&lt;&gt;"", AQ67, IF(AR67&lt;&gt;"", AR67, AR67&amp;AS67)))</f>
        <v/>
      </c>
      <c r="AU67" s="44" t="str">
        <f t="shared" ref="AU67" si="265">IF(C67&lt;&gt;"", IF(OR(D67="", E67="", G67="", I67="", J67="", M67="", IF(J67="Gerealiseerd", IF(K67="Ja", OR(L67="", N67=""), OR(K67="", N67="")), IF(J67="In uitvoering", N67="", IF(J67="Niet in uitvoering", L67="")))), "| Vul verplichte velden in.", ""), "")</f>
        <v/>
      </c>
      <c r="AV67" s="124" t="str">
        <f t="shared" ref="AV67" si="266">IF(OR(AM67&lt;&gt;"", AT67&lt;&gt;""), AM67&amp;AT67, AU67)</f>
        <v/>
      </c>
    </row>
    <row r="68" spans="1:48" ht="13.25" customHeight="1" x14ac:dyDescent="0.2">
      <c r="B68" s="182"/>
      <c r="C68" s="185"/>
      <c r="D68" s="188" t="s">
        <v>445</v>
      </c>
      <c r="E68" s="179" t="s">
        <v>450</v>
      </c>
      <c r="F68" s="179"/>
      <c r="G68" s="179" t="s">
        <v>451</v>
      </c>
      <c r="H68" s="179" t="s">
        <v>452</v>
      </c>
      <c r="I68" s="179" t="s">
        <v>402</v>
      </c>
      <c r="J68" s="179"/>
      <c r="K68" s="179"/>
      <c r="L68" s="179"/>
      <c r="M68" s="179"/>
      <c r="N68" s="179"/>
      <c r="O68" s="164"/>
      <c r="P68" s="107" t="s">
        <v>410</v>
      </c>
      <c r="Q68" s="108"/>
      <c r="R68" s="164"/>
      <c r="S68" s="107" t="s">
        <v>411</v>
      </c>
      <c r="T68" s="108"/>
      <c r="U68" s="191"/>
      <c r="V68" s="79">
        <v>8</v>
      </c>
      <c r="W68" s="79"/>
      <c r="X68" s="158"/>
      <c r="Y68" s="159"/>
      <c r="Z68" s="159"/>
      <c r="AA68" s="159"/>
      <c r="AB68" s="159"/>
      <c r="AC68" s="159"/>
      <c r="AD68" s="159"/>
      <c r="AE68" s="110" t="str">
        <f t="shared" ref="AE68" si="267">J67&amp;""</f>
        <v>Gerealiseerd</v>
      </c>
      <c r="AF68" s="139" t="str">
        <f t="shared" ref="AF68" si="268">N67&amp;""</f>
        <v>Cultureel én beleidsdomeinoverschrijdend</v>
      </c>
      <c r="AG68" s="110" t="b">
        <v>1</v>
      </c>
      <c r="AH68" s="44"/>
      <c r="AI68" s="44" t="str">
        <f t="shared" ref="AI68" si="269">IF(AI67&lt;&gt;"", 1, "")</f>
        <v/>
      </c>
      <c r="AJ68" s="44"/>
      <c r="AK68" s="44"/>
      <c r="AL68" s="44"/>
      <c r="AM68" s="44"/>
      <c r="AN68" s="110" t="b">
        <v>1</v>
      </c>
      <c r="AO68" s="44"/>
      <c r="AP68" s="44" t="str">
        <f t="shared" ref="AP68" si="270">IF(AP67&lt;&gt;"", 1, "")</f>
        <v/>
      </c>
      <c r="AQ68" s="44"/>
      <c r="AR68" s="44"/>
      <c r="AS68" s="44"/>
      <c r="AT68" s="44"/>
      <c r="AU68" s="44"/>
      <c r="AV68" s="124"/>
    </row>
    <row r="69" spans="1:48" ht="13.25" customHeight="1" x14ac:dyDescent="0.2">
      <c r="B69" s="182"/>
      <c r="C69" s="185"/>
      <c r="D69" s="188" t="s">
        <v>445</v>
      </c>
      <c r="E69" s="179" t="s">
        <v>450</v>
      </c>
      <c r="F69" s="179"/>
      <c r="G69" s="179" t="s">
        <v>451</v>
      </c>
      <c r="H69" s="179" t="s">
        <v>452</v>
      </c>
      <c r="I69" s="179" t="s">
        <v>402</v>
      </c>
      <c r="J69" s="179"/>
      <c r="K69" s="179"/>
      <c r="L69" s="179"/>
      <c r="M69" s="179"/>
      <c r="N69" s="179"/>
      <c r="O69" s="164"/>
      <c r="P69" s="107" t="s">
        <v>412</v>
      </c>
      <c r="Q69" s="108"/>
      <c r="R69" s="164"/>
      <c r="S69" s="107" t="s">
        <v>413</v>
      </c>
      <c r="T69" s="108"/>
      <c r="U69" s="191"/>
      <c r="V69" s="79">
        <v>8</v>
      </c>
      <c r="W69" s="79"/>
      <c r="X69" s="158"/>
      <c r="Y69" s="159"/>
      <c r="Z69" s="159"/>
      <c r="AA69" s="159"/>
      <c r="AB69" s="159"/>
      <c r="AC69" s="159"/>
      <c r="AD69" s="159"/>
      <c r="AE69" s="110" t="str">
        <f t="shared" ref="AE69" si="271">J67&amp;""</f>
        <v>Gerealiseerd</v>
      </c>
      <c r="AF69" s="139" t="str">
        <f t="shared" ref="AF69" si="272">N67&amp;""</f>
        <v>Cultureel én beleidsdomeinoverschrijdend</v>
      </c>
      <c r="AG69" s="110" t="b">
        <v>0</v>
      </c>
      <c r="AH69" s="44"/>
      <c r="AI69" s="44" t="str">
        <f t="shared" ref="AI69" si="273">IF(AI67&lt;&gt;"", 1, "")</f>
        <v/>
      </c>
      <c r="AJ69" s="44"/>
      <c r="AK69" s="44"/>
      <c r="AL69" s="44"/>
      <c r="AM69" s="44"/>
      <c r="AN69" s="110" t="b">
        <v>1</v>
      </c>
      <c r="AO69" s="44"/>
      <c r="AP69" s="44" t="str">
        <f t="shared" ref="AP69" si="274">IF(AP67&lt;&gt;"", 1, "")</f>
        <v/>
      </c>
      <c r="AQ69" s="44"/>
      <c r="AR69" s="44"/>
      <c r="AS69" s="44"/>
      <c r="AT69" s="44"/>
      <c r="AU69" s="44"/>
      <c r="AV69" s="165"/>
    </row>
    <row r="70" spans="1:48" ht="13.25" customHeight="1" x14ac:dyDescent="0.2">
      <c r="B70" s="182"/>
      <c r="C70" s="185"/>
      <c r="D70" s="188" t="s">
        <v>445</v>
      </c>
      <c r="E70" s="179" t="s">
        <v>450</v>
      </c>
      <c r="F70" s="179"/>
      <c r="G70" s="179" t="s">
        <v>451</v>
      </c>
      <c r="H70" s="179" t="s">
        <v>452</v>
      </c>
      <c r="I70" s="179" t="s">
        <v>402</v>
      </c>
      <c r="J70" s="179"/>
      <c r="K70" s="179"/>
      <c r="L70" s="179"/>
      <c r="M70" s="179"/>
      <c r="N70" s="179"/>
      <c r="O70" s="164"/>
      <c r="P70" s="107" t="s">
        <v>414</v>
      </c>
      <c r="Q70" s="108"/>
      <c r="R70" s="164"/>
      <c r="S70" s="107" t="s">
        <v>415</v>
      </c>
      <c r="T70" s="108"/>
      <c r="U70" s="191"/>
      <c r="V70" s="79">
        <v>8</v>
      </c>
      <c r="W70" s="79"/>
      <c r="X70" s="158"/>
      <c r="Y70" s="159"/>
      <c r="Z70" s="159"/>
      <c r="AA70" s="159"/>
      <c r="AB70" s="159"/>
      <c r="AC70" s="159"/>
      <c r="AD70" s="159"/>
      <c r="AE70" s="110" t="str">
        <f t="shared" ref="AE70" si="275">J67&amp;""</f>
        <v>Gerealiseerd</v>
      </c>
      <c r="AF70" s="139" t="str">
        <f t="shared" ref="AF70" si="276">N67&amp;""</f>
        <v>Cultureel én beleidsdomeinoverschrijdend</v>
      </c>
      <c r="AG70" s="110" t="b">
        <v>0</v>
      </c>
      <c r="AH70" s="44"/>
      <c r="AI70" s="44" t="str">
        <f t="shared" ref="AI70" si="277">IF(AI67&lt;&gt;"", 1, "")</f>
        <v/>
      </c>
      <c r="AJ70" s="44"/>
      <c r="AK70" s="44"/>
      <c r="AL70" s="44"/>
      <c r="AM70" s="44"/>
      <c r="AN70" s="110" t="b">
        <v>0</v>
      </c>
      <c r="AO70" s="44"/>
      <c r="AP70" s="44" t="str">
        <f t="shared" ref="AP70" si="278">IF(AP67&lt;&gt;"", 1, "")</f>
        <v/>
      </c>
      <c r="AQ70" s="44"/>
      <c r="AR70" s="44"/>
      <c r="AS70" s="44"/>
      <c r="AT70" s="44"/>
      <c r="AU70" s="44"/>
      <c r="AV70" s="165"/>
    </row>
    <row r="71" spans="1:48" ht="13.25" customHeight="1" x14ac:dyDescent="0.2">
      <c r="B71" s="182"/>
      <c r="C71" s="185"/>
      <c r="D71" s="188" t="s">
        <v>445</v>
      </c>
      <c r="E71" s="179" t="s">
        <v>450</v>
      </c>
      <c r="F71" s="179"/>
      <c r="G71" s="179" t="s">
        <v>451</v>
      </c>
      <c r="H71" s="179" t="s">
        <v>452</v>
      </c>
      <c r="I71" s="179" t="s">
        <v>402</v>
      </c>
      <c r="J71" s="179"/>
      <c r="K71" s="179"/>
      <c r="L71" s="179"/>
      <c r="M71" s="179"/>
      <c r="N71" s="179"/>
      <c r="O71" s="164"/>
      <c r="P71" s="107" t="s">
        <v>416</v>
      </c>
      <c r="Q71" s="108"/>
      <c r="R71" s="164"/>
      <c r="S71" s="107" t="s">
        <v>417</v>
      </c>
      <c r="T71" s="108"/>
      <c r="U71" s="191"/>
      <c r="V71" s="79">
        <v>8</v>
      </c>
      <c r="W71" s="79"/>
      <c r="X71" s="158"/>
      <c r="Y71" s="159"/>
      <c r="Z71" s="159"/>
      <c r="AA71" s="159"/>
      <c r="AB71" s="159"/>
      <c r="AC71" s="159"/>
      <c r="AD71" s="159"/>
      <c r="AE71" s="110" t="str">
        <f t="shared" ref="AE71" si="279">J67&amp;""</f>
        <v>Gerealiseerd</v>
      </c>
      <c r="AF71" s="139" t="str">
        <f t="shared" ref="AF71" si="280">N67&amp;""</f>
        <v>Cultureel én beleidsdomeinoverschrijdend</v>
      </c>
      <c r="AG71" s="110" t="b">
        <v>0</v>
      </c>
      <c r="AH71" s="44"/>
      <c r="AI71" s="44" t="str">
        <f t="shared" ref="AI71" si="281">IF(AI67&lt;&gt;"", 1, "")</f>
        <v/>
      </c>
      <c r="AJ71" s="44"/>
      <c r="AK71" s="44"/>
      <c r="AL71" s="44"/>
      <c r="AM71" s="44"/>
      <c r="AN71" s="110" t="b">
        <v>0</v>
      </c>
      <c r="AO71" s="44"/>
      <c r="AP71" s="44" t="str">
        <f t="shared" ref="AP71" si="282">IF(AP67&lt;&gt;"", 1, "")</f>
        <v/>
      </c>
      <c r="AQ71" s="44"/>
      <c r="AR71" s="44"/>
      <c r="AS71" s="44"/>
      <c r="AT71" s="44"/>
      <c r="AU71" s="44"/>
      <c r="AV71" s="165"/>
    </row>
    <row r="72" spans="1:48" ht="13.25" customHeight="1" x14ac:dyDescent="0.2">
      <c r="B72" s="182"/>
      <c r="C72" s="185"/>
      <c r="D72" s="188" t="s">
        <v>445</v>
      </c>
      <c r="E72" s="179" t="s">
        <v>450</v>
      </c>
      <c r="F72" s="179"/>
      <c r="G72" s="179" t="s">
        <v>451</v>
      </c>
      <c r="H72" s="179" t="s">
        <v>452</v>
      </c>
      <c r="I72" s="179" t="s">
        <v>402</v>
      </c>
      <c r="J72" s="179"/>
      <c r="K72" s="179"/>
      <c r="L72" s="179"/>
      <c r="M72" s="179"/>
      <c r="N72" s="179"/>
      <c r="O72" s="164"/>
      <c r="P72" s="107" t="s">
        <v>418</v>
      </c>
      <c r="Q72" s="108"/>
      <c r="R72" s="164"/>
      <c r="S72" s="107" t="s">
        <v>419</v>
      </c>
      <c r="T72" s="108"/>
      <c r="U72" s="191"/>
      <c r="V72" s="79">
        <v>8</v>
      </c>
      <c r="W72" s="79"/>
      <c r="X72" s="158"/>
      <c r="Y72" s="159"/>
      <c r="Z72" s="159"/>
      <c r="AA72" s="159"/>
      <c r="AB72" s="159"/>
      <c r="AC72" s="159"/>
      <c r="AD72" s="159"/>
      <c r="AE72" s="110" t="str">
        <f t="shared" ref="AE72" si="283">J67&amp;""</f>
        <v>Gerealiseerd</v>
      </c>
      <c r="AF72" s="139" t="str">
        <f t="shared" ref="AF72" si="284">N67&amp;""</f>
        <v>Cultureel én beleidsdomeinoverschrijdend</v>
      </c>
      <c r="AG72" s="110" t="b">
        <v>0</v>
      </c>
      <c r="AH72" s="44"/>
      <c r="AI72" s="44" t="str">
        <f t="shared" ref="AI72" si="285">IF(AI67&lt;&gt;"", 1, "")</f>
        <v/>
      </c>
      <c r="AJ72" s="44"/>
      <c r="AK72" s="44"/>
      <c r="AL72" s="44"/>
      <c r="AM72" s="44"/>
      <c r="AN72" s="110" t="b">
        <v>0</v>
      </c>
      <c r="AO72" s="44"/>
      <c r="AP72" s="44" t="str">
        <f t="shared" ref="AP72" si="286">IF(AP67&lt;&gt;"", 1, "")</f>
        <v/>
      </c>
      <c r="AQ72" s="44"/>
      <c r="AR72" s="44"/>
      <c r="AS72" s="44"/>
      <c r="AT72" s="44"/>
      <c r="AU72" s="44"/>
      <c r="AV72" s="165"/>
    </row>
    <row r="73" spans="1:48" ht="13.25" customHeight="1" x14ac:dyDescent="0.2">
      <c r="B73" s="182"/>
      <c r="C73" s="185"/>
      <c r="D73" s="188" t="s">
        <v>445</v>
      </c>
      <c r="E73" s="179" t="s">
        <v>450</v>
      </c>
      <c r="F73" s="179"/>
      <c r="G73" s="179" t="s">
        <v>451</v>
      </c>
      <c r="H73" s="179" t="s">
        <v>452</v>
      </c>
      <c r="I73" s="179" t="s">
        <v>402</v>
      </c>
      <c r="J73" s="179"/>
      <c r="K73" s="179"/>
      <c r="L73" s="179"/>
      <c r="M73" s="179"/>
      <c r="N73" s="179"/>
      <c r="O73" s="164"/>
      <c r="P73" s="107" t="s">
        <v>420</v>
      </c>
      <c r="Q73" s="108"/>
      <c r="R73" s="164"/>
      <c r="S73" s="107" t="s">
        <v>421</v>
      </c>
      <c r="T73" s="108"/>
      <c r="U73" s="191"/>
      <c r="V73" s="79">
        <v>8</v>
      </c>
      <c r="W73" s="79"/>
      <c r="X73" s="158"/>
      <c r="Y73" s="159"/>
      <c r="Z73" s="159"/>
      <c r="AA73" s="159"/>
      <c r="AB73" s="159"/>
      <c r="AC73" s="159"/>
      <c r="AD73" s="159"/>
      <c r="AE73" s="110" t="str">
        <f t="shared" ref="AE73" si="287">J67&amp;""</f>
        <v>Gerealiseerd</v>
      </c>
      <c r="AF73" s="139" t="str">
        <f t="shared" ref="AF73" si="288">N67&amp;""</f>
        <v>Cultureel én beleidsdomeinoverschrijdend</v>
      </c>
      <c r="AG73" s="110" t="b">
        <v>0</v>
      </c>
      <c r="AH73" s="44"/>
      <c r="AI73" s="44" t="str">
        <f t="shared" ref="AI73" si="289">IF(AI67&lt;&gt;"", 1, "")</f>
        <v/>
      </c>
      <c r="AJ73" s="44"/>
      <c r="AK73" s="44"/>
      <c r="AL73" s="44"/>
      <c r="AM73" s="44"/>
      <c r="AN73" s="110" t="b">
        <v>0</v>
      </c>
      <c r="AO73" s="44"/>
      <c r="AP73" s="44" t="str">
        <f t="shared" ref="AP73" si="290">IF(AP67&lt;&gt;"", 1, "")</f>
        <v/>
      </c>
      <c r="AQ73" s="44"/>
      <c r="AR73" s="44"/>
      <c r="AS73" s="44"/>
      <c r="AT73" s="44"/>
      <c r="AU73" s="44"/>
      <c r="AV73" s="165"/>
    </row>
    <row r="74" spans="1:48" ht="13.25" customHeight="1" x14ac:dyDescent="0.2">
      <c r="B74" s="182"/>
      <c r="C74" s="185"/>
      <c r="D74" s="188" t="s">
        <v>445</v>
      </c>
      <c r="E74" s="179" t="s">
        <v>450</v>
      </c>
      <c r="F74" s="179"/>
      <c r="G74" s="179" t="s">
        <v>451</v>
      </c>
      <c r="H74" s="179" t="s">
        <v>452</v>
      </c>
      <c r="I74" s="179" t="s">
        <v>402</v>
      </c>
      <c r="J74" s="179"/>
      <c r="K74" s="179"/>
      <c r="L74" s="179"/>
      <c r="M74" s="179"/>
      <c r="N74" s="179"/>
      <c r="O74" s="164"/>
      <c r="P74" s="107" t="s">
        <v>422</v>
      </c>
      <c r="Q74" s="108"/>
      <c r="R74" s="164"/>
      <c r="S74" s="107" t="s">
        <v>423</v>
      </c>
      <c r="T74" s="108"/>
      <c r="U74" s="191"/>
      <c r="V74" s="79">
        <v>8</v>
      </c>
      <c r="W74" s="79"/>
      <c r="X74" s="158"/>
      <c r="Y74" s="159"/>
      <c r="Z74" s="159"/>
      <c r="AA74" s="159"/>
      <c r="AB74" s="159"/>
      <c r="AC74" s="159"/>
      <c r="AD74" s="159"/>
      <c r="AE74" s="110" t="str">
        <f t="shared" ref="AE74" si="291">J67&amp;""</f>
        <v>Gerealiseerd</v>
      </c>
      <c r="AF74" s="139" t="str">
        <f t="shared" ref="AF74" si="292">N67&amp;""</f>
        <v>Cultureel én beleidsdomeinoverschrijdend</v>
      </c>
      <c r="AG74" s="110" t="b">
        <v>0</v>
      </c>
      <c r="AH74" s="44"/>
      <c r="AI74" s="44" t="str">
        <f t="shared" ref="AI74" si="293">IF(AI67&lt;&gt;"", 1, "")</f>
        <v/>
      </c>
      <c r="AJ74" s="44"/>
      <c r="AK74" s="44"/>
      <c r="AL74" s="44"/>
      <c r="AM74" s="44"/>
      <c r="AN74" s="110" t="b">
        <v>0</v>
      </c>
      <c r="AO74" s="44"/>
      <c r="AP74" s="44" t="str">
        <f t="shared" ref="AP74" si="294">IF(AP67&lt;&gt;"", 1, "")</f>
        <v/>
      </c>
      <c r="AQ74" s="44"/>
      <c r="AR74" s="44"/>
      <c r="AS74" s="44"/>
      <c r="AT74" s="44"/>
      <c r="AU74" s="44"/>
      <c r="AV74" s="165"/>
    </row>
    <row r="75" spans="1:48" ht="13.25" customHeight="1" x14ac:dyDescent="0.2">
      <c r="B75" s="183"/>
      <c r="C75" s="186"/>
      <c r="D75" s="189" t="s">
        <v>445</v>
      </c>
      <c r="E75" s="180" t="s">
        <v>450</v>
      </c>
      <c r="F75" s="180"/>
      <c r="G75" s="180" t="s">
        <v>451</v>
      </c>
      <c r="H75" s="180" t="s">
        <v>452</v>
      </c>
      <c r="I75" s="180" t="s">
        <v>402</v>
      </c>
      <c r="J75" s="180"/>
      <c r="K75" s="180"/>
      <c r="L75" s="180"/>
      <c r="M75" s="180"/>
      <c r="N75" s="180"/>
      <c r="O75" s="166"/>
      <c r="P75" s="109" t="str">
        <f t="shared" ref="P75" si="295">IF(AG75=TRUE, "Andere (specificeer:)", "Andere")</f>
        <v>Andere</v>
      </c>
      <c r="Q75" s="167"/>
      <c r="R75" s="166"/>
      <c r="S75" s="109" t="str">
        <f t="shared" ref="S75" si="296">IF(AN75=TRUE, "Andere (specificeer:)", "Andere")</f>
        <v>Andere</v>
      </c>
      <c r="T75" s="167"/>
      <c r="U75" s="192"/>
      <c r="V75" s="79">
        <v>8</v>
      </c>
      <c r="W75" s="79"/>
      <c r="X75" s="158"/>
      <c r="Y75" s="159"/>
      <c r="Z75" s="159"/>
      <c r="AA75" s="159"/>
      <c r="AB75" s="159"/>
      <c r="AC75" s="159"/>
      <c r="AD75" s="159"/>
      <c r="AE75" s="110" t="str">
        <f t="shared" ref="AE75" si="297">J67&amp;""</f>
        <v>Gerealiseerd</v>
      </c>
      <c r="AF75" s="139" t="str">
        <f t="shared" ref="AF75" si="298">N67&amp;""</f>
        <v>Cultureel én beleidsdomeinoverschrijdend</v>
      </c>
      <c r="AG75" s="110" t="b">
        <v>0</v>
      </c>
      <c r="AH75" s="44"/>
      <c r="AI75" s="44" t="str">
        <f t="shared" ref="AI75" si="299">IF(AI67&lt;&gt;"", 1, "")</f>
        <v/>
      </c>
      <c r="AJ75" s="44"/>
      <c r="AK75" s="44"/>
      <c r="AL75" s="44"/>
      <c r="AM75" s="44"/>
      <c r="AN75" s="110" t="b">
        <v>0</v>
      </c>
      <c r="AO75" s="44"/>
      <c r="AP75" s="44" t="str">
        <f t="shared" ref="AP75" si="300">IF(AP67&lt;&gt;"", 1, "")</f>
        <v/>
      </c>
      <c r="AQ75" s="44"/>
      <c r="AR75" s="44"/>
      <c r="AS75" s="44"/>
      <c r="AT75" s="44"/>
      <c r="AU75" s="44"/>
      <c r="AV75" s="135"/>
    </row>
    <row r="76" spans="1:48" ht="13.25" customHeight="1" x14ac:dyDescent="0.2">
      <c r="A76" s="85" t="str">
        <f t="shared" ref="A76" si="301">IF(AV76&lt;&gt;"", "✘", "")</f>
        <v/>
      </c>
      <c r="B76" s="181" t="str">
        <f t="shared" ref="B76" si="302">IF(C76&lt;&gt;"", IF(X76&lt;&gt;"", X76, "D"&amp;SUBSTITUTE(TEXT(W76/1000, "0000,000"), ",", ".")), "")</f>
        <v>D2020.013</v>
      </c>
      <c r="C76" s="184" t="str">
        <f>IF(Y76&amp;Z76&amp;AA76&amp;AB76&amp;AC76&amp;AD76&lt;&gt;"", IF(D76&amp;E76&amp;F76&amp;G76&amp;H76&amp;I76&lt;&gt;Y76&amp;Z76&amp;AA76&amp;AB76&amp;AC76&amp;AD76, "Gewijzigde actie", "Bestaande actie"), IF(OR(D76&amp;E76&amp;F76&amp;G76&amp;H76&amp;I76&amp;J76&amp;K76&amp;L76&amp;M76&amp;N76&amp;Q84&amp;T84&amp;U76&lt;&gt;"", AH76&lt;&gt;0, AO76&lt;&gt;0), "Nieuwe actie", ""))</f>
        <v>Bestaande actie</v>
      </c>
      <c r="D76" s="187" t="s">
        <v>445</v>
      </c>
      <c r="E76" s="178" t="s">
        <v>455</v>
      </c>
      <c r="F76" s="178"/>
      <c r="G76" s="178" t="s">
        <v>456</v>
      </c>
      <c r="H76" s="178" t="s">
        <v>457</v>
      </c>
      <c r="I76" s="178" t="s">
        <v>402</v>
      </c>
      <c r="J76" s="178" t="s">
        <v>403</v>
      </c>
      <c r="K76" s="178" t="s">
        <v>404</v>
      </c>
      <c r="L76" s="178">
        <v>2026</v>
      </c>
      <c r="M76" s="178" t="s">
        <v>458</v>
      </c>
      <c r="N76" s="178" t="s">
        <v>426</v>
      </c>
      <c r="O76" s="168"/>
      <c r="P76" s="105" t="s">
        <v>406</v>
      </c>
      <c r="Q76" s="106"/>
      <c r="R76" s="168"/>
      <c r="S76" s="105" t="s">
        <v>407</v>
      </c>
      <c r="T76" s="106"/>
      <c r="U76" s="190" t="s">
        <v>459</v>
      </c>
      <c r="V76" s="79">
        <v>9</v>
      </c>
      <c r="W76" s="79">
        <f>IF(C76&lt;&gt;"", IF(C76="Nieuwe actie", MAX(VALUE(Datum_werkingsjaar&amp;"000"), $W$3:$W75)+1, VALUE(RIGHT(SUBSTITUTE(X76, ".", ""), 7))), "")</f>
        <v>2020013</v>
      </c>
      <c r="X76" s="158" t="s">
        <v>460</v>
      </c>
      <c r="Y76" s="159" t="s">
        <v>445</v>
      </c>
      <c r="Z76" s="159" t="s">
        <v>455</v>
      </c>
      <c r="AA76" s="159"/>
      <c r="AB76" s="159" t="s">
        <v>456</v>
      </c>
      <c r="AC76" s="159" t="s">
        <v>457</v>
      </c>
      <c r="AD76" s="159" t="s">
        <v>402</v>
      </c>
      <c r="AE76" s="110" t="str">
        <f t="shared" ref="AE76" si="303">J76&amp;""</f>
        <v>Gerealiseerd</v>
      </c>
      <c r="AF76" s="139" t="str">
        <f t="shared" ref="AF76" si="304">N76&amp;""</f>
        <v>Geen samenwerking</v>
      </c>
      <c r="AG76" s="110" t="b">
        <v>0</v>
      </c>
      <c r="AH76" s="44" cm="1">
        <f t="array" ref="AH76">SUMPRODUCT((AG76:AG84)*(AG76:AG84))</f>
        <v>0</v>
      </c>
      <c r="AI76" s="44" t="str">
        <f>IF(OR($J76="Gerealiseerd", $J76="In uitvoering", $J76="Geschrapt"), IF(OR($N76=Samenwerking_C, $N76=Samenwerking_C_BDO), IF(AH76=0, "| Selecteer één of meerdere samenwerkingen in kolom 'O'.  ", ""), ""), "")</f>
        <v/>
      </c>
      <c r="AJ76" s="44" t="str">
        <f>IF(AH76&lt;&gt;0, IF(OR($N76="", $N76=Samenwerking_geen, $N76=Samenwerking_BDO), "| Maak de juiste keuze in cel 'N"&amp;ROW(N76)&amp;"' vooraleer je samenwerkingen in kolom 'O' aanduidt. Laat anders selectievakken in kolom 'O' niet aangevinkt.  ", ""), "")</f>
        <v/>
      </c>
      <c r="AK76" s="44" t="str">
        <f t="shared" ref="AK76" si="305">IF(AG84&lt;&gt;TRUE, IF(Q84&lt;&gt;"", "| Als je andere samenwerking(en) specificeert in cel 'O"&amp;ROW(Q84)&amp;"', moet je eerst het vak 'Andere' in kolom 'O' selecteren. Laat anders cel 'O"&amp;ROW(Q84)&amp;"' leeg voor deze doelstelling.  ", ""), "")</f>
        <v/>
      </c>
      <c r="AL76" s="44" t="str">
        <f>IF(OR($N76=Samenwerking_C, $N76=Samenwerking_C_BDO), IF(AG84=TRUE, IF(Q84="", "| Specificeer andere samenwerking(en) in cel 'Q"&amp;ROW(Q84)&amp;"'.  ", ""), ""), "")</f>
        <v/>
      </c>
      <c r="AM76" s="44" t="str">
        <f t="shared" ref="AM76" si="306">IF(AI76&lt;&gt;"", AI76, IF(AJ76&lt;&gt;"", AJ76, IF(AK76&lt;&gt;"", AK76, AK76&amp;AL76)))</f>
        <v/>
      </c>
      <c r="AN76" s="110" t="b">
        <v>0</v>
      </c>
      <c r="AO76" s="44" cm="1">
        <f t="array" ref="AO76">SUMPRODUCT((AN76:AN84)*(AN76:AN84))</f>
        <v>0</v>
      </c>
      <c r="AP76" s="44" t="str">
        <f>IF(OR($J76="Gerealiseerd", $J76="In uitvoering", $J76="Geschrapt"), IF(OR($N76=Samenwerking_BDO, $N76=Samenwerking_C_BDO), IF(AO76=0,"| Selecteer één of meerdere samenwerkingen in kolom 'R'.  ",""), ""), "")</f>
        <v/>
      </c>
      <c r="AQ76" s="44" t="str">
        <f>IF(AO76&lt;&gt;0, IF(OR($N76="", $N76=Samenwerking_geen, $N76=Samenwerking_C), "| Maak de juiste keuze in cel 'N"&amp;ROW(N76)&amp;"' vooraleer je samenwerkingen in kolom 'R' aanduidt. Laat anders selectievakken in kolom 'R' niet aangevinkt.  ", ""), "")</f>
        <v/>
      </c>
      <c r="AR76" s="44" t="str">
        <f t="shared" ref="AR76" si="307">IF(AN84&lt;&gt;TRUE, IF(T84&lt;&gt;"", "| Als je andere samenwerking(en) specificeert in cel 'R"&amp;ROW(T84)&amp;"', moet je eerst het vak 'Andere' in kolom 'R' selecteren. Anders laat cel 'R"&amp;ROW(T84)&amp;"' leeg voor deze doelstelling.  ", ""), "")</f>
        <v/>
      </c>
      <c r="AS76" s="44" t="str">
        <f>IF(OR($N76=Samenwerking_BDO, $N76=Samenwerking_C_BDO), IF(AN84=TRUE, IF(T84="", "| Specificeer andere samenwerking(en) in cel 'T"&amp;ROW(T84)&amp;"'.  ", ""), ""), "")</f>
        <v/>
      </c>
      <c r="AT76" s="44" t="str">
        <f t="shared" ref="AT76" si="308">IF(AP76&lt;&gt;"", AP76, IF(AQ76&lt;&gt;"", AQ76, IF(AR76&lt;&gt;"", AR76, AR76&amp;AS76)))</f>
        <v/>
      </c>
      <c r="AU76" s="44" t="str">
        <f t="shared" ref="AU76" si="309">IF(C76&lt;&gt;"", IF(OR(D76="", E76="", G76="", I76="", J76="", M76="", IF(J76="Gerealiseerd", IF(K76="Ja", OR(L76="", N76=""), OR(K76="", N76="")), IF(J76="In uitvoering", N76="", IF(J76="Niet in uitvoering", L76="")))), "| Vul verplichte velden in.", ""), "")</f>
        <v/>
      </c>
      <c r="AV76" s="124" t="str">
        <f t="shared" ref="AV76" si="310">IF(OR(AM76&lt;&gt;"", AT76&lt;&gt;""), AM76&amp;AT76, AU76)</f>
        <v/>
      </c>
    </row>
    <row r="77" spans="1:48" ht="13.25" customHeight="1" x14ac:dyDescent="0.2">
      <c r="B77" s="182"/>
      <c r="C77" s="185"/>
      <c r="D77" s="188" t="s">
        <v>445</v>
      </c>
      <c r="E77" s="179" t="s">
        <v>455</v>
      </c>
      <c r="F77" s="179"/>
      <c r="G77" s="179" t="s">
        <v>456</v>
      </c>
      <c r="H77" s="179" t="s">
        <v>457</v>
      </c>
      <c r="I77" s="179" t="s">
        <v>402</v>
      </c>
      <c r="J77" s="179"/>
      <c r="K77" s="179"/>
      <c r="L77" s="179"/>
      <c r="M77" s="179"/>
      <c r="N77" s="179"/>
      <c r="O77" s="164"/>
      <c r="P77" s="107" t="s">
        <v>410</v>
      </c>
      <c r="Q77" s="108"/>
      <c r="R77" s="164"/>
      <c r="S77" s="107" t="s">
        <v>411</v>
      </c>
      <c r="T77" s="108"/>
      <c r="U77" s="191"/>
      <c r="V77" s="79">
        <v>9</v>
      </c>
      <c r="W77" s="79"/>
      <c r="X77" s="158"/>
      <c r="Y77" s="159"/>
      <c r="Z77" s="159"/>
      <c r="AA77" s="159"/>
      <c r="AB77" s="159"/>
      <c r="AC77" s="159"/>
      <c r="AD77" s="159"/>
      <c r="AE77" s="110" t="str">
        <f t="shared" ref="AE77" si="311">J76&amp;""</f>
        <v>Gerealiseerd</v>
      </c>
      <c r="AF77" s="139" t="str">
        <f t="shared" ref="AF77" si="312">N76&amp;""</f>
        <v>Geen samenwerking</v>
      </c>
      <c r="AG77" s="110" t="b">
        <v>0</v>
      </c>
      <c r="AH77" s="44"/>
      <c r="AI77" s="44" t="str">
        <f t="shared" ref="AI77" si="313">IF(AI76&lt;&gt;"", 1, "")</f>
        <v/>
      </c>
      <c r="AJ77" s="44"/>
      <c r="AK77" s="44"/>
      <c r="AL77" s="44"/>
      <c r="AM77" s="44"/>
      <c r="AN77" s="110" t="b">
        <v>0</v>
      </c>
      <c r="AO77" s="44"/>
      <c r="AP77" s="44" t="str">
        <f t="shared" ref="AP77" si="314">IF(AP76&lt;&gt;"", 1, "")</f>
        <v/>
      </c>
      <c r="AQ77" s="44"/>
      <c r="AR77" s="44"/>
      <c r="AS77" s="44"/>
      <c r="AT77" s="44"/>
      <c r="AU77" s="44"/>
      <c r="AV77" s="124"/>
    </row>
    <row r="78" spans="1:48" ht="13.25" customHeight="1" x14ac:dyDescent="0.2">
      <c r="B78" s="182"/>
      <c r="C78" s="185"/>
      <c r="D78" s="188" t="s">
        <v>445</v>
      </c>
      <c r="E78" s="179" t="s">
        <v>455</v>
      </c>
      <c r="F78" s="179"/>
      <c r="G78" s="179" t="s">
        <v>456</v>
      </c>
      <c r="H78" s="179" t="s">
        <v>457</v>
      </c>
      <c r="I78" s="179" t="s">
        <v>402</v>
      </c>
      <c r="J78" s="179"/>
      <c r="K78" s="179"/>
      <c r="L78" s="179"/>
      <c r="M78" s="179"/>
      <c r="N78" s="179"/>
      <c r="O78" s="164"/>
      <c r="P78" s="107" t="s">
        <v>412</v>
      </c>
      <c r="Q78" s="108"/>
      <c r="R78" s="164"/>
      <c r="S78" s="107" t="s">
        <v>413</v>
      </c>
      <c r="T78" s="108"/>
      <c r="U78" s="191"/>
      <c r="V78" s="79">
        <v>9</v>
      </c>
      <c r="W78" s="79"/>
      <c r="X78" s="158"/>
      <c r="Y78" s="159"/>
      <c r="Z78" s="159"/>
      <c r="AA78" s="159"/>
      <c r="AB78" s="159"/>
      <c r="AC78" s="159"/>
      <c r="AD78" s="159"/>
      <c r="AE78" s="110" t="str">
        <f t="shared" ref="AE78" si="315">J76&amp;""</f>
        <v>Gerealiseerd</v>
      </c>
      <c r="AF78" s="139" t="str">
        <f t="shared" ref="AF78" si="316">N76&amp;""</f>
        <v>Geen samenwerking</v>
      </c>
      <c r="AG78" s="110" t="b">
        <v>0</v>
      </c>
      <c r="AH78" s="44"/>
      <c r="AI78" s="44" t="str">
        <f t="shared" ref="AI78" si="317">IF(AI76&lt;&gt;"", 1, "")</f>
        <v/>
      </c>
      <c r="AJ78" s="44"/>
      <c r="AK78" s="44"/>
      <c r="AL78" s="44"/>
      <c r="AM78" s="44"/>
      <c r="AN78" s="110" t="b">
        <v>0</v>
      </c>
      <c r="AO78" s="44"/>
      <c r="AP78" s="44" t="str">
        <f t="shared" ref="AP78" si="318">IF(AP76&lt;&gt;"", 1, "")</f>
        <v/>
      </c>
      <c r="AQ78" s="44"/>
      <c r="AR78" s="44"/>
      <c r="AS78" s="44"/>
      <c r="AT78" s="44"/>
      <c r="AU78" s="44"/>
      <c r="AV78" s="165"/>
    </row>
    <row r="79" spans="1:48" ht="13.25" customHeight="1" x14ac:dyDescent="0.2">
      <c r="B79" s="182"/>
      <c r="C79" s="185"/>
      <c r="D79" s="188" t="s">
        <v>445</v>
      </c>
      <c r="E79" s="179" t="s">
        <v>455</v>
      </c>
      <c r="F79" s="179"/>
      <c r="G79" s="179" t="s">
        <v>456</v>
      </c>
      <c r="H79" s="179" t="s">
        <v>457</v>
      </c>
      <c r="I79" s="179" t="s">
        <v>402</v>
      </c>
      <c r="J79" s="179"/>
      <c r="K79" s="179"/>
      <c r="L79" s="179"/>
      <c r="M79" s="179"/>
      <c r="N79" s="179"/>
      <c r="O79" s="164"/>
      <c r="P79" s="107" t="s">
        <v>414</v>
      </c>
      <c r="Q79" s="108"/>
      <c r="R79" s="164"/>
      <c r="S79" s="107" t="s">
        <v>415</v>
      </c>
      <c r="T79" s="108"/>
      <c r="U79" s="191"/>
      <c r="V79" s="79">
        <v>9</v>
      </c>
      <c r="W79" s="79"/>
      <c r="X79" s="158"/>
      <c r="Y79" s="159"/>
      <c r="Z79" s="159"/>
      <c r="AA79" s="159"/>
      <c r="AB79" s="159"/>
      <c r="AC79" s="159"/>
      <c r="AD79" s="159"/>
      <c r="AE79" s="110" t="str">
        <f t="shared" ref="AE79" si="319">J76&amp;""</f>
        <v>Gerealiseerd</v>
      </c>
      <c r="AF79" s="139" t="str">
        <f t="shared" ref="AF79" si="320">N76&amp;""</f>
        <v>Geen samenwerking</v>
      </c>
      <c r="AG79" s="110" t="b">
        <v>0</v>
      </c>
      <c r="AH79" s="44"/>
      <c r="AI79" s="44" t="str">
        <f t="shared" ref="AI79" si="321">IF(AI76&lt;&gt;"", 1, "")</f>
        <v/>
      </c>
      <c r="AJ79" s="44"/>
      <c r="AK79" s="44"/>
      <c r="AL79" s="44"/>
      <c r="AM79" s="44"/>
      <c r="AN79" s="110" t="b">
        <v>0</v>
      </c>
      <c r="AO79" s="44"/>
      <c r="AP79" s="44" t="str">
        <f t="shared" ref="AP79" si="322">IF(AP76&lt;&gt;"", 1, "")</f>
        <v/>
      </c>
      <c r="AQ79" s="44"/>
      <c r="AR79" s="44"/>
      <c r="AS79" s="44"/>
      <c r="AT79" s="44"/>
      <c r="AU79" s="44"/>
      <c r="AV79" s="165"/>
    </row>
    <row r="80" spans="1:48" ht="13.25" customHeight="1" x14ac:dyDescent="0.2">
      <c r="B80" s="182"/>
      <c r="C80" s="185"/>
      <c r="D80" s="188" t="s">
        <v>445</v>
      </c>
      <c r="E80" s="179" t="s">
        <v>455</v>
      </c>
      <c r="F80" s="179"/>
      <c r="G80" s="179" t="s">
        <v>456</v>
      </c>
      <c r="H80" s="179" t="s">
        <v>457</v>
      </c>
      <c r="I80" s="179" t="s">
        <v>402</v>
      </c>
      <c r="J80" s="179"/>
      <c r="K80" s="179"/>
      <c r="L80" s="179"/>
      <c r="M80" s="179"/>
      <c r="N80" s="179"/>
      <c r="O80" s="164"/>
      <c r="P80" s="107" t="s">
        <v>416</v>
      </c>
      <c r="Q80" s="108"/>
      <c r="R80" s="164"/>
      <c r="S80" s="107" t="s">
        <v>417</v>
      </c>
      <c r="T80" s="108"/>
      <c r="U80" s="191"/>
      <c r="V80" s="79">
        <v>9</v>
      </c>
      <c r="W80" s="79"/>
      <c r="X80" s="158"/>
      <c r="Y80" s="159"/>
      <c r="Z80" s="159"/>
      <c r="AA80" s="159"/>
      <c r="AB80" s="159"/>
      <c r="AC80" s="159"/>
      <c r="AD80" s="159"/>
      <c r="AE80" s="110" t="str">
        <f t="shared" ref="AE80" si="323">J76&amp;""</f>
        <v>Gerealiseerd</v>
      </c>
      <c r="AF80" s="139" t="str">
        <f t="shared" ref="AF80" si="324">N76&amp;""</f>
        <v>Geen samenwerking</v>
      </c>
      <c r="AG80" s="110" t="b">
        <v>0</v>
      </c>
      <c r="AH80" s="44"/>
      <c r="AI80" s="44" t="str">
        <f t="shared" ref="AI80" si="325">IF(AI76&lt;&gt;"", 1, "")</f>
        <v/>
      </c>
      <c r="AJ80" s="44"/>
      <c r="AK80" s="44"/>
      <c r="AL80" s="44"/>
      <c r="AM80" s="44"/>
      <c r="AN80" s="110" t="b">
        <v>0</v>
      </c>
      <c r="AO80" s="44"/>
      <c r="AP80" s="44" t="str">
        <f t="shared" ref="AP80" si="326">IF(AP76&lt;&gt;"", 1, "")</f>
        <v/>
      </c>
      <c r="AQ80" s="44"/>
      <c r="AR80" s="44"/>
      <c r="AS80" s="44"/>
      <c r="AT80" s="44"/>
      <c r="AU80" s="44"/>
      <c r="AV80" s="165"/>
    </row>
    <row r="81" spans="1:48" ht="13.25" customHeight="1" x14ac:dyDescent="0.2">
      <c r="B81" s="182"/>
      <c r="C81" s="185"/>
      <c r="D81" s="188" t="s">
        <v>445</v>
      </c>
      <c r="E81" s="179" t="s">
        <v>455</v>
      </c>
      <c r="F81" s="179"/>
      <c r="G81" s="179" t="s">
        <v>456</v>
      </c>
      <c r="H81" s="179" t="s">
        <v>457</v>
      </c>
      <c r="I81" s="179" t="s">
        <v>402</v>
      </c>
      <c r="J81" s="179"/>
      <c r="K81" s="179"/>
      <c r="L81" s="179"/>
      <c r="M81" s="179"/>
      <c r="N81" s="179"/>
      <c r="O81" s="164"/>
      <c r="P81" s="107" t="s">
        <v>418</v>
      </c>
      <c r="Q81" s="108"/>
      <c r="R81" s="164"/>
      <c r="S81" s="107" t="s">
        <v>419</v>
      </c>
      <c r="T81" s="108"/>
      <c r="U81" s="191"/>
      <c r="V81" s="79">
        <v>9</v>
      </c>
      <c r="W81" s="79"/>
      <c r="X81" s="158"/>
      <c r="Y81" s="159"/>
      <c r="Z81" s="159"/>
      <c r="AA81" s="159"/>
      <c r="AB81" s="159"/>
      <c r="AC81" s="159"/>
      <c r="AD81" s="159"/>
      <c r="AE81" s="110" t="str">
        <f t="shared" ref="AE81" si="327">J76&amp;""</f>
        <v>Gerealiseerd</v>
      </c>
      <c r="AF81" s="139" t="str">
        <f t="shared" ref="AF81" si="328">N76&amp;""</f>
        <v>Geen samenwerking</v>
      </c>
      <c r="AG81" s="110" t="b">
        <v>0</v>
      </c>
      <c r="AH81" s="44"/>
      <c r="AI81" s="44" t="str">
        <f t="shared" ref="AI81" si="329">IF(AI76&lt;&gt;"", 1, "")</f>
        <v/>
      </c>
      <c r="AJ81" s="44"/>
      <c r="AK81" s="44"/>
      <c r="AL81" s="44"/>
      <c r="AM81" s="44"/>
      <c r="AN81" s="110" t="b">
        <v>0</v>
      </c>
      <c r="AO81" s="44"/>
      <c r="AP81" s="44" t="str">
        <f t="shared" ref="AP81" si="330">IF(AP76&lt;&gt;"", 1, "")</f>
        <v/>
      </c>
      <c r="AQ81" s="44"/>
      <c r="AR81" s="44"/>
      <c r="AS81" s="44"/>
      <c r="AT81" s="44"/>
      <c r="AU81" s="44"/>
      <c r="AV81" s="165"/>
    </row>
    <row r="82" spans="1:48" ht="13.25" customHeight="1" x14ac:dyDescent="0.2">
      <c r="B82" s="182"/>
      <c r="C82" s="185"/>
      <c r="D82" s="188" t="s">
        <v>445</v>
      </c>
      <c r="E82" s="179" t="s">
        <v>455</v>
      </c>
      <c r="F82" s="179"/>
      <c r="G82" s="179" t="s">
        <v>456</v>
      </c>
      <c r="H82" s="179" t="s">
        <v>457</v>
      </c>
      <c r="I82" s="179" t="s">
        <v>402</v>
      </c>
      <c r="J82" s="179"/>
      <c r="K82" s="179"/>
      <c r="L82" s="179"/>
      <c r="M82" s="179"/>
      <c r="N82" s="179"/>
      <c r="O82" s="164"/>
      <c r="P82" s="107" t="s">
        <v>420</v>
      </c>
      <c r="Q82" s="108"/>
      <c r="R82" s="164"/>
      <c r="S82" s="107" t="s">
        <v>421</v>
      </c>
      <c r="T82" s="108"/>
      <c r="U82" s="191"/>
      <c r="V82" s="79">
        <v>9</v>
      </c>
      <c r="W82" s="79"/>
      <c r="X82" s="158"/>
      <c r="Y82" s="159"/>
      <c r="Z82" s="159"/>
      <c r="AA82" s="159"/>
      <c r="AB82" s="159"/>
      <c r="AC82" s="159"/>
      <c r="AD82" s="159"/>
      <c r="AE82" s="110" t="str">
        <f t="shared" ref="AE82" si="331">J76&amp;""</f>
        <v>Gerealiseerd</v>
      </c>
      <c r="AF82" s="139" t="str">
        <f t="shared" ref="AF82" si="332">N76&amp;""</f>
        <v>Geen samenwerking</v>
      </c>
      <c r="AG82" s="110" t="b">
        <v>0</v>
      </c>
      <c r="AH82" s="44"/>
      <c r="AI82" s="44" t="str">
        <f t="shared" ref="AI82" si="333">IF(AI76&lt;&gt;"", 1, "")</f>
        <v/>
      </c>
      <c r="AJ82" s="44"/>
      <c r="AK82" s="44"/>
      <c r="AL82" s="44"/>
      <c r="AM82" s="44"/>
      <c r="AN82" s="110" t="b">
        <v>0</v>
      </c>
      <c r="AO82" s="44"/>
      <c r="AP82" s="44" t="str">
        <f t="shared" ref="AP82" si="334">IF(AP76&lt;&gt;"", 1, "")</f>
        <v/>
      </c>
      <c r="AQ82" s="44"/>
      <c r="AR82" s="44"/>
      <c r="AS82" s="44"/>
      <c r="AT82" s="44"/>
      <c r="AU82" s="44"/>
      <c r="AV82" s="165"/>
    </row>
    <row r="83" spans="1:48" ht="13.25" customHeight="1" x14ac:dyDescent="0.2">
      <c r="B83" s="182"/>
      <c r="C83" s="185"/>
      <c r="D83" s="188" t="s">
        <v>445</v>
      </c>
      <c r="E83" s="179" t="s">
        <v>455</v>
      </c>
      <c r="F83" s="179"/>
      <c r="G83" s="179" t="s">
        <v>456</v>
      </c>
      <c r="H83" s="179" t="s">
        <v>457</v>
      </c>
      <c r="I83" s="179" t="s">
        <v>402</v>
      </c>
      <c r="J83" s="179"/>
      <c r="K83" s="179"/>
      <c r="L83" s="179"/>
      <c r="M83" s="179"/>
      <c r="N83" s="179"/>
      <c r="O83" s="164"/>
      <c r="P83" s="107" t="s">
        <v>422</v>
      </c>
      <c r="Q83" s="108"/>
      <c r="R83" s="164"/>
      <c r="S83" s="107" t="s">
        <v>423</v>
      </c>
      <c r="T83" s="108"/>
      <c r="U83" s="191"/>
      <c r="V83" s="79">
        <v>9</v>
      </c>
      <c r="W83" s="79"/>
      <c r="X83" s="158"/>
      <c r="Y83" s="159"/>
      <c r="Z83" s="159"/>
      <c r="AA83" s="159"/>
      <c r="AB83" s="159"/>
      <c r="AC83" s="159"/>
      <c r="AD83" s="159"/>
      <c r="AE83" s="110" t="str">
        <f t="shared" ref="AE83" si="335">J76&amp;""</f>
        <v>Gerealiseerd</v>
      </c>
      <c r="AF83" s="139" t="str">
        <f t="shared" ref="AF83" si="336">N76&amp;""</f>
        <v>Geen samenwerking</v>
      </c>
      <c r="AG83" s="110" t="b">
        <v>0</v>
      </c>
      <c r="AH83" s="44"/>
      <c r="AI83" s="44" t="str">
        <f t="shared" ref="AI83" si="337">IF(AI76&lt;&gt;"", 1, "")</f>
        <v/>
      </c>
      <c r="AJ83" s="44"/>
      <c r="AK83" s="44"/>
      <c r="AL83" s="44"/>
      <c r="AM83" s="44"/>
      <c r="AN83" s="110" t="b">
        <v>0</v>
      </c>
      <c r="AO83" s="44"/>
      <c r="AP83" s="44" t="str">
        <f t="shared" ref="AP83" si="338">IF(AP76&lt;&gt;"", 1, "")</f>
        <v/>
      </c>
      <c r="AQ83" s="44"/>
      <c r="AR83" s="44"/>
      <c r="AS83" s="44"/>
      <c r="AT83" s="44"/>
      <c r="AU83" s="44"/>
      <c r="AV83" s="165"/>
    </row>
    <row r="84" spans="1:48" ht="13.25" customHeight="1" x14ac:dyDescent="0.2">
      <c r="B84" s="183"/>
      <c r="C84" s="186"/>
      <c r="D84" s="189" t="s">
        <v>445</v>
      </c>
      <c r="E84" s="180" t="s">
        <v>455</v>
      </c>
      <c r="F84" s="180"/>
      <c r="G84" s="180" t="s">
        <v>456</v>
      </c>
      <c r="H84" s="180" t="s">
        <v>457</v>
      </c>
      <c r="I84" s="180" t="s">
        <v>402</v>
      </c>
      <c r="J84" s="180"/>
      <c r="K84" s="180"/>
      <c r="L84" s="180"/>
      <c r="M84" s="180"/>
      <c r="N84" s="180"/>
      <c r="O84" s="166"/>
      <c r="P84" s="109" t="str">
        <f t="shared" ref="P84" si="339">IF(AG84=TRUE, "Andere (specificeer:)", "Andere")</f>
        <v>Andere</v>
      </c>
      <c r="Q84" s="167"/>
      <c r="R84" s="166"/>
      <c r="S84" s="109" t="str">
        <f t="shared" ref="S84" si="340">IF(AN84=TRUE, "Andere (specificeer:)", "Andere")</f>
        <v>Andere</v>
      </c>
      <c r="T84" s="167"/>
      <c r="U84" s="192"/>
      <c r="V84" s="79">
        <v>9</v>
      </c>
      <c r="W84" s="79"/>
      <c r="X84" s="158"/>
      <c r="Y84" s="159"/>
      <c r="Z84" s="159"/>
      <c r="AA84" s="159"/>
      <c r="AB84" s="159"/>
      <c r="AC84" s="159"/>
      <c r="AD84" s="159"/>
      <c r="AE84" s="110" t="str">
        <f t="shared" ref="AE84" si="341">J76&amp;""</f>
        <v>Gerealiseerd</v>
      </c>
      <c r="AF84" s="139" t="str">
        <f t="shared" ref="AF84" si="342">N76&amp;""</f>
        <v>Geen samenwerking</v>
      </c>
      <c r="AG84" s="110" t="b">
        <v>0</v>
      </c>
      <c r="AH84" s="44"/>
      <c r="AI84" s="44" t="str">
        <f t="shared" ref="AI84" si="343">IF(AI76&lt;&gt;"", 1, "")</f>
        <v/>
      </c>
      <c r="AJ84" s="44"/>
      <c r="AK84" s="44"/>
      <c r="AL84" s="44"/>
      <c r="AM84" s="44"/>
      <c r="AN84" s="110" t="b">
        <v>0</v>
      </c>
      <c r="AO84" s="44"/>
      <c r="AP84" s="44" t="str">
        <f t="shared" ref="AP84" si="344">IF(AP76&lt;&gt;"", 1, "")</f>
        <v/>
      </c>
      <c r="AQ84" s="44"/>
      <c r="AR84" s="44"/>
      <c r="AS84" s="44"/>
      <c r="AT84" s="44"/>
      <c r="AU84" s="44"/>
      <c r="AV84" s="135"/>
    </row>
    <row r="85" spans="1:48" ht="13.25" customHeight="1" x14ac:dyDescent="0.2">
      <c r="A85" s="85" t="str">
        <f t="shared" ref="A85" si="345">IF(AV85&lt;&gt;"", "✘", "")</f>
        <v/>
      </c>
      <c r="B85" s="181" t="str">
        <f t="shared" ref="B85" si="346">IF(C85&lt;&gt;"", IF(X85&lt;&gt;"", X85, "D"&amp;SUBSTITUTE(TEXT(W85/1000, "0000,000"), ",", ".")), "")</f>
        <v>D2020.015</v>
      </c>
      <c r="C85" s="184" t="str">
        <f>IF(Y85&amp;Z85&amp;AA85&amp;AB85&amp;AC85&amp;AD85&lt;&gt;"", IF(D85&amp;E85&amp;F85&amp;G85&amp;H85&amp;I85&lt;&gt;Y85&amp;Z85&amp;AA85&amp;AB85&amp;AC85&amp;AD85, "Gewijzigde actie", "Bestaande actie"), IF(OR(D85&amp;E85&amp;F85&amp;G85&amp;H85&amp;I85&amp;J85&amp;K85&amp;L85&amp;M85&amp;N85&amp;Q93&amp;T93&amp;U85&lt;&gt;"", AH85&lt;&gt;0, AO85&lt;&gt;0), "Nieuwe actie", ""))</f>
        <v>Bestaande actie</v>
      </c>
      <c r="D85" s="187" t="s">
        <v>445</v>
      </c>
      <c r="E85" s="178" t="s">
        <v>461</v>
      </c>
      <c r="F85" s="178"/>
      <c r="G85" s="178" t="s">
        <v>462</v>
      </c>
      <c r="H85" s="178" t="s">
        <v>463</v>
      </c>
      <c r="I85" s="178" t="s">
        <v>402</v>
      </c>
      <c r="J85" s="178" t="s">
        <v>403</v>
      </c>
      <c r="K85" s="178" t="s">
        <v>404</v>
      </c>
      <c r="L85" s="178">
        <v>2026</v>
      </c>
      <c r="M85" s="178" t="s">
        <v>637</v>
      </c>
      <c r="N85" s="178" t="s">
        <v>426</v>
      </c>
      <c r="O85" s="168"/>
      <c r="P85" s="105" t="s">
        <v>406</v>
      </c>
      <c r="Q85" s="106"/>
      <c r="R85" s="168"/>
      <c r="S85" s="105" t="s">
        <v>407</v>
      </c>
      <c r="T85" s="106"/>
      <c r="U85" s="190" t="s">
        <v>434</v>
      </c>
      <c r="V85" s="79">
        <v>10</v>
      </c>
      <c r="W85" s="79">
        <f>IF(C85&lt;&gt;"", IF(C85="Nieuwe actie", MAX(VALUE(Datum_werkingsjaar&amp;"000"), $W$3:$W84)+1, VALUE(RIGHT(SUBSTITUTE(X85, ".", ""), 7))), "")</f>
        <v>2020015</v>
      </c>
      <c r="X85" s="158" t="s">
        <v>464</v>
      </c>
      <c r="Y85" s="159" t="s">
        <v>445</v>
      </c>
      <c r="Z85" s="159" t="s">
        <v>461</v>
      </c>
      <c r="AA85" s="159"/>
      <c r="AB85" s="159" t="s">
        <v>462</v>
      </c>
      <c r="AC85" s="159" t="s">
        <v>463</v>
      </c>
      <c r="AD85" s="159" t="s">
        <v>402</v>
      </c>
      <c r="AE85" s="110" t="str">
        <f t="shared" ref="AE85" si="347">J85&amp;""</f>
        <v>Gerealiseerd</v>
      </c>
      <c r="AF85" s="139" t="str">
        <f t="shared" ref="AF85" si="348">N85&amp;""</f>
        <v>Geen samenwerking</v>
      </c>
      <c r="AG85" s="110" t="b">
        <v>0</v>
      </c>
      <c r="AH85" s="44" cm="1">
        <f t="array" ref="AH85">SUMPRODUCT((AG85:AG93)*(AG85:AG93))</f>
        <v>0</v>
      </c>
      <c r="AI85" s="44" t="str">
        <f>IF(OR($J85="Gerealiseerd", $J85="In uitvoering", $J85="Geschrapt"), IF(OR($N85=Samenwerking_C, $N85=Samenwerking_C_BDO), IF(AH85=0, "| Selecteer één of meerdere samenwerkingen in kolom 'O'.  ", ""), ""), "")</f>
        <v/>
      </c>
      <c r="AJ85" s="44" t="str">
        <f>IF(AH85&lt;&gt;0, IF(OR($N85="", $N85=Samenwerking_geen, $N85=Samenwerking_BDO), "| Maak de juiste keuze in cel 'N"&amp;ROW(N85)&amp;"' vooraleer je samenwerkingen in kolom 'O' aanduidt. Laat anders selectievakken in kolom 'O' niet aangevinkt.  ", ""), "")</f>
        <v/>
      </c>
      <c r="AK85" s="44" t="str">
        <f t="shared" ref="AK85" si="349">IF(AG93&lt;&gt;TRUE, IF(Q93&lt;&gt;"", "| Als je andere samenwerking(en) specificeert in cel 'O"&amp;ROW(Q93)&amp;"', moet je eerst het vak 'Andere' in kolom 'O' selecteren. Laat anders cel 'O"&amp;ROW(Q93)&amp;"' leeg voor deze doelstelling.  ", ""), "")</f>
        <v/>
      </c>
      <c r="AL85" s="44" t="str">
        <f>IF(OR($N85=Samenwerking_C, $N85=Samenwerking_C_BDO), IF(AG93=TRUE, IF(Q93="", "| Specificeer andere samenwerking(en) in cel 'Q"&amp;ROW(Q93)&amp;"'.  ", ""), ""), "")</f>
        <v/>
      </c>
      <c r="AM85" s="44" t="str">
        <f t="shared" ref="AM85" si="350">IF(AI85&lt;&gt;"", AI85, IF(AJ85&lt;&gt;"", AJ85, IF(AK85&lt;&gt;"", AK85, AK85&amp;AL85)))</f>
        <v/>
      </c>
      <c r="AN85" s="110" t="b">
        <v>0</v>
      </c>
      <c r="AO85" s="44" cm="1">
        <f t="array" ref="AO85">SUMPRODUCT((AN85:AN93)*(AN85:AN93))</f>
        <v>0</v>
      </c>
      <c r="AP85" s="44" t="str">
        <f>IF(OR($J85="Gerealiseerd", $J85="In uitvoering", $J85="Geschrapt"), IF(OR($N85=Samenwerking_BDO, $N85=Samenwerking_C_BDO), IF(AO85=0,"| Selecteer één of meerdere samenwerkingen in kolom 'R'.  ",""), ""), "")</f>
        <v/>
      </c>
      <c r="AQ85" s="44" t="str">
        <f>IF(AO85&lt;&gt;0, IF(OR($N85="", $N85=Samenwerking_geen, $N85=Samenwerking_C), "| Maak de juiste keuze in cel 'N"&amp;ROW(N85)&amp;"' vooraleer je samenwerkingen in kolom 'R' aanduidt. Laat anders selectievakken in kolom 'R' niet aangevinkt.  ", ""), "")</f>
        <v/>
      </c>
      <c r="AR85" s="44" t="str">
        <f t="shared" ref="AR85" si="351">IF(AN93&lt;&gt;TRUE, IF(T93&lt;&gt;"", "| Als je andere samenwerking(en) specificeert in cel 'R"&amp;ROW(T93)&amp;"', moet je eerst het vak 'Andere' in kolom 'R' selecteren. Anders laat cel 'R"&amp;ROW(T93)&amp;"' leeg voor deze doelstelling.  ", ""), "")</f>
        <v/>
      </c>
      <c r="AS85" s="44" t="str">
        <f>IF(OR($N85=Samenwerking_BDO, $N85=Samenwerking_C_BDO), IF(AN93=TRUE, IF(T93="", "| Specificeer andere samenwerking(en) in cel 'T"&amp;ROW(T93)&amp;"'.  ", ""), ""), "")</f>
        <v/>
      </c>
      <c r="AT85" s="44" t="str">
        <f t="shared" ref="AT85" si="352">IF(AP85&lt;&gt;"", AP85, IF(AQ85&lt;&gt;"", AQ85, IF(AR85&lt;&gt;"", AR85, AR85&amp;AS85)))</f>
        <v/>
      </c>
      <c r="AU85" s="44" t="str">
        <f t="shared" ref="AU85" si="353">IF(C85&lt;&gt;"", IF(OR(D85="", E85="", G85="", I85="", J85="", M85="", IF(J85="Gerealiseerd", IF(K85="Ja", OR(L85="", N85=""), OR(K85="", N85="")), IF(J85="In uitvoering", N85="", IF(J85="Niet in uitvoering", L85="")))), "| Vul verplichte velden in.", ""), "")</f>
        <v/>
      </c>
      <c r="AV85" s="124" t="str">
        <f t="shared" ref="AV85" si="354">IF(OR(AM85&lt;&gt;"", AT85&lt;&gt;""), AM85&amp;AT85, AU85)</f>
        <v/>
      </c>
    </row>
    <row r="86" spans="1:48" ht="13.25" customHeight="1" x14ac:dyDescent="0.2">
      <c r="B86" s="182"/>
      <c r="C86" s="185"/>
      <c r="D86" s="188" t="s">
        <v>445</v>
      </c>
      <c r="E86" s="179" t="s">
        <v>461</v>
      </c>
      <c r="F86" s="179"/>
      <c r="G86" s="179" t="s">
        <v>462</v>
      </c>
      <c r="H86" s="179" t="s">
        <v>463</v>
      </c>
      <c r="I86" s="179" t="s">
        <v>402</v>
      </c>
      <c r="J86" s="179"/>
      <c r="K86" s="179"/>
      <c r="L86" s="179"/>
      <c r="M86" s="179"/>
      <c r="N86" s="179"/>
      <c r="O86" s="164"/>
      <c r="P86" s="107" t="s">
        <v>410</v>
      </c>
      <c r="Q86" s="108"/>
      <c r="R86" s="164"/>
      <c r="S86" s="107" t="s">
        <v>411</v>
      </c>
      <c r="T86" s="108"/>
      <c r="U86" s="191"/>
      <c r="V86" s="79">
        <v>10</v>
      </c>
      <c r="W86" s="79"/>
      <c r="X86" s="158"/>
      <c r="Y86" s="159"/>
      <c r="Z86" s="159"/>
      <c r="AA86" s="159"/>
      <c r="AB86" s="159"/>
      <c r="AC86" s="159"/>
      <c r="AD86" s="159"/>
      <c r="AE86" s="110" t="str">
        <f t="shared" ref="AE86" si="355">J85&amp;""</f>
        <v>Gerealiseerd</v>
      </c>
      <c r="AF86" s="139" t="str">
        <f t="shared" ref="AF86" si="356">N85&amp;""</f>
        <v>Geen samenwerking</v>
      </c>
      <c r="AG86" s="110" t="b">
        <v>0</v>
      </c>
      <c r="AH86" s="44"/>
      <c r="AI86" s="44" t="str">
        <f t="shared" ref="AI86" si="357">IF(AI85&lt;&gt;"", 1, "")</f>
        <v/>
      </c>
      <c r="AJ86" s="44"/>
      <c r="AK86" s="44"/>
      <c r="AL86" s="44"/>
      <c r="AM86" s="44"/>
      <c r="AN86" s="110" t="b">
        <v>0</v>
      </c>
      <c r="AO86" s="44"/>
      <c r="AP86" s="44" t="str">
        <f t="shared" ref="AP86" si="358">IF(AP85&lt;&gt;"", 1, "")</f>
        <v/>
      </c>
      <c r="AQ86" s="44"/>
      <c r="AR86" s="44"/>
      <c r="AS86" s="44"/>
      <c r="AT86" s="44"/>
      <c r="AU86" s="44"/>
      <c r="AV86" s="124"/>
    </row>
    <row r="87" spans="1:48" ht="13.25" customHeight="1" x14ac:dyDescent="0.2">
      <c r="B87" s="182"/>
      <c r="C87" s="185"/>
      <c r="D87" s="188" t="s">
        <v>445</v>
      </c>
      <c r="E87" s="179" t="s">
        <v>461</v>
      </c>
      <c r="F87" s="179"/>
      <c r="G87" s="179" t="s">
        <v>462</v>
      </c>
      <c r="H87" s="179" t="s">
        <v>463</v>
      </c>
      <c r="I87" s="179" t="s">
        <v>402</v>
      </c>
      <c r="J87" s="179"/>
      <c r="K87" s="179"/>
      <c r="L87" s="179"/>
      <c r="M87" s="179"/>
      <c r="N87" s="179"/>
      <c r="O87" s="164"/>
      <c r="P87" s="107" t="s">
        <v>412</v>
      </c>
      <c r="Q87" s="108"/>
      <c r="R87" s="164"/>
      <c r="S87" s="107" t="s">
        <v>413</v>
      </c>
      <c r="T87" s="108"/>
      <c r="U87" s="191"/>
      <c r="V87" s="79">
        <v>10</v>
      </c>
      <c r="W87" s="79"/>
      <c r="X87" s="158"/>
      <c r="Y87" s="159"/>
      <c r="Z87" s="159"/>
      <c r="AA87" s="159"/>
      <c r="AB87" s="159"/>
      <c r="AC87" s="159"/>
      <c r="AD87" s="159"/>
      <c r="AE87" s="110" t="str">
        <f t="shared" ref="AE87" si="359">J85&amp;""</f>
        <v>Gerealiseerd</v>
      </c>
      <c r="AF87" s="139" t="str">
        <f t="shared" ref="AF87" si="360">N85&amp;""</f>
        <v>Geen samenwerking</v>
      </c>
      <c r="AG87" s="110" t="b">
        <v>0</v>
      </c>
      <c r="AH87" s="44"/>
      <c r="AI87" s="44" t="str">
        <f t="shared" ref="AI87" si="361">IF(AI85&lt;&gt;"", 1, "")</f>
        <v/>
      </c>
      <c r="AJ87" s="44"/>
      <c r="AK87" s="44"/>
      <c r="AL87" s="44"/>
      <c r="AM87" s="44"/>
      <c r="AN87" s="110" t="b">
        <v>0</v>
      </c>
      <c r="AO87" s="44"/>
      <c r="AP87" s="44" t="str">
        <f t="shared" ref="AP87" si="362">IF(AP85&lt;&gt;"", 1, "")</f>
        <v/>
      </c>
      <c r="AQ87" s="44"/>
      <c r="AR87" s="44"/>
      <c r="AS87" s="44"/>
      <c r="AT87" s="44"/>
      <c r="AU87" s="44"/>
      <c r="AV87" s="165"/>
    </row>
    <row r="88" spans="1:48" ht="13.25" customHeight="1" x14ac:dyDescent="0.2">
      <c r="B88" s="182"/>
      <c r="C88" s="185"/>
      <c r="D88" s="188" t="s">
        <v>445</v>
      </c>
      <c r="E88" s="179" t="s">
        <v>461</v>
      </c>
      <c r="F88" s="179"/>
      <c r="G88" s="179" t="s">
        <v>462</v>
      </c>
      <c r="H88" s="179" t="s">
        <v>463</v>
      </c>
      <c r="I88" s="179" t="s">
        <v>402</v>
      </c>
      <c r="J88" s="179"/>
      <c r="K88" s="179"/>
      <c r="L88" s="179"/>
      <c r="M88" s="179"/>
      <c r="N88" s="179"/>
      <c r="O88" s="164"/>
      <c r="P88" s="107" t="s">
        <v>414</v>
      </c>
      <c r="Q88" s="108"/>
      <c r="R88" s="164"/>
      <c r="S88" s="107" t="s">
        <v>415</v>
      </c>
      <c r="T88" s="108"/>
      <c r="U88" s="191"/>
      <c r="V88" s="79">
        <v>10</v>
      </c>
      <c r="W88" s="79"/>
      <c r="X88" s="158"/>
      <c r="Y88" s="159"/>
      <c r="Z88" s="159"/>
      <c r="AA88" s="159"/>
      <c r="AB88" s="159"/>
      <c r="AC88" s="159"/>
      <c r="AD88" s="159"/>
      <c r="AE88" s="110" t="str">
        <f t="shared" ref="AE88" si="363">J85&amp;""</f>
        <v>Gerealiseerd</v>
      </c>
      <c r="AF88" s="139" t="str">
        <f t="shared" ref="AF88" si="364">N85&amp;""</f>
        <v>Geen samenwerking</v>
      </c>
      <c r="AG88" s="110" t="b">
        <v>0</v>
      </c>
      <c r="AH88" s="44"/>
      <c r="AI88" s="44" t="str">
        <f t="shared" ref="AI88" si="365">IF(AI85&lt;&gt;"", 1, "")</f>
        <v/>
      </c>
      <c r="AJ88" s="44"/>
      <c r="AK88" s="44"/>
      <c r="AL88" s="44"/>
      <c r="AM88" s="44"/>
      <c r="AN88" s="110" t="b">
        <v>0</v>
      </c>
      <c r="AO88" s="44"/>
      <c r="AP88" s="44" t="str">
        <f t="shared" ref="AP88" si="366">IF(AP85&lt;&gt;"", 1, "")</f>
        <v/>
      </c>
      <c r="AQ88" s="44"/>
      <c r="AR88" s="44"/>
      <c r="AS88" s="44"/>
      <c r="AT88" s="44"/>
      <c r="AU88" s="44"/>
      <c r="AV88" s="165"/>
    </row>
    <row r="89" spans="1:48" ht="13.25" customHeight="1" x14ac:dyDescent="0.2">
      <c r="B89" s="182"/>
      <c r="C89" s="185"/>
      <c r="D89" s="188" t="s">
        <v>445</v>
      </c>
      <c r="E89" s="179" t="s">
        <v>461</v>
      </c>
      <c r="F89" s="179"/>
      <c r="G89" s="179" t="s">
        <v>462</v>
      </c>
      <c r="H89" s="179" t="s">
        <v>463</v>
      </c>
      <c r="I89" s="179" t="s">
        <v>402</v>
      </c>
      <c r="J89" s="179"/>
      <c r="K89" s="179"/>
      <c r="L89" s="179"/>
      <c r="M89" s="179"/>
      <c r="N89" s="179"/>
      <c r="O89" s="164"/>
      <c r="P89" s="107" t="s">
        <v>416</v>
      </c>
      <c r="Q89" s="108"/>
      <c r="R89" s="164"/>
      <c r="S89" s="107" t="s">
        <v>417</v>
      </c>
      <c r="T89" s="108"/>
      <c r="U89" s="191"/>
      <c r="V89" s="79">
        <v>10</v>
      </c>
      <c r="W89" s="79"/>
      <c r="X89" s="158"/>
      <c r="Y89" s="159"/>
      <c r="Z89" s="159"/>
      <c r="AA89" s="159"/>
      <c r="AB89" s="159"/>
      <c r="AC89" s="159"/>
      <c r="AD89" s="159"/>
      <c r="AE89" s="110" t="str">
        <f t="shared" ref="AE89" si="367">J85&amp;""</f>
        <v>Gerealiseerd</v>
      </c>
      <c r="AF89" s="139" t="str">
        <f t="shared" ref="AF89" si="368">N85&amp;""</f>
        <v>Geen samenwerking</v>
      </c>
      <c r="AG89" s="110" t="b">
        <v>0</v>
      </c>
      <c r="AH89" s="44"/>
      <c r="AI89" s="44" t="str">
        <f t="shared" ref="AI89" si="369">IF(AI85&lt;&gt;"", 1, "")</f>
        <v/>
      </c>
      <c r="AJ89" s="44"/>
      <c r="AK89" s="44"/>
      <c r="AL89" s="44"/>
      <c r="AM89" s="44"/>
      <c r="AN89" s="110" t="b">
        <v>0</v>
      </c>
      <c r="AO89" s="44"/>
      <c r="AP89" s="44" t="str">
        <f t="shared" ref="AP89" si="370">IF(AP85&lt;&gt;"", 1, "")</f>
        <v/>
      </c>
      <c r="AQ89" s="44"/>
      <c r="AR89" s="44"/>
      <c r="AS89" s="44"/>
      <c r="AT89" s="44"/>
      <c r="AU89" s="44"/>
      <c r="AV89" s="165"/>
    </row>
    <row r="90" spans="1:48" ht="13.25" customHeight="1" x14ac:dyDescent="0.2">
      <c r="B90" s="182"/>
      <c r="C90" s="185"/>
      <c r="D90" s="188" t="s">
        <v>445</v>
      </c>
      <c r="E90" s="179" t="s">
        <v>461</v>
      </c>
      <c r="F90" s="179"/>
      <c r="G90" s="179" t="s">
        <v>462</v>
      </c>
      <c r="H90" s="179" t="s">
        <v>463</v>
      </c>
      <c r="I90" s="179" t="s">
        <v>402</v>
      </c>
      <c r="J90" s="179"/>
      <c r="K90" s="179"/>
      <c r="L90" s="179"/>
      <c r="M90" s="179"/>
      <c r="N90" s="179"/>
      <c r="O90" s="164"/>
      <c r="P90" s="107" t="s">
        <v>418</v>
      </c>
      <c r="Q90" s="108"/>
      <c r="R90" s="164"/>
      <c r="S90" s="107" t="s">
        <v>419</v>
      </c>
      <c r="T90" s="108"/>
      <c r="U90" s="191"/>
      <c r="V90" s="79">
        <v>10</v>
      </c>
      <c r="W90" s="79"/>
      <c r="X90" s="158"/>
      <c r="Y90" s="159"/>
      <c r="Z90" s="159"/>
      <c r="AA90" s="159"/>
      <c r="AB90" s="159"/>
      <c r="AC90" s="159"/>
      <c r="AD90" s="159"/>
      <c r="AE90" s="110" t="str">
        <f t="shared" ref="AE90" si="371">J85&amp;""</f>
        <v>Gerealiseerd</v>
      </c>
      <c r="AF90" s="139" t="str">
        <f t="shared" ref="AF90" si="372">N85&amp;""</f>
        <v>Geen samenwerking</v>
      </c>
      <c r="AG90" s="110" t="b">
        <v>0</v>
      </c>
      <c r="AH90" s="44"/>
      <c r="AI90" s="44" t="str">
        <f t="shared" ref="AI90" si="373">IF(AI85&lt;&gt;"", 1, "")</f>
        <v/>
      </c>
      <c r="AJ90" s="44"/>
      <c r="AK90" s="44"/>
      <c r="AL90" s="44"/>
      <c r="AM90" s="44"/>
      <c r="AN90" s="110" t="b">
        <v>0</v>
      </c>
      <c r="AO90" s="44"/>
      <c r="AP90" s="44" t="str">
        <f t="shared" ref="AP90" si="374">IF(AP85&lt;&gt;"", 1, "")</f>
        <v/>
      </c>
      <c r="AQ90" s="44"/>
      <c r="AR90" s="44"/>
      <c r="AS90" s="44"/>
      <c r="AT90" s="44"/>
      <c r="AU90" s="44"/>
      <c r="AV90" s="165"/>
    </row>
    <row r="91" spans="1:48" ht="13.25" customHeight="1" x14ac:dyDescent="0.2">
      <c r="B91" s="182"/>
      <c r="C91" s="185"/>
      <c r="D91" s="188" t="s">
        <v>445</v>
      </c>
      <c r="E91" s="179" t="s">
        <v>461</v>
      </c>
      <c r="F91" s="179"/>
      <c r="G91" s="179" t="s">
        <v>462</v>
      </c>
      <c r="H91" s="179" t="s">
        <v>463</v>
      </c>
      <c r="I91" s="179" t="s">
        <v>402</v>
      </c>
      <c r="J91" s="179"/>
      <c r="K91" s="179"/>
      <c r="L91" s="179"/>
      <c r="M91" s="179"/>
      <c r="N91" s="179"/>
      <c r="O91" s="164"/>
      <c r="P91" s="107" t="s">
        <v>420</v>
      </c>
      <c r="Q91" s="108"/>
      <c r="R91" s="164"/>
      <c r="S91" s="107" t="s">
        <v>421</v>
      </c>
      <c r="T91" s="108"/>
      <c r="U91" s="191"/>
      <c r="V91" s="79">
        <v>10</v>
      </c>
      <c r="W91" s="79"/>
      <c r="X91" s="158"/>
      <c r="Y91" s="159"/>
      <c r="Z91" s="159"/>
      <c r="AA91" s="159"/>
      <c r="AB91" s="159"/>
      <c r="AC91" s="159"/>
      <c r="AD91" s="159"/>
      <c r="AE91" s="110" t="str">
        <f t="shared" ref="AE91" si="375">J85&amp;""</f>
        <v>Gerealiseerd</v>
      </c>
      <c r="AF91" s="139" t="str">
        <f t="shared" ref="AF91" si="376">N85&amp;""</f>
        <v>Geen samenwerking</v>
      </c>
      <c r="AG91" s="110" t="b">
        <v>0</v>
      </c>
      <c r="AH91" s="44"/>
      <c r="AI91" s="44" t="str">
        <f t="shared" ref="AI91" si="377">IF(AI85&lt;&gt;"", 1, "")</f>
        <v/>
      </c>
      <c r="AJ91" s="44"/>
      <c r="AK91" s="44"/>
      <c r="AL91" s="44"/>
      <c r="AM91" s="44"/>
      <c r="AN91" s="110" t="b">
        <v>0</v>
      </c>
      <c r="AO91" s="44"/>
      <c r="AP91" s="44" t="str">
        <f t="shared" ref="AP91" si="378">IF(AP85&lt;&gt;"", 1, "")</f>
        <v/>
      </c>
      <c r="AQ91" s="44"/>
      <c r="AR91" s="44"/>
      <c r="AS91" s="44"/>
      <c r="AT91" s="44"/>
      <c r="AU91" s="44"/>
      <c r="AV91" s="165"/>
    </row>
    <row r="92" spans="1:48" ht="13.25" customHeight="1" x14ac:dyDescent="0.2">
      <c r="B92" s="182"/>
      <c r="C92" s="185"/>
      <c r="D92" s="188" t="s">
        <v>445</v>
      </c>
      <c r="E92" s="179" t="s">
        <v>461</v>
      </c>
      <c r="F92" s="179"/>
      <c r="G92" s="179" t="s">
        <v>462</v>
      </c>
      <c r="H92" s="179" t="s">
        <v>463</v>
      </c>
      <c r="I92" s="179" t="s">
        <v>402</v>
      </c>
      <c r="J92" s="179"/>
      <c r="K92" s="179"/>
      <c r="L92" s="179"/>
      <c r="M92" s="179"/>
      <c r="N92" s="179"/>
      <c r="O92" s="164"/>
      <c r="P92" s="107" t="s">
        <v>422</v>
      </c>
      <c r="Q92" s="108"/>
      <c r="R92" s="164"/>
      <c r="S92" s="107" t="s">
        <v>423</v>
      </c>
      <c r="T92" s="108"/>
      <c r="U92" s="191"/>
      <c r="V92" s="79">
        <v>10</v>
      </c>
      <c r="W92" s="79"/>
      <c r="X92" s="158"/>
      <c r="Y92" s="159"/>
      <c r="Z92" s="159"/>
      <c r="AA92" s="159"/>
      <c r="AB92" s="159"/>
      <c r="AC92" s="159"/>
      <c r="AD92" s="159"/>
      <c r="AE92" s="110" t="str">
        <f t="shared" ref="AE92" si="379">J85&amp;""</f>
        <v>Gerealiseerd</v>
      </c>
      <c r="AF92" s="139" t="str">
        <f t="shared" ref="AF92" si="380">N85&amp;""</f>
        <v>Geen samenwerking</v>
      </c>
      <c r="AG92" s="110" t="b">
        <v>0</v>
      </c>
      <c r="AH92" s="44"/>
      <c r="AI92" s="44" t="str">
        <f t="shared" ref="AI92" si="381">IF(AI85&lt;&gt;"", 1, "")</f>
        <v/>
      </c>
      <c r="AJ92" s="44"/>
      <c r="AK92" s="44"/>
      <c r="AL92" s="44"/>
      <c r="AM92" s="44"/>
      <c r="AN92" s="110" t="b">
        <v>0</v>
      </c>
      <c r="AO92" s="44"/>
      <c r="AP92" s="44" t="str">
        <f t="shared" ref="AP92" si="382">IF(AP85&lt;&gt;"", 1, "")</f>
        <v/>
      </c>
      <c r="AQ92" s="44"/>
      <c r="AR92" s="44"/>
      <c r="AS92" s="44"/>
      <c r="AT92" s="44"/>
      <c r="AU92" s="44"/>
      <c r="AV92" s="165"/>
    </row>
    <row r="93" spans="1:48" ht="13.25" customHeight="1" x14ac:dyDescent="0.2">
      <c r="B93" s="183"/>
      <c r="C93" s="186"/>
      <c r="D93" s="189" t="s">
        <v>445</v>
      </c>
      <c r="E93" s="180" t="s">
        <v>461</v>
      </c>
      <c r="F93" s="180"/>
      <c r="G93" s="180" t="s">
        <v>462</v>
      </c>
      <c r="H93" s="180" t="s">
        <v>463</v>
      </c>
      <c r="I93" s="180" t="s">
        <v>402</v>
      </c>
      <c r="J93" s="180"/>
      <c r="K93" s="180"/>
      <c r="L93" s="180"/>
      <c r="M93" s="180"/>
      <c r="N93" s="180"/>
      <c r="O93" s="166"/>
      <c r="P93" s="109" t="str">
        <f t="shared" ref="P93" si="383">IF(AG93=TRUE, "Andere (specificeer:)", "Andere")</f>
        <v>Andere</v>
      </c>
      <c r="Q93" s="167"/>
      <c r="R93" s="166"/>
      <c r="S93" s="109" t="str">
        <f t="shared" ref="S93" si="384">IF(AN93=TRUE, "Andere (specificeer:)", "Andere")</f>
        <v>Andere</v>
      </c>
      <c r="T93" s="167"/>
      <c r="U93" s="192"/>
      <c r="V93" s="79">
        <v>10</v>
      </c>
      <c r="W93" s="79"/>
      <c r="X93" s="158"/>
      <c r="Y93" s="159"/>
      <c r="Z93" s="159"/>
      <c r="AA93" s="159"/>
      <c r="AB93" s="159"/>
      <c r="AC93" s="159"/>
      <c r="AD93" s="159"/>
      <c r="AE93" s="110" t="str">
        <f t="shared" ref="AE93" si="385">J85&amp;""</f>
        <v>Gerealiseerd</v>
      </c>
      <c r="AF93" s="139" t="str">
        <f t="shared" ref="AF93" si="386">N85&amp;""</f>
        <v>Geen samenwerking</v>
      </c>
      <c r="AG93" s="110" t="b">
        <v>0</v>
      </c>
      <c r="AH93" s="44"/>
      <c r="AI93" s="44" t="str">
        <f t="shared" ref="AI93" si="387">IF(AI85&lt;&gt;"", 1, "")</f>
        <v/>
      </c>
      <c r="AJ93" s="44"/>
      <c r="AK93" s="44"/>
      <c r="AL93" s="44"/>
      <c r="AM93" s="44"/>
      <c r="AN93" s="110" t="b">
        <v>0</v>
      </c>
      <c r="AO93" s="44"/>
      <c r="AP93" s="44" t="str">
        <f t="shared" ref="AP93" si="388">IF(AP85&lt;&gt;"", 1, "")</f>
        <v/>
      </c>
      <c r="AQ93" s="44"/>
      <c r="AR93" s="44"/>
      <c r="AS93" s="44"/>
      <c r="AT93" s="44"/>
      <c r="AU93" s="44"/>
      <c r="AV93" s="135"/>
    </row>
    <row r="94" spans="1:48" ht="13.25" customHeight="1" x14ac:dyDescent="0.2">
      <c r="A94" s="85" t="str">
        <f t="shared" ref="A94" si="389">IF(AV94&lt;&gt;"", "✘", "")</f>
        <v/>
      </c>
      <c r="B94" s="181" t="str">
        <f t="shared" ref="B94" si="390">IF(C94&lt;&gt;"", IF(X94&lt;&gt;"", X94, "D"&amp;SUBSTITUTE(TEXT(W94/1000, "0000,000"), ",", ".")), "")</f>
        <v>D2020.016</v>
      </c>
      <c r="C94" s="184" t="str">
        <f>IF(Y94&amp;Z94&amp;AA94&amp;AB94&amp;AC94&amp;AD94&lt;&gt;"", IF(D94&amp;E94&amp;F94&amp;G94&amp;H94&amp;I94&lt;&gt;Y94&amp;Z94&amp;AA94&amp;AB94&amp;AC94&amp;AD94, "Gewijzigde actie", "Bestaande actie"), IF(OR(D94&amp;E94&amp;F94&amp;G94&amp;H94&amp;I94&amp;J94&amp;K94&amp;L94&amp;M94&amp;N94&amp;Q102&amp;T102&amp;U94&lt;&gt;"", AH94&lt;&gt;0, AO94&lt;&gt;0), "Nieuwe actie", ""))</f>
        <v>Bestaande actie</v>
      </c>
      <c r="D94" s="187" t="s">
        <v>445</v>
      </c>
      <c r="E94" s="178" t="s">
        <v>446</v>
      </c>
      <c r="F94" s="178"/>
      <c r="G94" s="178" t="s">
        <v>465</v>
      </c>
      <c r="H94" s="178" t="s">
        <v>466</v>
      </c>
      <c r="I94" s="178" t="s">
        <v>402</v>
      </c>
      <c r="J94" s="178" t="s">
        <v>403</v>
      </c>
      <c r="K94" s="178" t="s">
        <v>404</v>
      </c>
      <c r="L94" s="178">
        <v>2026</v>
      </c>
      <c r="M94" s="178" t="s">
        <v>668</v>
      </c>
      <c r="N94" s="178" t="s">
        <v>405</v>
      </c>
      <c r="O94" s="168"/>
      <c r="P94" s="105" t="s">
        <v>406</v>
      </c>
      <c r="Q94" s="106"/>
      <c r="R94" s="168"/>
      <c r="S94" s="105" t="s">
        <v>407</v>
      </c>
      <c r="T94" s="106"/>
      <c r="U94" s="190"/>
      <c r="V94" s="79">
        <v>11</v>
      </c>
      <c r="W94" s="79">
        <f>IF(C94&lt;&gt;"", IF(C94="Nieuwe actie", MAX(VALUE(Datum_werkingsjaar&amp;"000"), $W$3:$W93)+1, VALUE(RIGHT(SUBSTITUTE(X94, ".", ""), 7))), "")</f>
        <v>2020016</v>
      </c>
      <c r="X94" s="158" t="s">
        <v>467</v>
      </c>
      <c r="Y94" s="159" t="s">
        <v>445</v>
      </c>
      <c r="Z94" s="159" t="s">
        <v>446</v>
      </c>
      <c r="AA94" s="159"/>
      <c r="AB94" s="159" t="s">
        <v>465</v>
      </c>
      <c r="AC94" s="159" t="s">
        <v>466</v>
      </c>
      <c r="AD94" s="159" t="s">
        <v>402</v>
      </c>
      <c r="AE94" s="110" t="str">
        <f t="shared" ref="AE94" si="391">J94&amp;""</f>
        <v>Gerealiseerd</v>
      </c>
      <c r="AF94" s="139" t="str">
        <f t="shared" ref="AF94" si="392">N94&amp;""</f>
        <v>Cultureel én beleidsdomeinoverschrijdend</v>
      </c>
      <c r="AG94" s="110" t="b">
        <v>0</v>
      </c>
      <c r="AH94" s="44" cm="1">
        <f t="array" ref="AH94">SUMPRODUCT((AG94:AG102)*(AG94:AG102))</f>
        <v>2</v>
      </c>
      <c r="AI94" s="44" t="str">
        <f>IF(OR($J94="Gerealiseerd", $J94="In uitvoering", $J94="Geschrapt"), IF(OR($N94=Samenwerking_C, $N94=Samenwerking_C_BDO), IF(AH94=0, "| Selecteer één of meerdere samenwerkingen in kolom 'O'.  ", ""), ""), "")</f>
        <v/>
      </c>
      <c r="AJ94" s="44" t="str">
        <f>IF(AH94&lt;&gt;0, IF(OR($N94="", $N94=Samenwerking_geen, $N94=Samenwerking_BDO), "| Maak de juiste keuze in cel 'N"&amp;ROW(N94)&amp;"' vooraleer je samenwerkingen in kolom 'O' aanduidt. Laat anders selectievakken in kolom 'O' niet aangevinkt.  ", ""), "")</f>
        <v/>
      </c>
      <c r="AK94" s="44" t="str">
        <f t="shared" ref="AK94" si="393">IF(AG102&lt;&gt;TRUE, IF(Q102&lt;&gt;"", "| Als je andere samenwerking(en) specificeert in cel 'O"&amp;ROW(Q102)&amp;"', moet je eerst het vak 'Andere' in kolom 'O' selecteren. Laat anders cel 'O"&amp;ROW(Q102)&amp;"' leeg voor deze doelstelling.  ", ""), "")</f>
        <v/>
      </c>
      <c r="AL94" s="44" t="str">
        <f>IF(OR($N94=Samenwerking_C, $N94=Samenwerking_C_BDO), IF(AG102=TRUE, IF(Q102="", "| Specificeer andere samenwerking(en) in cel 'Q"&amp;ROW(Q102)&amp;"'.  ", ""), ""), "")</f>
        <v/>
      </c>
      <c r="AM94" s="44" t="str">
        <f t="shared" ref="AM94" si="394">IF(AI94&lt;&gt;"", AI94, IF(AJ94&lt;&gt;"", AJ94, IF(AK94&lt;&gt;"", AK94, AK94&amp;AL94)))</f>
        <v/>
      </c>
      <c r="AN94" s="110" t="b">
        <v>0</v>
      </c>
      <c r="AO94" s="44" cm="1">
        <f t="array" ref="AO94">SUMPRODUCT((AN94:AN102)*(AN94:AN102))</f>
        <v>3</v>
      </c>
      <c r="AP94" s="44" t="str">
        <f>IF(OR($J94="Gerealiseerd", $J94="In uitvoering", $J94="Geschrapt"), IF(OR($N94=Samenwerking_BDO, $N94=Samenwerking_C_BDO), IF(AO94=0,"| Selecteer één of meerdere samenwerkingen in kolom 'R'.  ",""), ""), "")</f>
        <v/>
      </c>
      <c r="AQ94" s="44" t="str">
        <f>IF(AO94&lt;&gt;0, IF(OR($N94="", $N94=Samenwerking_geen, $N94=Samenwerking_C), "| Maak de juiste keuze in cel 'N"&amp;ROW(N94)&amp;"' vooraleer je samenwerkingen in kolom 'R' aanduidt. Laat anders selectievakken in kolom 'R' niet aangevinkt.  ", ""), "")</f>
        <v/>
      </c>
      <c r="AR94" s="44" t="str">
        <f t="shared" ref="AR94" si="395">IF(AN102&lt;&gt;TRUE, IF(T102&lt;&gt;"", "| Als je andere samenwerking(en) specificeert in cel 'R"&amp;ROW(T102)&amp;"', moet je eerst het vak 'Andere' in kolom 'R' selecteren. Anders laat cel 'R"&amp;ROW(T102)&amp;"' leeg voor deze doelstelling.  ", ""), "")</f>
        <v/>
      </c>
      <c r="AS94" s="44" t="str">
        <f>IF(OR($N94=Samenwerking_BDO, $N94=Samenwerking_C_BDO), IF(AN102=TRUE, IF(T102="", "| Specificeer andere samenwerking(en) in cel 'T"&amp;ROW(T102)&amp;"'.  ", ""), ""), "")</f>
        <v/>
      </c>
      <c r="AT94" s="44" t="str">
        <f t="shared" ref="AT94" si="396">IF(AP94&lt;&gt;"", AP94, IF(AQ94&lt;&gt;"", AQ94, IF(AR94&lt;&gt;"", AR94, AR94&amp;AS94)))</f>
        <v/>
      </c>
      <c r="AU94" s="44" t="str">
        <f t="shared" ref="AU94" si="397">IF(C94&lt;&gt;"", IF(OR(D94="", E94="", G94="", I94="", J94="", M94="", IF(J94="Gerealiseerd", IF(K94="Ja", OR(L94="", N94=""), OR(K94="", N94="")), IF(J94="In uitvoering", N94="", IF(J94="Niet in uitvoering", L94="")))), "| Vul verplichte velden in.", ""), "")</f>
        <v/>
      </c>
      <c r="AV94" s="124" t="str">
        <f t="shared" ref="AV94" si="398">IF(OR(AM94&lt;&gt;"", AT94&lt;&gt;""), AM94&amp;AT94, AU94)</f>
        <v/>
      </c>
    </row>
    <row r="95" spans="1:48" ht="13.25" customHeight="1" x14ac:dyDescent="0.2">
      <c r="B95" s="182"/>
      <c r="C95" s="185"/>
      <c r="D95" s="188" t="s">
        <v>445</v>
      </c>
      <c r="E95" s="179" t="s">
        <v>446</v>
      </c>
      <c r="F95" s="179"/>
      <c r="G95" s="179" t="s">
        <v>465</v>
      </c>
      <c r="H95" s="179" t="s">
        <v>466</v>
      </c>
      <c r="I95" s="179" t="s">
        <v>402</v>
      </c>
      <c r="J95" s="179"/>
      <c r="K95" s="179"/>
      <c r="L95" s="179"/>
      <c r="M95" s="179"/>
      <c r="N95" s="179"/>
      <c r="O95" s="164"/>
      <c r="P95" s="107" t="s">
        <v>410</v>
      </c>
      <c r="Q95" s="108"/>
      <c r="R95" s="164"/>
      <c r="S95" s="107" t="s">
        <v>411</v>
      </c>
      <c r="T95" s="108"/>
      <c r="U95" s="191"/>
      <c r="V95" s="79">
        <v>11</v>
      </c>
      <c r="W95" s="79"/>
      <c r="X95" s="158"/>
      <c r="Y95" s="159"/>
      <c r="Z95" s="159"/>
      <c r="AA95" s="159"/>
      <c r="AB95" s="159"/>
      <c r="AC95" s="159"/>
      <c r="AD95" s="159"/>
      <c r="AE95" s="110" t="str">
        <f t="shared" ref="AE95" si="399">J94&amp;""</f>
        <v>Gerealiseerd</v>
      </c>
      <c r="AF95" s="139" t="str">
        <f t="shared" ref="AF95" si="400">N94&amp;""</f>
        <v>Cultureel én beleidsdomeinoverschrijdend</v>
      </c>
      <c r="AG95" s="110" t="b">
        <v>1</v>
      </c>
      <c r="AH95" s="44"/>
      <c r="AI95" s="44" t="str">
        <f t="shared" ref="AI95" si="401">IF(AI94&lt;&gt;"", 1, "")</f>
        <v/>
      </c>
      <c r="AJ95" s="44"/>
      <c r="AK95" s="44"/>
      <c r="AL95" s="44"/>
      <c r="AM95" s="44"/>
      <c r="AN95" s="110" t="b">
        <v>1</v>
      </c>
      <c r="AO95" s="44"/>
      <c r="AP95" s="44" t="str">
        <f t="shared" ref="AP95" si="402">IF(AP94&lt;&gt;"", 1, "")</f>
        <v/>
      </c>
      <c r="AQ95" s="44"/>
      <c r="AR95" s="44"/>
      <c r="AS95" s="44"/>
      <c r="AT95" s="44"/>
      <c r="AU95" s="44"/>
      <c r="AV95" s="124"/>
    </row>
    <row r="96" spans="1:48" ht="13.25" customHeight="1" x14ac:dyDescent="0.2">
      <c r="B96" s="182"/>
      <c r="C96" s="185"/>
      <c r="D96" s="188" t="s">
        <v>445</v>
      </c>
      <c r="E96" s="179" t="s">
        <v>446</v>
      </c>
      <c r="F96" s="179"/>
      <c r="G96" s="179" t="s">
        <v>465</v>
      </c>
      <c r="H96" s="179" t="s">
        <v>466</v>
      </c>
      <c r="I96" s="179" t="s">
        <v>402</v>
      </c>
      <c r="J96" s="179"/>
      <c r="K96" s="179"/>
      <c r="L96" s="179"/>
      <c r="M96" s="179"/>
      <c r="N96" s="179"/>
      <c r="O96" s="164"/>
      <c r="P96" s="107" t="s">
        <v>412</v>
      </c>
      <c r="Q96" s="108"/>
      <c r="R96" s="164"/>
      <c r="S96" s="107" t="s">
        <v>413</v>
      </c>
      <c r="T96" s="108"/>
      <c r="U96" s="191"/>
      <c r="V96" s="79">
        <v>11</v>
      </c>
      <c r="W96" s="79"/>
      <c r="X96" s="158"/>
      <c r="Y96" s="159"/>
      <c r="Z96" s="159"/>
      <c r="AA96" s="159"/>
      <c r="AB96" s="159"/>
      <c r="AC96" s="159"/>
      <c r="AD96" s="159"/>
      <c r="AE96" s="110" t="str">
        <f t="shared" ref="AE96" si="403">J94&amp;""</f>
        <v>Gerealiseerd</v>
      </c>
      <c r="AF96" s="139" t="str">
        <f t="shared" ref="AF96" si="404">N94&amp;""</f>
        <v>Cultureel én beleidsdomeinoverschrijdend</v>
      </c>
      <c r="AG96" s="110" t="b">
        <v>0</v>
      </c>
      <c r="AH96" s="44"/>
      <c r="AI96" s="44" t="str">
        <f t="shared" ref="AI96" si="405">IF(AI94&lt;&gt;"", 1, "")</f>
        <v/>
      </c>
      <c r="AJ96" s="44"/>
      <c r="AK96" s="44"/>
      <c r="AL96" s="44"/>
      <c r="AM96" s="44"/>
      <c r="AN96" s="110" t="b">
        <v>0</v>
      </c>
      <c r="AO96" s="44"/>
      <c r="AP96" s="44" t="str">
        <f t="shared" ref="AP96" si="406">IF(AP94&lt;&gt;"", 1, "")</f>
        <v/>
      </c>
      <c r="AQ96" s="44"/>
      <c r="AR96" s="44"/>
      <c r="AS96" s="44"/>
      <c r="AT96" s="44"/>
      <c r="AU96" s="44"/>
      <c r="AV96" s="165"/>
    </row>
    <row r="97" spans="1:48" ht="13.25" customHeight="1" x14ac:dyDescent="0.2">
      <c r="B97" s="182"/>
      <c r="C97" s="185"/>
      <c r="D97" s="188" t="s">
        <v>445</v>
      </c>
      <c r="E97" s="179" t="s">
        <v>446</v>
      </c>
      <c r="F97" s="179"/>
      <c r="G97" s="179" t="s">
        <v>465</v>
      </c>
      <c r="H97" s="179" t="s">
        <v>466</v>
      </c>
      <c r="I97" s="179" t="s">
        <v>402</v>
      </c>
      <c r="J97" s="179"/>
      <c r="K97" s="179"/>
      <c r="L97" s="179"/>
      <c r="M97" s="179"/>
      <c r="N97" s="179"/>
      <c r="O97" s="164"/>
      <c r="P97" s="107" t="s">
        <v>414</v>
      </c>
      <c r="Q97" s="108"/>
      <c r="R97" s="164"/>
      <c r="S97" s="107" t="s">
        <v>415</v>
      </c>
      <c r="T97" s="108"/>
      <c r="U97" s="191"/>
      <c r="V97" s="79">
        <v>11</v>
      </c>
      <c r="W97" s="79"/>
      <c r="X97" s="158"/>
      <c r="Y97" s="159"/>
      <c r="Z97" s="159"/>
      <c r="AA97" s="159"/>
      <c r="AB97" s="159"/>
      <c r="AC97" s="159"/>
      <c r="AD97" s="159"/>
      <c r="AE97" s="110" t="str">
        <f t="shared" ref="AE97" si="407">J94&amp;""</f>
        <v>Gerealiseerd</v>
      </c>
      <c r="AF97" s="139" t="str">
        <f t="shared" ref="AF97" si="408">N94&amp;""</f>
        <v>Cultureel én beleidsdomeinoverschrijdend</v>
      </c>
      <c r="AG97" s="110" t="b">
        <v>0</v>
      </c>
      <c r="AH97" s="44"/>
      <c r="AI97" s="44" t="str">
        <f t="shared" ref="AI97" si="409">IF(AI94&lt;&gt;"", 1, "")</f>
        <v/>
      </c>
      <c r="AJ97" s="44"/>
      <c r="AK97" s="44"/>
      <c r="AL97" s="44"/>
      <c r="AM97" s="44"/>
      <c r="AN97" s="110" t="b">
        <v>0</v>
      </c>
      <c r="AO97" s="44"/>
      <c r="AP97" s="44" t="str">
        <f t="shared" ref="AP97" si="410">IF(AP94&lt;&gt;"", 1, "")</f>
        <v/>
      </c>
      <c r="AQ97" s="44"/>
      <c r="AR97" s="44"/>
      <c r="AS97" s="44"/>
      <c r="AT97" s="44"/>
      <c r="AU97" s="44"/>
      <c r="AV97" s="165"/>
    </row>
    <row r="98" spans="1:48" ht="13.25" customHeight="1" x14ac:dyDescent="0.2">
      <c r="B98" s="182"/>
      <c r="C98" s="185"/>
      <c r="D98" s="188" t="s">
        <v>445</v>
      </c>
      <c r="E98" s="179" t="s">
        <v>446</v>
      </c>
      <c r="F98" s="179"/>
      <c r="G98" s="179" t="s">
        <v>465</v>
      </c>
      <c r="H98" s="179" t="s">
        <v>466</v>
      </c>
      <c r="I98" s="179" t="s">
        <v>402</v>
      </c>
      <c r="J98" s="179"/>
      <c r="K98" s="179"/>
      <c r="L98" s="179"/>
      <c r="M98" s="179"/>
      <c r="N98" s="179"/>
      <c r="O98" s="164"/>
      <c r="P98" s="107" t="s">
        <v>416</v>
      </c>
      <c r="Q98" s="108"/>
      <c r="R98" s="164"/>
      <c r="S98" s="107" t="s">
        <v>417</v>
      </c>
      <c r="T98" s="108"/>
      <c r="U98" s="191"/>
      <c r="V98" s="79">
        <v>11</v>
      </c>
      <c r="W98" s="79"/>
      <c r="X98" s="158"/>
      <c r="Y98" s="159"/>
      <c r="Z98" s="159"/>
      <c r="AA98" s="159"/>
      <c r="AB98" s="159"/>
      <c r="AC98" s="159"/>
      <c r="AD98" s="159"/>
      <c r="AE98" s="110" t="str">
        <f t="shared" ref="AE98" si="411">J94&amp;""</f>
        <v>Gerealiseerd</v>
      </c>
      <c r="AF98" s="139" t="str">
        <f t="shared" ref="AF98" si="412">N94&amp;""</f>
        <v>Cultureel én beleidsdomeinoverschrijdend</v>
      </c>
      <c r="AG98" s="110" t="b">
        <v>0</v>
      </c>
      <c r="AH98" s="44"/>
      <c r="AI98" s="44" t="str">
        <f t="shared" ref="AI98" si="413">IF(AI94&lt;&gt;"", 1, "")</f>
        <v/>
      </c>
      <c r="AJ98" s="44"/>
      <c r="AK98" s="44"/>
      <c r="AL98" s="44"/>
      <c r="AM98" s="44"/>
      <c r="AN98" s="110" t="b">
        <v>0</v>
      </c>
      <c r="AO98" s="44"/>
      <c r="AP98" s="44" t="str">
        <f t="shared" ref="AP98" si="414">IF(AP94&lt;&gt;"", 1, "")</f>
        <v/>
      </c>
      <c r="AQ98" s="44"/>
      <c r="AR98" s="44"/>
      <c r="AS98" s="44"/>
      <c r="AT98" s="44"/>
      <c r="AU98" s="44"/>
      <c r="AV98" s="165"/>
    </row>
    <row r="99" spans="1:48" ht="13.25" customHeight="1" x14ac:dyDescent="0.2">
      <c r="B99" s="182"/>
      <c r="C99" s="185"/>
      <c r="D99" s="188" t="s">
        <v>445</v>
      </c>
      <c r="E99" s="179" t="s">
        <v>446</v>
      </c>
      <c r="F99" s="179"/>
      <c r="G99" s="179" t="s">
        <v>465</v>
      </c>
      <c r="H99" s="179" t="s">
        <v>466</v>
      </c>
      <c r="I99" s="179" t="s">
        <v>402</v>
      </c>
      <c r="J99" s="179"/>
      <c r="K99" s="179"/>
      <c r="L99" s="179"/>
      <c r="M99" s="179"/>
      <c r="N99" s="179"/>
      <c r="O99" s="164"/>
      <c r="P99" s="107" t="s">
        <v>418</v>
      </c>
      <c r="Q99" s="108"/>
      <c r="R99" s="164"/>
      <c r="S99" s="107" t="s">
        <v>419</v>
      </c>
      <c r="T99" s="108"/>
      <c r="U99" s="191"/>
      <c r="V99" s="79">
        <v>11</v>
      </c>
      <c r="W99" s="79"/>
      <c r="X99" s="158"/>
      <c r="Y99" s="159"/>
      <c r="Z99" s="159"/>
      <c r="AA99" s="159"/>
      <c r="AB99" s="159"/>
      <c r="AC99" s="159"/>
      <c r="AD99" s="159"/>
      <c r="AE99" s="110" t="str">
        <f t="shared" ref="AE99" si="415">J94&amp;""</f>
        <v>Gerealiseerd</v>
      </c>
      <c r="AF99" s="139" t="str">
        <f t="shared" ref="AF99" si="416">N94&amp;""</f>
        <v>Cultureel én beleidsdomeinoverschrijdend</v>
      </c>
      <c r="AG99" s="110" t="b">
        <v>1</v>
      </c>
      <c r="AH99" s="44"/>
      <c r="AI99" s="44" t="str">
        <f t="shared" ref="AI99" si="417">IF(AI94&lt;&gt;"", 1, "")</f>
        <v/>
      </c>
      <c r="AJ99" s="44"/>
      <c r="AK99" s="44"/>
      <c r="AL99" s="44"/>
      <c r="AM99" s="44"/>
      <c r="AN99" s="110" t="b">
        <v>1</v>
      </c>
      <c r="AO99" s="44"/>
      <c r="AP99" s="44" t="str">
        <f t="shared" ref="AP99" si="418">IF(AP94&lt;&gt;"", 1, "")</f>
        <v/>
      </c>
      <c r="AQ99" s="44"/>
      <c r="AR99" s="44"/>
      <c r="AS99" s="44"/>
      <c r="AT99" s="44"/>
      <c r="AU99" s="44"/>
      <c r="AV99" s="165"/>
    </row>
    <row r="100" spans="1:48" ht="13.25" customHeight="1" x14ac:dyDescent="0.2">
      <c r="B100" s="182"/>
      <c r="C100" s="185"/>
      <c r="D100" s="188" t="s">
        <v>445</v>
      </c>
      <c r="E100" s="179" t="s">
        <v>446</v>
      </c>
      <c r="F100" s="179"/>
      <c r="G100" s="179" t="s">
        <v>465</v>
      </c>
      <c r="H100" s="179" t="s">
        <v>466</v>
      </c>
      <c r="I100" s="179" t="s">
        <v>402</v>
      </c>
      <c r="J100" s="179"/>
      <c r="K100" s="179"/>
      <c r="L100" s="179"/>
      <c r="M100" s="179"/>
      <c r="N100" s="179"/>
      <c r="O100" s="164"/>
      <c r="P100" s="107" t="s">
        <v>420</v>
      </c>
      <c r="Q100" s="108"/>
      <c r="R100" s="164"/>
      <c r="S100" s="107" t="s">
        <v>421</v>
      </c>
      <c r="T100" s="108"/>
      <c r="U100" s="191"/>
      <c r="V100" s="79">
        <v>11</v>
      </c>
      <c r="W100" s="79"/>
      <c r="X100" s="158"/>
      <c r="Y100" s="159"/>
      <c r="Z100" s="159"/>
      <c r="AA100" s="159"/>
      <c r="AB100" s="159"/>
      <c r="AC100" s="159"/>
      <c r="AD100" s="159"/>
      <c r="AE100" s="110" t="str">
        <f t="shared" ref="AE100" si="419">J94&amp;""</f>
        <v>Gerealiseerd</v>
      </c>
      <c r="AF100" s="139" t="str">
        <f t="shared" ref="AF100" si="420">N94&amp;""</f>
        <v>Cultureel én beleidsdomeinoverschrijdend</v>
      </c>
      <c r="AG100" s="110" t="b">
        <v>0</v>
      </c>
      <c r="AH100" s="44"/>
      <c r="AI100" s="44" t="str">
        <f t="shared" ref="AI100" si="421">IF(AI94&lt;&gt;"", 1, "")</f>
        <v/>
      </c>
      <c r="AJ100" s="44"/>
      <c r="AK100" s="44"/>
      <c r="AL100" s="44"/>
      <c r="AM100" s="44"/>
      <c r="AN100" s="110" t="b">
        <v>0</v>
      </c>
      <c r="AO100" s="44"/>
      <c r="AP100" s="44" t="str">
        <f t="shared" ref="AP100" si="422">IF(AP94&lt;&gt;"", 1, "")</f>
        <v/>
      </c>
      <c r="AQ100" s="44"/>
      <c r="AR100" s="44"/>
      <c r="AS100" s="44"/>
      <c r="AT100" s="44"/>
      <c r="AU100" s="44"/>
      <c r="AV100" s="165"/>
    </row>
    <row r="101" spans="1:48" ht="13.25" customHeight="1" x14ac:dyDescent="0.2">
      <c r="B101" s="182"/>
      <c r="C101" s="185"/>
      <c r="D101" s="188" t="s">
        <v>445</v>
      </c>
      <c r="E101" s="179" t="s">
        <v>446</v>
      </c>
      <c r="F101" s="179"/>
      <c r="G101" s="179" t="s">
        <v>465</v>
      </c>
      <c r="H101" s="179" t="s">
        <v>466</v>
      </c>
      <c r="I101" s="179" t="s">
        <v>402</v>
      </c>
      <c r="J101" s="179"/>
      <c r="K101" s="179"/>
      <c r="L101" s="179"/>
      <c r="M101" s="179"/>
      <c r="N101" s="179"/>
      <c r="O101" s="164"/>
      <c r="P101" s="107" t="s">
        <v>422</v>
      </c>
      <c r="Q101" s="108"/>
      <c r="R101" s="164"/>
      <c r="S101" s="107" t="s">
        <v>423</v>
      </c>
      <c r="T101" s="108"/>
      <c r="U101" s="191"/>
      <c r="V101" s="79">
        <v>11</v>
      </c>
      <c r="W101" s="79"/>
      <c r="X101" s="158"/>
      <c r="Y101" s="159"/>
      <c r="Z101" s="159"/>
      <c r="AA101" s="159"/>
      <c r="AB101" s="159"/>
      <c r="AC101" s="159"/>
      <c r="AD101" s="159"/>
      <c r="AE101" s="110" t="str">
        <f t="shared" ref="AE101" si="423">J94&amp;""</f>
        <v>Gerealiseerd</v>
      </c>
      <c r="AF101" s="139" t="str">
        <f t="shared" ref="AF101" si="424">N94&amp;""</f>
        <v>Cultureel én beleidsdomeinoverschrijdend</v>
      </c>
      <c r="AG101" s="110" t="b">
        <v>0</v>
      </c>
      <c r="AH101" s="44"/>
      <c r="AI101" s="44" t="str">
        <f t="shared" ref="AI101" si="425">IF(AI94&lt;&gt;"", 1, "")</f>
        <v/>
      </c>
      <c r="AJ101" s="44"/>
      <c r="AK101" s="44"/>
      <c r="AL101" s="44"/>
      <c r="AM101" s="44"/>
      <c r="AN101" s="110" t="b">
        <v>1</v>
      </c>
      <c r="AO101" s="44"/>
      <c r="AP101" s="44" t="str">
        <f t="shared" ref="AP101" si="426">IF(AP94&lt;&gt;"", 1, "")</f>
        <v/>
      </c>
      <c r="AQ101" s="44"/>
      <c r="AR101" s="44"/>
      <c r="AS101" s="44"/>
      <c r="AT101" s="44"/>
      <c r="AU101" s="44"/>
      <c r="AV101" s="165"/>
    </row>
    <row r="102" spans="1:48" ht="13.25" customHeight="1" x14ac:dyDescent="0.2">
      <c r="B102" s="183"/>
      <c r="C102" s="186"/>
      <c r="D102" s="189" t="s">
        <v>445</v>
      </c>
      <c r="E102" s="180" t="s">
        <v>446</v>
      </c>
      <c r="F102" s="180"/>
      <c r="G102" s="180" t="s">
        <v>465</v>
      </c>
      <c r="H102" s="180" t="s">
        <v>466</v>
      </c>
      <c r="I102" s="180" t="s">
        <v>402</v>
      </c>
      <c r="J102" s="180"/>
      <c r="K102" s="180"/>
      <c r="L102" s="180"/>
      <c r="M102" s="180"/>
      <c r="N102" s="180"/>
      <c r="O102" s="166"/>
      <c r="P102" s="109" t="str">
        <f t="shared" ref="P102" si="427">IF(AG102=TRUE, "Andere (specificeer:)", "Andere")</f>
        <v>Andere</v>
      </c>
      <c r="Q102" s="167"/>
      <c r="R102" s="166"/>
      <c r="S102" s="109" t="str">
        <f t="shared" ref="S102" si="428">IF(AN102=TRUE, "Andere (specificeer:)", "Andere")</f>
        <v>Andere</v>
      </c>
      <c r="T102" s="167"/>
      <c r="U102" s="192"/>
      <c r="V102" s="79">
        <v>11</v>
      </c>
      <c r="W102" s="79"/>
      <c r="X102" s="158"/>
      <c r="Y102" s="159"/>
      <c r="Z102" s="159"/>
      <c r="AA102" s="159"/>
      <c r="AB102" s="159"/>
      <c r="AC102" s="159"/>
      <c r="AD102" s="159"/>
      <c r="AE102" s="110" t="str">
        <f t="shared" ref="AE102" si="429">J94&amp;""</f>
        <v>Gerealiseerd</v>
      </c>
      <c r="AF102" s="139" t="str">
        <f t="shared" ref="AF102" si="430">N94&amp;""</f>
        <v>Cultureel én beleidsdomeinoverschrijdend</v>
      </c>
      <c r="AG102" s="110" t="b">
        <v>0</v>
      </c>
      <c r="AH102" s="44"/>
      <c r="AI102" s="44" t="str">
        <f t="shared" ref="AI102" si="431">IF(AI94&lt;&gt;"", 1, "")</f>
        <v/>
      </c>
      <c r="AJ102" s="44"/>
      <c r="AK102" s="44"/>
      <c r="AL102" s="44"/>
      <c r="AM102" s="44"/>
      <c r="AN102" s="110" t="b">
        <v>0</v>
      </c>
      <c r="AO102" s="44"/>
      <c r="AP102" s="44" t="str">
        <f t="shared" ref="AP102" si="432">IF(AP94&lt;&gt;"", 1, "")</f>
        <v/>
      </c>
      <c r="AQ102" s="44"/>
      <c r="AR102" s="44"/>
      <c r="AS102" s="44"/>
      <c r="AT102" s="44"/>
      <c r="AU102" s="44"/>
      <c r="AV102" s="135"/>
    </row>
    <row r="103" spans="1:48" ht="13.25" customHeight="1" x14ac:dyDescent="0.2">
      <c r="A103" s="85" t="str">
        <f t="shared" ref="A103" si="433">IF(AV103&lt;&gt;"", "✘", "")</f>
        <v/>
      </c>
      <c r="B103" s="181" t="str">
        <f t="shared" ref="B103" si="434">IF(C103&lt;&gt;"", IF(X103&lt;&gt;"", X103, "D"&amp;SUBSTITUTE(TEXT(W103/1000, "0000,000"), ",", ".")), "")</f>
        <v>D2020.017</v>
      </c>
      <c r="C103" s="184" t="str">
        <f>IF(Y103&amp;Z103&amp;AA103&amp;AB103&amp;AC103&amp;AD103&lt;&gt;"", IF(D103&amp;E103&amp;F103&amp;G103&amp;H103&amp;I103&lt;&gt;Y103&amp;Z103&amp;AA103&amp;AB103&amp;AC103&amp;AD103, "Gewijzigde actie", "Bestaande actie"), IF(OR(D103&amp;E103&amp;F103&amp;G103&amp;H103&amp;I103&amp;J103&amp;K103&amp;L103&amp;M103&amp;N103&amp;Q111&amp;T111&amp;U103&lt;&gt;"", AH103&lt;&gt;0, AO103&lt;&gt;0), "Nieuwe actie", ""))</f>
        <v>Bestaande actie</v>
      </c>
      <c r="D103" s="187" t="s">
        <v>445</v>
      </c>
      <c r="E103" s="178" t="s">
        <v>446</v>
      </c>
      <c r="F103" s="178"/>
      <c r="G103" s="178" t="s">
        <v>468</v>
      </c>
      <c r="H103" s="178" t="s">
        <v>469</v>
      </c>
      <c r="I103" s="178" t="s">
        <v>402</v>
      </c>
      <c r="J103" s="178" t="s">
        <v>403</v>
      </c>
      <c r="K103" s="178" t="s">
        <v>404</v>
      </c>
      <c r="L103" s="178">
        <v>2026</v>
      </c>
      <c r="M103" s="178" t="s">
        <v>656</v>
      </c>
      <c r="N103" s="178" t="s">
        <v>426</v>
      </c>
      <c r="O103" s="168"/>
      <c r="P103" s="105" t="s">
        <v>406</v>
      </c>
      <c r="Q103" s="106"/>
      <c r="R103" s="168"/>
      <c r="S103" s="105" t="s">
        <v>407</v>
      </c>
      <c r="T103" s="106"/>
      <c r="U103" s="190"/>
      <c r="V103" s="79">
        <v>12</v>
      </c>
      <c r="W103" s="79">
        <f>IF(C103&lt;&gt;"", IF(C103="Nieuwe actie", MAX(VALUE(Datum_werkingsjaar&amp;"000"), $W$3:$W102)+1, VALUE(RIGHT(SUBSTITUTE(X103, ".", ""), 7))), "")</f>
        <v>2020017</v>
      </c>
      <c r="X103" s="158" t="s">
        <v>470</v>
      </c>
      <c r="Y103" s="159" t="s">
        <v>445</v>
      </c>
      <c r="Z103" s="159" t="s">
        <v>446</v>
      </c>
      <c r="AA103" s="159"/>
      <c r="AB103" s="159" t="s">
        <v>468</v>
      </c>
      <c r="AC103" s="159" t="s">
        <v>469</v>
      </c>
      <c r="AD103" s="159" t="s">
        <v>402</v>
      </c>
      <c r="AE103" s="110" t="str">
        <f t="shared" ref="AE103" si="435">J103&amp;""</f>
        <v>Gerealiseerd</v>
      </c>
      <c r="AF103" s="139" t="str">
        <f t="shared" ref="AF103" si="436">N103&amp;""</f>
        <v>Geen samenwerking</v>
      </c>
      <c r="AG103" s="110" t="b">
        <v>0</v>
      </c>
      <c r="AH103" s="44" cm="1">
        <f t="array" ref="AH103">SUMPRODUCT((AG103:AG111)*(AG103:AG111))</f>
        <v>0</v>
      </c>
      <c r="AI103" s="44" t="str">
        <f>IF(OR($J103="Gerealiseerd", $J103="In uitvoering", $J103="Geschrapt"), IF(OR($N103=Samenwerking_C, $N103=Samenwerking_C_BDO), IF(AH103=0, "| Selecteer één of meerdere samenwerkingen in kolom 'O'.  ", ""), ""), "")</f>
        <v/>
      </c>
      <c r="AJ103" s="44" t="str">
        <f>IF(AH103&lt;&gt;0, IF(OR($N103="", $N103=Samenwerking_geen, $N103=Samenwerking_BDO), "| Maak de juiste keuze in cel 'N"&amp;ROW(N103)&amp;"' vooraleer je samenwerkingen in kolom 'O' aanduidt. Laat anders selectievakken in kolom 'O' niet aangevinkt.  ", ""), "")</f>
        <v/>
      </c>
      <c r="AK103" s="44" t="str">
        <f t="shared" ref="AK103" si="437">IF(AG111&lt;&gt;TRUE, IF(Q111&lt;&gt;"", "| Als je andere samenwerking(en) specificeert in cel 'O"&amp;ROW(Q111)&amp;"', moet je eerst het vak 'Andere' in kolom 'O' selecteren. Laat anders cel 'O"&amp;ROW(Q111)&amp;"' leeg voor deze doelstelling.  ", ""), "")</f>
        <v/>
      </c>
      <c r="AL103" s="44" t="str">
        <f>IF(OR($N103=Samenwerking_C, $N103=Samenwerking_C_BDO), IF(AG111=TRUE, IF(Q111="", "| Specificeer andere samenwerking(en) in cel 'Q"&amp;ROW(Q111)&amp;"'.  ", ""), ""), "")</f>
        <v/>
      </c>
      <c r="AM103" s="44" t="str">
        <f t="shared" ref="AM103" si="438">IF(AI103&lt;&gt;"", AI103, IF(AJ103&lt;&gt;"", AJ103, IF(AK103&lt;&gt;"", AK103, AK103&amp;AL103)))</f>
        <v/>
      </c>
      <c r="AN103" s="110" t="b">
        <v>0</v>
      </c>
      <c r="AO103" s="44" cm="1">
        <f t="array" ref="AO103">SUMPRODUCT((AN103:AN111)*(AN103:AN111))</f>
        <v>0</v>
      </c>
      <c r="AP103" s="44" t="str">
        <f>IF(OR($J103="Gerealiseerd", $J103="In uitvoering", $J103="Geschrapt"), IF(OR($N103=Samenwerking_BDO, $N103=Samenwerking_C_BDO), IF(AO103=0,"| Selecteer één of meerdere samenwerkingen in kolom 'R'.  ",""), ""), "")</f>
        <v/>
      </c>
      <c r="AQ103" s="44" t="str">
        <f>IF(AO103&lt;&gt;0, IF(OR($N103="", $N103=Samenwerking_geen, $N103=Samenwerking_C), "| Maak de juiste keuze in cel 'N"&amp;ROW(N103)&amp;"' vooraleer je samenwerkingen in kolom 'R' aanduidt. Laat anders selectievakken in kolom 'R' niet aangevinkt.  ", ""), "")</f>
        <v/>
      </c>
      <c r="AR103" s="44" t="str">
        <f t="shared" ref="AR103" si="439">IF(AN111&lt;&gt;TRUE, IF(T111&lt;&gt;"", "| Als je andere samenwerking(en) specificeert in cel 'R"&amp;ROW(T111)&amp;"', moet je eerst het vak 'Andere' in kolom 'R' selecteren. Anders laat cel 'R"&amp;ROW(T111)&amp;"' leeg voor deze doelstelling.  ", ""), "")</f>
        <v/>
      </c>
      <c r="AS103" s="44" t="str">
        <f>IF(OR($N103=Samenwerking_BDO, $N103=Samenwerking_C_BDO), IF(AN111=TRUE, IF(T111="", "| Specificeer andere samenwerking(en) in cel 'T"&amp;ROW(T111)&amp;"'.  ", ""), ""), "")</f>
        <v/>
      </c>
      <c r="AT103" s="44" t="str">
        <f t="shared" ref="AT103" si="440">IF(AP103&lt;&gt;"", AP103, IF(AQ103&lt;&gt;"", AQ103, IF(AR103&lt;&gt;"", AR103, AR103&amp;AS103)))</f>
        <v/>
      </c>
      <c r="AU103" s="44" t="str">
        <f t="shared" ref="AU103" si="441">IF(C103&lt;&gt;"", IF(OR(D103="", E103="", G103="", I103="", J103="", M103="", IF(J103="Gerealiseerd", IF(K103="Ja", OR(L103="", N103=""), OR(K103="", N103="")), IF(J103="In uitvoering", N103="", IF(J103="Niet in uitvoering", L103="")))), "| Vul verplichte velden in.", ""), "")</f>
        <v/>
      </c>
      <c r="AV103" s="124" t="str">
        <f t="shared" ref="AV103" si="442">IF(OR(AM103&lt;&gt;"", AT103&lt;&gt;""), AM103&amp;AT103, AU103)</f>
        <v/>
      </c>
    </row>
    <row r="104" spans="1:48" ht="13.25" customHeight="1" x14ac:dyDescent="0.2">
      <c r="B104" s="182"/>
      <c r="C104" s="185"/>
      <c r="D104" s="188" t="s">
        <v>445</v>
      </c>
      <c r="E104" s="179" t="s">
        <v>446</v>
      </c>
      <c r="F104" s="179"/>
      <c r="G104" s="179" t="s">
        <v>468</v>
      </c>
      <c r="H104" s="179" t="s">
        <v>469</v>
      </c>
      <c r="I104" s="179" t="s">
        <v>402</v>
      </c>
      <c r="J104" s="179"/>
      <c r="K104" s="179"/>
      <c r="L104" s="179"/>
      <c r="M104" s="179"/>
      <c r="N104" s="179"/>
      <c r="O104" s="164"/>
      <c r="P104" s="107" t="s">
        <v>410</v>
      </c>
      <c r="Q104" s="108"/>
      <c r="R104" s="164"/>
      <c r="S104" s="107" t="s">
        <v>411</v>
      </c>
      <c r="T104" s="108"/>
      <c r="U104" s="191"/>
      <c r="V104" s="79">
        <v>12</v>
      </c>
      <c r="W104" s="79"/>
      <c r="X104" s="158"/>
      <c r="Y104" s="159"/>
      <c r="Z104" s="159"/>
      <c r="AA104" s="159"/>
      <c r="AB104" s="159"/>
      <c r="AC104" s="159"/>
      <c r="AD104" s="159"/>
      <c r="AE104" s="110" t="str">
        <f t="shared" ref="AE104" si="443">J103&amp;""</f>
        <v>Gerealiseerd</v>
      </c>
      <c r="AF104" s="139" t="str">
        <f t="shared" ref="AF104" si="444">N103&amp;""</f>
        <v>Geen samenwerking</v>
      </c>
      <c r="AG104" s="110" t="b">
        <v>0</v>
      </c>
      <c r="AH104" s="44"/>
      <c r="AI104" s="44" t="str">
        <f t="shared" ref="AI104" si="445">IF(AI103&lt;&gt;"", 1, "")</f>
        <v/>
      </c>
      <c r="AJ104" s="44"/>
      <c r="AK104" s="44"/>
      <c r="AL104" s="44"/>
      <c r="AM104" s="44"/>
      <c r="AN104" s="110" t="b">
        <v>0</v>
      </c>
      <c r="AO104" s="44"/>
      <c r="AP104" s="44" t="str">
        <f t="shared" ref="AP104" si="446">IF(AP103&lt;&gt;"", 1, "")</f>
        <v/>
      </c>
      <c r="AQ104" s="44"/>
      <c r="AR104" s="44"/>
      <c r="AS104" s="44"/>
      <c r="AT104" s="44"/>
      <c r="AU104" s="44"/>
      <c r="AV104" s="124"/>
    </row>
    <row r="105" spans="1:48" ht="13.25" customHeight="1" x14ac:dyDescent="0.2">
      <c r="B105" s="182"/>
      <c r="C105" s="185"/>
      <c r="D105" s="188" t="s">
        <v>445</v>
      </c>
      <c r="E105" s="179" t="s">
        <v>446</v>
      </c>
      <c r="F105" s="179"/>
      <c r="G105" s="179" t="s">
        <v>468</v>
      </c>
      <c r="H105" s="179" t="s">
        <v>469</v>
      </c>
      <c r="I105" s="179" t="s">
        <v>402</v>
      </c>
      <c r="J105" s="179"/>
      <c r="K105" s="179"/>
      <c r="L105" s="179"/>
      <c r="M105" s="179"/>
      <c r="N105" s="179"/>
      <c r="O105" s="164"/>
      <c r="P105" s="107" t="s">
        <v>412</v>
      </c>
      <c r="Q105" s="108"/>
      <c r="R105" s="164"/>
      <c r="S105" s="107" t="s">
        <v>413</v>
      </c>
      <c r="T105" s="108"/>
      <c r="U105" s="191"/>
      <c r="V105" s="79">
        <v>12</v>
      </c>
      <c r="W105" s="79"/>
      <c r="X105" s="158"/>
      <c r="Y105" s="159"/>
      <c r="Z105" s="159"/>
      <c r="AA105" s="159"/>
      <c r="AB105" s="159"/>
      <c r="AC105" s="159"/>
      <c r="AD105" s="159"/>
      <c r="AE105" s="110" t="str">
        <f t="shared" ref="AE105" si="447">J103&amp;""</f>
        <v>Gerealiseerd</v>
      </c>
      <c r="AF105" s="139" t="str">
        <f t="shared" ref="AF105" si="448">N103&amp;""</f>
        <v>Geen samenwerking</v>
      </c>
      <c r="AG105" s="110" t="b">
        <v>0</v>
      </c>
      <c r="AH105" s="44"/>
      <c r="AI105" s="44" t="str">
        <f t="shared" ref="AI105" si="449">IF(AI103&lt;&gt;"", 1, "")</f>
        <v/>
      </c>
      <c r="AJ105" s="44"/>
      <c r="AK105" s="44"/>
      <c r="AL105" s="44"/>
      <c r="AM105" s="44"/>
      <c r="AN105" s="110" t="b">
        <v>0</v>
      </c>
      <c r="AO105" s="44"/>
      <c r="AP105" s="44" t="str">
        <f t="shared" ref="AP105" si="450">IF(AP103&lt;&gt;"", 1, "")</f>
        <v/>
      </c>
      <c r="AQ105" s="44"/>
      <c r="AR105" s="44"/>
      <c r="AS105" s="44"/>
      <c r="AT105" s="44"/>
      <c r="AU105" s="44"/>
      <c r="AV105" s="165"/>
    </row>
    <row r="106" spans="1:48" ht="13.25" customHeight="1" x14ac:dyDescent="0.2">
      <c r="B106" s="182"/>
      <c r="C106" s="185"/>
      <c r="D106" s="188" t="s">
        <v>445</v>
      </c>
      <c r="E106" s="179" t="s">
        <v>446</v>
      </c>
      <c r="F106" s="179"/>
      <c r="G106" s="179" t="s">
        <v>468</v>
      </c>
      <c r="H106" s="179" t="s">
        <v>469</v>
      </c>
      <c r="I106" s="179" t="s">
        <v>402</v>
      </c>
      <c r="J106" s="179"/>
      <c r="K106" s="179"/>
      <c r="L106" s="179"/>
      <c r="M106" s="179"/>
      <c r="N106" s="179"/>
      <c r="O106" s="164"/>
      <c r="P106" s="107" t="s">
        <v>414</v>
      </c>
      <c r="Q106" s="108"/>
      <c r="R106" s="164"/>
      <c r="S106" s="107" t="s">
        <v>415</v>
      </c>
      <c r="T106" s="108"/>
      <c r="U106" s="191"/>
      <c r="V106" s="79">
        <v>12</v>
      </c>
      <c r="W106" s="79"/>
      <c r="X106" s="158"/>
      <c r="Y106" s="159"/>
      <c r="Z106" s="159"/>
      <c r="AA106" s="159"/>
      <c r="AB106" s="159"/>
      <c r="AC106" s="159"/>
      <c r="AD106" s="159"/>
      <c r="AE106" s="110" t="str">
        <f t="shared" ref="AE106" si="451">J103&amp;""</f>
        <v>Gerealiseerd</v>
      </c>
      <c r="AF106" s="139" t="str">
        <f t="shared" ref="AF106" si="452">N103&amp;""</f>
        <v>Geen samenwerking</v>
      </c>
      <c r="AG106" s="110" t="b">
        <v>0</v>
      </c>
      <c r="AH106" s="44"/>
      <c r="AI106" s="44" t="str">
        <f t="shared" ref="AI106" si="453">IF(AI103&lt;&gt;"", 1, "")</f>
        <v/>
      </c>
      <c r="AJ106" s="44"/>
      <c r="AK106" s="44"/>
      <c r="AL106" s="44"/>
      <c r="AM106" s="44"/>
      <c r="AN106" s="110" t="b">
        <v>0</v>
      </c>
      <c r="AO106" s="44"/>
      <c r="AP106" s="44" t="str">
        <f t="shared" ref="AP106" si="454">IF(AP103&lt;&gt;"", 1, "")</f>
        <v/>
      </c>
      <c r="AQ106" s="44"/>
      <c r="AR106" s="44"/>
      <c r="AS106" s="44"/>
      <c r="AT106" s="44"/>
      <c r="AU106" s="44"/>
      <c r="AV106" s="165"/>
    </row>
    <row r="107" spans="1:48" ht="13.25" customHeight="1" x14ac:dyDescent="0.2">
      <c r="B107" s="182"/>
      <c r="C107" s="185"/>
      <c r="D107" s="188" t="s">
        <v>445</v>
      </c>
      <c r="E107" s="179" t="s">
        <v>446</v>
      </c>
      <c r="F107" s="179"/>
      <c r="G107" s="179" t="s">
        <v>468</v>
      </c>
      <c r="H107" s="179" t="s">
        <v>469</v>
      </c>
      <c r="I107" s="179" t="s">
        <v>402</v>
      </c>
      <c r="J107" s="179"/>
      <c r="K107" s="179"/>
      <c r="L107" s="179"/>
      <c r="M107" s="179"/>
      <c r="N107" s="179"/>
      <c r="O107" s="164"/>
      <c r="P107" s="107" t="s">
        <v>416</v>
      </c>
      <c r="Q107" s="108"/>
      <c r="R107" s="164"/>
      <c r="S107" s="107" t="s">
        <v>417</v>
      </c>
      <c r="T107" s="108"/>
      <c r="U107" s="191"/>
      <c r="V107" s="79">
        <v>12</v>
      </c>
      <c r="W107" s="79"/>
      <c r="X107" s="158"/>
      <c r="Y107" s="159"/>
      <c r="Z107" s="159"/>
      <c r="AA107" s="159"/>
      <c r="AB107" s="159"/>
      <c r="AC107" s="159"/>
      <c r="AD107" s="159"/>
      <c r="AE107" s="110" t="str">
        <f t="shared" ref="AE107" si="455">J103&amp;""</f>
        <v>Gerealiseerd</v>
      </c>
      <c r="AF107" s="139" t="str">
        <f t="shared" ref="AF107" si="456">N103&amp;""</f>
        <v>Geen samenwerking</v>
      </c>
      <c r="AG107" s="110" t="b">
        <v>0</v>
      </c>
      <c r="AH107" s="44"/>
      <c r="AI107" s="44" t="str">
        <f t="shared" ref="AI107" si="457">IF(AI103&lt;&gt;"", 1, "")</f>
        <v/>
      </c>
      <c r="AJ107" s="44"/>
      <c r="AK107" s="44"/>
      <c r="AL107" s="44"/>
      <c r="AM107" s="44"/>
      <c r="AN107" s="110" t="b">
        <v>0</v>
      </c>
      <c r="AO107" s="44"/>
      <c r="AP107" s="44" t="str">
        <f t="shared" ref="AP107" si="458">IF(AP103&lt;&gt;"", 1, "")</f>
        <v/>
      </c>
      <c r="AQ107" s="44"/>
      <c r="AR107" s="44"/>
      <c r="AS107" s="44"/>
      <c r="AT107" s="44"/>
      <c r="AU107" s="44"/>
      <c r="AV107" s="165"/>
    </row>
    <row r="108" spans="1:48" ht="13.25" customHeight="1" x14ac:dyDescent="0.2">
      <c r="B108" s="182"/>
      <c r="C108" s="185"/>
      <c r="D108" s="188" t="s">
        <v>445</v>
      </c>
      <c r="E108" s="179" t="s">
        <v>446</v>
      </c>
      <c r="F108" s="179"/>
      <c r="G108" s="179" t="s">
        <v>468</v>
      </c>
      <c r="H108" s="179" t="s">
        <v>469</v>
      </c>
      <c r="I108" s="179" t="s">
        <v>402</v>
      </c>
      <c r="J108" s="179"/>
      <c r="K108" s="179"/>
      <c r="L108" s="179"/>
      <c r="M108" s="179"/>
      <c r="N108" s="179"/>
      <c r="O108" s="164"/>
      <c r="P108" s="107" t="s">
        <v>418</v>
      </c>
      <c r="Q108" s="108"/>
      <c r="R108" s="164"/>
      <c r="S108" s="107" t="s">
        <v>419</v>
      </c>
      <c r="T108" s="108"/>
      <c r="U108" s="191"/>
      <c r="V108" s="79">
        <v>12</v>
      </c>
      <c r="W108" s="79"/>
      <c r="X108" s="158"/>
      <c r="Y108" s="159"/>
      <c r="Z108" s="159"/>
      <c r="AA108" s="159"/>
      <c r="AB108" s="159"/>
      <c r="AC108" s="159"/>
      <c r="AD108" s="159"/>
      <c r="AE108" s="110" t="str">
        <f t="shared" ref="AE108" si="459">J103&amp;""</f>
        <v>Gerealiseerd</v>
      </c>
      <c r="AF108" s="139" t="str">
        <f t="shared" ref="AF108" si="460">N103&amp;""</f>
        <v>Geen samenwerking</v>
      </c>
      <c r="AG108" s="110" t="b">
        <v>0</v>
      </c>
      <c r="AH108" s="44"/>
      <c r="AI108" s="44" t="str">
        <f t="shared" ref="AI108" si="461">IF(AI103&lt;&gt;"", 1, "")</f>
        <v/>
      </c>
      <c r="AJ108" s="44"/>
      <c r="AK108" s="44"/>
      <c r="AL108" s="44"/>
      <c r="AM108" s="44"/>
      <c r="AN108" s="110" t="b">
        <v>0</v>
      </c>
      <c r="AO108" s="44"/>
      <c r="AP108" s="44" t="str">
        <f t="shared" ref="AP108" si="462">IF(AP103&lt;&gt;"", 1, "")</f>
        <v/>
      </c>
      <c r="AQ108" s="44"/>
      <c r="AR108" s="44"/>
      <c r="AS108" s="44"/>
      <c r="AT108" s="44"/>
      <c r="AU108" s="44"/>
      <c r="AV108" s="165"/>
    </row>
    <row r="109" spans="1:48" ht="13.25" customHeight="1" x14ac:dyDescent="0.2">
      <c r="B109" s="182"/>
      <c r="C109" s="185"/>
      <c r="D109" s="188" t="s">
        <v>445</v>
      </c>
      <c r="E109" s="179" t="s">
        <v>446</v>
      </c>
      <c r="F109" s="179"/>
      <c r="G109" s="179" t="s">
        <v>468</v>
      </c>
      <c r="H109" s="179" t="s">
        <v>469</v>
      </c>
      <c r="I109" s="179" t="s">
        <v>402</v>
      </c>
      <c r="J109" s="179"/>
      <c r="K109" s="179"/>
      <c r="L109" s="179"/>
      <c r="M109" s="179"/>
      <c r="N109" s="179"/>
      <c r="O109" s="164"/>
      <c r="P109" s="107" t="s">
        <v>420</v>
      </c>
      <c r="Q109" s="108"/>
      <c r="R109" s="164"/>
      <c r="S109" s="107" t="s">
        <v>421</v>
      </c>
      <c r="T109" s="108"/>
      <c r="U109" s="191"/>
      <c r="V109" s="79">
        <v>12</v>
      </c>
      <c r="W109" s="79"/>
      <c r="X109" s="158"/>
      <c r="Y109" s="159"/>
      <c r="Z109" s="159"/>
      <c r="AA109" s="159"/>
      <c r="AB109" s="159"/>
      <c r="AC109" s="159"/>
      <c r="AD109" s="159"/>
      <c r="AE109" s="110" t="str">
        <f t="shared" ref="AE109" si="463">J103&amp;""</f>
        <v>Gerealiseerd</v>
      </c>
      <c r="AF109" s="139" t="str">
        <f t="shared" ref="AF109" si="464">N103&amp;""</f>
        <v>Geen samenwerking</v>
      </c>
      <c r="AG109" s="110" t="b">
        <v>0</v>
      </c>
      <c r="AH109" s="44"/>
      <c r="AI109" s="44" t="str">
        <f t="shared" ref="AI109" si="465">IF(AI103&lt;&gt;"", 1, "")</f>
        <v/>
      </c>
      <c r="AJ109" s="44"/>
      <c r="AK109" s="44"/>
      <c r="AL109" s="44"/>
      <c r="AM109" s="44"/>
      <c r="AN109" s="110" t="b">
        <v>0</v>
      </c>
      <c r="AO109" s="44"/>
      <c r="AP109" s="44" t="str">
        <f t="shared" ref="AP109" si="466">IF(AP103&lt;&gt;"", 1, "")</f>
        <v/>
      </c>
      <c r="AQ109" s="44"/>
      <c r="AR109" s="44"/>
      <c r="AS109" s="44"/>
      <c r="AT109" s="44"/>
      <c r="AU109" s="44"/>
      <c r="AV109" s="165"/>
    </row>
    <row r="110" spans="1:48" ht="13.25" customHeight="1" x14ac:dyDescent="0.2">
      <c r="B110" s="182"/>
      <c r="C110" s="185"/>
      <c r="D110" s="188" t="s">
        <v>445</v>
      </c>
      <c r="E110" s="179" t="s">
        <v>446</v>
      </c>
      <c r="F110" s="179"/>
      <c r="G110" s="179" t="s">
        <v>468</v>
      </c>
      <c r="H110" s="179" t="s">
        <v>469</v>
      </c>
      <c r="I110" s="179" t="s">
        <v>402</v>
      </c>
      <c r="J110" s="179"/>
      <c r="K110" s="179"/>
      <c r="L110" s="179"/>
      <c r="M110" s="179"/>
      <c r="N110" s="179"/>
      <c r="O110" s="164"/>
      <c r="P110" s="107" t="s">
        <v>422</v>
      </c>
      <c r="Q110" s="108"/>
      <c r="R110" s="164"/>
      <c r="S110" s="107" t="s">
        <v>423</v>
      </c>
      <c r="T110" s="108"/>
      <c r="U110" s="191"/>
      <c r="V110" s="79">
        <v>12</v>
      </c>
      <c r="W110" s="79"/>
      <c r="X110" s="158"/>
      <c r="Y110" s="159"/>
      <c r="Z110" s="159"/>
      <c r="AA110" s="159"/>
      <c r="AB110" s="159"/>
      <c r="AC110" s="159"/>
      <c r="AD110" s="159"/>
      <c r="AE110" s="110" t="str">
        <f t="shared" ref="AE110" si="467">J103&amp;""</f>
        <v>Gerealiseerd</v>
      </c>
      <c r="AF110" s="139" t="str">
        <f t="shared" ref="AF110" si="468">N103&amp;""</f>
        <v>Geen samenwerking</v>
      </c>
      <c r="AG110" s="110" t="b">
        <v>0</v>
      </c>
      <c r="AH110" s="44"/>
      <c r="AI110" s="44" t="str">
        <f t="shared" ref="AI110" si="469">IF(AI103&lt;&gt;"", 1, "")</f>
        <v/>
      </c>
      <c r="AJ110" s="44"/>
      <c r="AK110" s="44"/>
      <c r="AL110" s="44"/>
      <c r="AM110" s="44"/>
      <c r="AN110" s="110" t="b">
        <v>0</v>
      </c>
      <c r="AO110" s="44"/>
      <c r="AP110" s="44" t="str">
        <f t="shared" ref="AP110" si="470">IF(AP103&lt;&gt;"", 1, "")</f>
        <v/>
      </c>
      <c r="AQ110" s="44"/>
      <c r="AR110" s="44"/>
      <c r="AS110" s="44"/>
      <c r="AT110" s="44"/>
      <c r="AU110" s="44"/>
      <c r="AV110" s="165"/>
    </row>
    <row r="111" spans="1:48" ht="13.25" customHeight="1" x14ac:dyDescent="0.2">
      <c r="B111" s="183"/>
      <c r="C111" s="186"/>
      <c r="D111" s="189" t="s">
        <v>445</v>
      </c>
      <c r="E111" s="180" t="s">
        <v>446</v>
      </c>
      <c r="F111" s="180"/>
      <c r="G111" s="180" t="s">
        <v>468</v>
      </c>
      <c r="H111" s="180" t="s">
        <v>469</v>
      </c>
      <c r="I111" s="180" t="s">
        <v>402</v>
      </c>
      <c r="J111" s="180"/>
      <c r="K111" s="180"/>
      <c r="L111" s="180"/>
      <c r="M111" s="180"/>
      <c r="N111" s="180"/>
      <c r="O111" s="166"/>
      <c r="P111" s="109" t="str">
        <f t="shared" ref="P111" si="471">IF(AG111=TRUE, "Andere (specificeer:)", "Andere")</f>
        <v>Andere</v>
      </c>
      <c r="Q111" s="167"/>
      <c r="R111" s="166"/>
      <c r="S111" s="109" t="str">
        <f t="shared" ref="S111" si="472">IF(AN111=TRUE, "Andere (specificeer:)", "Andere")</f>
        <v>Andere</v>
      </c>
      <c r="T111" s="167"/>
      <c r="U111" s="192"/>
      <c r="V111" s="79">
        <v>12</v>
      </c>
      <c r="W111" s="79"/>
      <c r="X111" s="158"/>
      <c r="Y111" s="159"/>
      <c r="Z111" s="159"/>
      <c r="AA111" s="159"/>
      <c r="AB111" s="159"/>
      <c r="AC111" s="159"/>
      <c r="AD111" s="159"/>
      <c r="AE111" s="110" t="str">
        <f t="shared" ref="AE111" si="473">J103&amp;""</f>
        <v>Gerealiseerd</v>
      </c>
      <c r="AF111" s="139" t="str">
        <f t="shared" ref="AF111" si="474">N103&amp;""</f>
        <v>Geen samenwerking</v>
      </c>
      <c r="AG111" s="110" t="b">
        <v>0</v>
      </c>
      <c r="AH111" s="44"/>
      <c r="AI111" s="44" t="str">
        <f t="shared" ref="AI111" si="475">IF(AI103&lt;&gt;"", 1, "")</f>
        <v/>
      </c>
      <c r="AJ111" s="44"/>
      <c r="AK111" s="44"/>
      <c r="AL111" s="44"/>
      <c r="AM111" s="44"/>
      <c r="AN111" s="110" t="b">
        <v>0</v>
      </c>
      <c r="AO111" s="44"/>
      <c r="AP111" s="44" t="str">
        <f t="shared" ref="AP111" si="476">IF(AP103&lt;&gt;"", 1, "")</f>
        <v/>
      </c>
      <c r="AQ111" s="44"/>
      <c r="AR111" s="44"/>
      <c r="AS111" s="44"/>
      <c r="AT111" s="44"/>
      <c r="AU111" s="44"/>
      <c r="AV111" s="135"/>
    </row>
    <row r="112" spans="1:48" ht="13.25" customHeight="1" x14ac:dyDescent="0.2">
      <c r="A112" s="85" t="str">
        <f t="shared" ref="A112" si="477">IF(AV112&lt;&gt;"", "✘", "")</f>
        <v/>
      </c>
      <c r="B112" s="181" t="str">
        <f t="shared" ref="B112" si="478">IF(C112&lt;&gt;"", IF(X112&lt;&gt;"", X112, "D"&amp;SUBSTITUTE(TEXT(W112/1000, "0000,000"), ",", ".")), "")</f>
        <v>D2020.018</v>
      </c>
      <c r="C112" s="184" t="str">
        <f>IF(Y112&amp;Z112&amp;AA112&amp;AB112&amp;AC112&amp;AD112&lt;&gt;"", IF(D112&amp;E112&amp;F112&amp;G112&amp;H112&amp;I112&lt;&gt;Y112&amp;Z112&amp;AA112&amp;AB112&amp;AC112&amp;AD112, "Gewijzigde actie", "Bestaande actie"), IF(OR(D112&amp;E112&amp;F112&amp;G112&amp;H112&amp;I112&amp;J112&amp;K112&amp;L112&amp;M112&amp;N112&amp;Q120&amp;T120&amp;U112&lt;&gt;"", AH112&lt;&gt;0, AO112&lt;&gt;0), "Nieuwe actie", ""))</f>
        <v>Bestaande actie</v>
      </c>
      <c r="D112" s="187" t="s">
        <v>445</v>
      </c>
      <c r="E112" s="178" t="s">
        <v>450</v>
      </c>
      <c r="F112" s="178"/>
      <c r="G112" s="178" t="s">
        <v>471</v>
      </c>
      <c r="H112" s="178" t="s">
        <v>472</v>
      </c>
      <c r="I112" s="178" t="s">
        <v>402</v>
      </c>
      <c r="J112" s="178" t="s">
        <v>438</v>
      </c>
      <c r="K112" s="178"/>
      <c r="L112" s="178"/>
      <c r="M112" s="178" t="s">
        <v>650</v>
      </c>
      <c r="N112" s="178" t="s">
        <v>405</v>
      </c>
      <c r="O112" s="168"/>
      <c r="P112" s="105" t="s">
        <v>406</v>
      </c>
      <c r="Q112" s="106"/>
      <c r="R112" s="168"/>
      <c r="S112" s="105" t="s">
        <v>407</v>
      </c>
      <c r="T112" s="106"/>
      <c r="U112" s="190" t="s">
        <v>434</v>
      </c>
      <c r="V112" s="79">
        <v>13</v>
      </c>
      <c r="W112" s="79">
        <f>IF(C112&lt;&gt;"", IF(C112="Nieuwe actie", MAX(VALUE(Datum_werkingsjaar&amp;"000"), $W$3:$W111)+1, VALUE(RIGHT(SUBSTITUTE(X112, ".", ""), 7))), "")</f>
        <v>2020018</v>
      </c>
      <c r="X112" s="158" t="s">
        <v>473</v>
      </c>
      <c r="Y112" s="159" t="s">
        <v>445</v>
      </c>
      <c r="Z112" s="159" t="s">
        <v>450</v>
      </c>
      <c r="AA112" s="159"/>
      <c r="AB112" s="159" t="s">
        <v>471</v>
      </c>
      <c r="AC112" s="159" t="s">
        <v>472</v>
      </c>
      <c r="AD112" s="159" t="s">
        <v>402</v>
      </c>
      <c r="AE112" s="110" t="str">
        <f t="shared" ref="AE112" si="479">J112&amp;""</f>
        <v>In uitvoering</v>
      </c>
      <c r="AF112" s="139" t="str">
        <f t="shared" ref="AF112" si="480">N112&amp;""</f>
        <v>Cultureel én beleidsdomeinoverschrijdend</v>
      </c>
      <c r="AG112" s="110" t="b">
        <v>0</v>
      </c>
      <c r="AH112" s="44" cm="1">
        <f t="array" ref="AH112">SUMPRODUCT((AG112:AG120)*(AG112:AG120))</f>
        <v>6</v>
      </c>
      <c r="AI112" s="44" t="str">
        <f>IF(OR($J112="Gerealiseerd", $J112="In uitvoering", $J112="Geschrapt"), IF(OR($N112=Samenwerking_C, $N112=Samenwerking_C_BDO), IF(AH112=0, "| Selecteer één of meerdere samenwerkingen in kolom 'O'.  ", ""), ""), "")</f>
        <v/>
      </c>
      <c r="AJ112" s="44" t="str">
        <f>IF(AH112&lt;&gt;0, IF(OR($N112="", $N112=Samenwerking_geen, $N112=Samenwerking_BDO), "| Maak de juiste keuze in cel 'N"&amp;ROW(N112)&amp;"' vooraleer je samenwerkingen in kolom 'O' aanduidt. Laat anders selectievakken in kolom 'O' niet aangevinkt.  ", ""), "")</f>
        <v/>
      </c>
      <c r="AK112" s="44" t="str">
        <f t="shared" ref="AK112" si="481">IF(AG120&lt;&gt;TRUE, IF(Q120&lt;&gt;"", "| Als je andere samenwerking(en) specificeert in cel 'O"&amp;ROW(Q120)&amp;"', moet je eerst het vak 'Andere' in kolom 'O' selecteren. Laat anders cel 'O"&amp;ROW(Q120)&amp;"' leeg voor deze doelstelling.  ", ""), "")</f>
        <v/>
      </c>
      <c r="AL112" s="44" t="str">
        <f>IF(OR($N112=Samenwerking_C, $N112=Samenwerking_C_BDO), IF(AG120=TRUE, IF(Q120="", "| Specificeer andere samenwerking(en) in cel 'Q"&amp;ROW(Q120)&amp;"'.  ", ""), ""), "")</f>
        <v/>
      </c>
      <c r="AM112" s="44" t="str">
        <f t="shared" ref="AM112" si="482">IF(AI112&lt;&gt;"", AI112, IF(AJ112&lt;&gt;"", AJ112, IF(AK112&lt;&gt;"", AK112, AK112&amp;AL112)))</f>
        <v/>
      </c>
      <c r="AN112" s="110" t="b">
        <v>0</v>
      </c>
      <c r="AO112" s="44" cm="1">
        <f t="array" ref="AO112">SUMPRODUCT((AN112:AN120)*(AN112:AN120))</f>
        <v>3</v>
      </c>
      <c r="AP112" s="44" t="str">
        <f>IF(OR($J112="Gerealiseerd", $J112="In uitvoering", $J112="Geschrapt"), IF(OR($N112=Samenwerking_BDO, $N112=Samenwerking_C_BDO), IF(AO112=0,"| Selecteer één of meerdere samenwerkingen in kolom 'R'.  ",""), ""), "")</f>
        <v/>
      </c>
      <c r="AQ112" s="44" t="str">
        <f>IF(AO112&lt;&gt;0, IF(OR($N112="", $N112=Samenwerking_geen, $N112=Samenwerking_C), "| Maak de juiste keuze in cel 'N"&amp;ROW(N112)&amp;"' vooraleer je samenwerkingen in kolom 'R' aanduidt. Laat anders selectievakken in kolom 'R' niet aangevinkt.  ", ""), "")</f>
        <v/>
      </c>
      <c r="AR112" s="44" t="str">
        <f t="shared" ref="AR112" si="483">IF(AN120&lt;&gt;TRUE, IF(T120&lt;&gt;"", "| Als je andere samenwerking(en) specificeert in cel 'R"&amp;ROW(T120)&amp;"', moet je eerst het vak 'Andere' in kolom 'R' selecteren. Anders laat cel 'R"&amp;ROW(T120)&amp;"' leeg voor deze doelstelling.  ", ""), "")</f>
        <v/>
      </c>
      <c r="AS112" s="44" t="str">
        <f>IF(OR($N112=Samenwerking_BDO, $N112=Samenwerking_C_BDO), IF(AN120=TRUE, IF(T120="", "| Specificeer andere samenwerking(en) in cel 'T"&amp;ROW(T120)&amp;"'.  ", ""), ""), "")</f>
        <v/>
      </c>
      <c r="AT112" s="44" t="str">
        <f t="shared" ref="AT112" si="484">IF(AP112&lt;&gt;"", AP112, IF(AQ112&lt;&gt;"", AQ112, IF(AR112&lt;&gt;"", AR112, AR112&amp;AS112)))</f>
        <v/>
      </c>
      <c r="AU112" s="44" t="str">
        <f t="shared" ref="AU112" si="485">IF(C112&lt;&gt;"", IF(OR(D112="", E112="", G112="", I112="", J112="", M112="", IF(J112="Gerealiseerd", IF(K112="Ja", OR(L112="", N112=""), OR(K112="", N112="")), IF(J112="In uitvoering", N112="", IF(J112="Niet in uitvoering", L112="")))), "| Vul verplichte velden in.", ""), "")</f>
        <v/>
      </c>
      <c r="AV112" s="124" t="str">
        <f t="shared" ref="AV112" si="486">IF(OR(AM112&lt;&gt;"", AT112&lt;&gt;""), AM112&amp;AT112, AU112)</f>
        <v/>
      </c>
    </row>
    <row r="113" spans="1:48" ht="13.25" customHeight="1" x14ac:dyDescent="0.2">
      <c r="B113" s="182"/>
      <c r="C113" s="185"/>
      <c r="D113" s="188" t="s">
        <v>445</v>
      </c>
      <c r="E113" s="179" t="s">
        <v>450</v>
      </c>
      <c r="F113" s="179"/>
      <c r="G113" s="179" t="s">
        <v>471</v>
      </c>
      <c r="H113" s="179" t="s">
        <v>472</v>
      </c>
      <c r="I113" s="179" t="s">
        <v>402</v>
      </c>
      <c r="J113" s="179"/>
      <c r="K113" s="179"/>
      <c r="L113" s="179"/>
      <c r="M113" s="179"/>
      <c r="N113" s="179"/>
      <c r="O113" s="164"/>
      <c r="P113" s="107" t="s">
        <v>410</v>
      </c>
      <c r="Q113" s="108"/>
      <c r="R113" s="164"/>
      <c r="S113" s="107" t="s">
        <v>411</v>
      </c>
      <c r="T113" s="108"/>
      <c r="U113" s="191"/>
      <c r="V113" s="79">
        <v>13</v>
      </c>
      <c r="W113" s="79"/>
      <c r="X113" s="158"/>
      <c r="Y113" s="159"/>
      <c r="Z113" s="159"/>
      <c r="AA113" s="159"/>
      <c r="AB113" s="159"/>
      <c r="AC113" s="159"/>
      <c r="AD113" s="159"/>
      <c r="AE113" s="110" t="str">
        <f t="shared" ref="AE113" si="487">J112&amp;""</f>
        <v>In uitvoering</v>
      </c>
      <c r="AF113" s="139" t="str">
        <f t="shared" ref="AF113" si="488">N112&amp;""</f>
        <v>Cultureel én beleidsdomeinoverschrijdend</v>
      </c>
      <c r="AG113" s="110" t="b">
        <v>1</v>
      </c>
      <c r="AH113" s="44"/>
      <c r="AI113" s="44" t="str">
        <f t="shared" ref="AI113" si="489">IF(AI112&lt;&gt;"", 1, "")</f>
        <v/>
      </c>
      <c r="AJ113" s="44"/>
      <c r="AK113" s="44"/>
      <c r="AL113" s="44"/>
      <c r="AM113" s="44"/>
      <c r="AN113" s="110" t="b">
        <v>1</v>
      </c>
      <c r="AO113" s="44"/>
      <c r="AP113" s="44" t="str">
        <f t="shared" ref="AP113" si="490">IF(AP112&lt;&gt;"", 1, "")</f>
        <v/>
      </c>
      <c r="AQ113" s="44"/>
      <c r="AR113" s="44"/>
      <c r="AS113" s="44"/>
      <c r="AT113" s="44"/>
      <c r="AU113" s="44"/>
      <c r="AV113" s="124"/>
    </row>
    <row r="114" spans="1:48" ht="13.25" customHeight="1" x14ac:dyDescent="0.2">
      <c r="B114" s="182"/>
      <c r="C114" s="185"/>
      <c r="D114" s="188" t="s">
        <v>445</v>
      </c>
      <c r="E114" s="179" t="s">
        <v>450</v>
      </c>
      <c r="F114" s="179"/>
      <c r="G114" s="179" t="s">
        <v>471</v>
      </c>
      <c r="H114" s="179" t="s">
        <v>472</v>
      </c>
      <c r="I114" s="179" t="s">
        <v>402</v>
      </c>
      <c r="J114" s="179"/>
      <c r="K114" s="179"/>
      <c r="L114" s="179"/>
      <c r="M114" s="179"/>
      <c r="N114" s="179"/>
      <c r="O114" s="164"/>
      <c r="P114" s="107" t="s">
        <v>412</v>
      </c>
      <c r="Q114" s="108"/>
      <c r="R114" s="164"/>
      <c r="S114" s="107" t="s">
        <v>413</v>
      </c>
      <c r="T114" s="108"/>
      <c r="U114" s="191"/>
      <c r="V114" s="79">
        <v>13</v>
      </c>
      <c r="W114" s="79"/>
      <c r="X114" s="158"/>
      <c r="Y114" s="159"/>
      <c r="Z114" s="159"/>
      <c r="AA114" s="159"/>
      <c r="AB114" s="159"/>
      <c r="AC114" s="159"/>
      <c r="AD114" s="159"/>
      <c r="AE114" s="110" t="str">
        <f t="shared" ref="AE114" si="491">J112&amp;""</f>
        <v>In uitvoering</v>
      </c>
      <c r="AF114" s="139" t="str">
        <f t="shared" ref="AF114" si="492">N112&amp;""</f>
        <v>Cultureel én beleidsdomeinoverschrijdend</v>
      </c>
      <c r="AG114" s="110" t="b">
        <v>1</v>
      </c>
      <c r="AH114" s="44"/>
      <c r="AI114" s="44" t="str">
        <f t="shared" ref="AI114" si="493">IF(AI112&lt;&gt;"", 1, "")</f>
        <v/>
      </c>
      <c r="AJ114" s="44"/>
      <c r="AK114" s="44"/>
      <c r="AL114" s="44"/>
      <c r="AM114" s="44"/>
      <c r="AN114" s="110" t="b">
        <v>1</v>
      </c>
      <c r="AO114" s="44"/>
      <c r="AP114" s="44" t="str">
        <f t="shared" ref="AP114" si="494">IF(AP112&lt;&gt;"", 1, "")</f>
        <v/>
      </c>
      <c r="AQ114" s="44"/>
      <c r="AR114" s="44"/>
      <c r="AS114" s="44"/>
      <c r="AT114" s="44"/>
      <c r="AU114" s="44"/>
      <c r="AV114" s="165"/>
    </row>
    <row r="115" spans="1:48" ht="13.25" customHeight="1" x14ac:dyDescent="0.2">
      <c r="B115" s="182"/>
      <c r="C115" s="185"/>
      <c r="D115" s="188" t="s">
        <v>445</v>
      </c>
      <c r="E115" s="179" t="s">
        <v>450</v>
      </c>
      <c r="F115" s="179"/>
      <c r="G115" s="179" t="s">
        <v>471</v>
      </c>
      <c r="H115" s="179" t="s">
        <v>472</v>
      </c>
      <c r="I115" s="179" t="s">
        <v>402</v>
      </c>
      <c r="J115" s="179"/>
      <c r="K115" s="179"/>
      <c r="L115" s="179"/>
      <c r="M115" s="179"/>
      <c r="N115" s="179"/>
      <c r="O115" s="164"/>
      <c r="P115" s="107" t="s">
        <v>414</v>
      </c>
      <c r="Q115" s="108"/>
      <c r="R115" s="164"/>
      <c r="S115" s="107" t="s">
        <v>415</v>
      </c>
      <c r="T115" s="108"/>
      <c r="U115" s="191"/>
      <c r="V115" s="79">
        <v>13</v>
      </c>
      <c r="W115" s="79"/>
      <c r="X115" s="158"/>
      <c r="Y115" s="159"/>
      <c r="Z115" s="159"/>
      <c r="AA115" s="159"/>
      <c r="AB115" s="159"/>
      <c r="AC115" s="159"/>
      <c r="AD115" s="159"/>
      <c r="AE115" s="110" t="str">
        <f t="shared" ref="AE115" si="495">J112&amp;""</f>
        <v>In uitvoering</v>
      </c>
      <c r="AF115" s="139" t="str">
        <f t="shared" ref="AF115" si="496">N112&amp;""</f>
        <v>Cultureel én beleidsdomeinoverschrijdend</v>
      </c>
      <c r="AG115" s="110" t="b">
        <v>0</v>
      </c>
      <c r="AH115" s="44"/>
      <c r="AI115" s="44" t="str">
        <f t="shared" ref="AI115" si="497">IF(AI112&lt;&gt;"", 1, "")</f>
        <v/>
      </c>
      <c r="AJ115" s="44"/>
      <c r="AK115" s="44"/>
      <c r="AL115" s="44"/>
      <c r="AM115" s="44"/>
      <c r="AN115" s="110" t="b">
        <v>0</v>
      </c>
      <c r="AO115" s="44"/>
      <c r="AP115" s="44" t="str">
        <f t="shared" ref="AP115" si="498">IF(AP112&lt;&gt;"", 1, "")</f>
        <v/>
      </c>
      <c r="AQ115" s="44"/>
      <c r="AR115" s="44"/>
      <c r="AS115" s="44"/>
      <c r="AT115" s="44"/>
      <c r="AU115" s="44"/>
      <c r="AV115" s="165"/>
    </row>
    <row r="116" spans="1:48" ht="13.25" customHeight="1" x14ac:dyDescent="0.2">
      <c r="B116" s="182"/>
      <c r="C116" s="185"/>
      <c r="D116" s="188" t="s">
        <v>445</v>
      </c>
      <c r="E116" s="179" t="s">
        <v>450</v>
      </c>
      <c r="F116" s="179"/>
      <c r="G116" s="179" t="s">
        <v>471</v>
      </c>
      <c r="H116" s="179" t="s">
        <v>472</v>
      </c>
      <c r="I116" s="179" t="s">
        <v>402</v>
      </c>
      <c r="J116" s="179"/>
      <c r="K116" s="179"/>
      <c r="L116" s="179"/>
      <c r="M116" s="179"/>
      <c r="N116" s="179"/>
      <c r="O116" s="164"/>
      <c r="P116" s="107" t="s">
        <v>416</v>
      </c>
      <c r="Q116" s="108"/>
      <c r="R116" s="164"/>
      <c r="S116" s="107" t="s">
        <v>417</v>
      </c>
      <c r="T116" s="108"/>
      <c r="U116" s="191"/>
      <c r="V116" s="79">
        <v>13</v>
      </c>
      <c r="W116" s="79"/>
      <c r="X116" s="158"/>
      <c r="Y116" s="159"/>
      <c r="Z116" s="159"/>
      <c r="AA116" s="159"/>
      <c r="AB116" s="159"/>
      <c r="AC116" s="159"/>
      <c r="AD116" s="159"/>
      <c r="AE116" s="110" t="str">
        <f t="shared" ref="AE116" si="499">J112&amp;""</f>
        <v>In uitvoering</v>
      </c>
      <c r="AF116" s="139" t="str">
        <f t="shared" ref="AF116" si="500">N112&amp;""</f>
        <v>Cultureel én beleidsdomeinoverschrijdend</v>
      </c>
      <c r="AG116" s="110" t="b">
        <v>1</v>
      </c>
      <c r="AH116" s="44"/>
      <c r="AI116" s="44" t="str">
        <f t="shared" ref="AI116" si="501">IF(AI112&lt;&gt;"", 1, "")</f>
        <v/>
      </c>
      <c r="AJ116" s="44"/>
      <c r="AK116" s="44"/>
      <c r="AL116" s="44"/>
      <c r="AM116" s="44"/>
      <c r="AN116" s="110" t="b">
        <v>0</v>
      </c>
      <c r="AO116" s="44"/>
      <c r="AP116" s="44" t="str">
        <f t="shared" ref="AP116" si="502">IF(AP112&lt;&gt;"", 1, "")</f>
        <v/>
      </c>
      <c r="AQ116" s="44"/>
      <c r="AR116" s="44"/>
      <c r="AS116" s="44"/>
      <c r="AT116" s="44"/>
      <c r="AU116" s="44"/>
      <c r="AV116" s="165"/>
    </row>
    <row r="117" spans="1:48" ht="13.25" customHeight="1" x14ac:dyDescent="0.2">
      <c r="B117" s="182"/>
      <c r="C117" s="185"/>
      <c r="D117" s="188" t="s">
        <v>445</v>
      </c>
      <c r="E117" s="179" t="s">
        <v>450</v>
      </c>
      <c r="F117" s="179"/>
      <c r="G117" s="179" t="s">
        <v>471</v>
      </c>
      <c r="H117" s="179" t="s">
        <v>472</v>
      </c>
      <c r="I117" s="179" t="s">
        <v>402</v>
      </c>
      <c r="J117" s="179"/>
      <c r="K117" s="179"/>
      <c r="L117" s="179"/>
      <c r="M117" s="179"/>
      <c r="N117" s="179"/>
      <c r="O117" s="164"/>
      <c r="P117" s="107" t="s">
        <v>418</v>
      </c>
      <c r="Q117" s="108"/>
      <c r="R117" s="164"/>
      <c r="S117" s="107" t="s">
        <v>419</v>
      </c>
      <c r="T117" s="108"/>
      <c r="U117" s="191"/>
      <c r="V117" s="79">
        <v>13</v>
      </c>
      <c r="W117" s="79"/>
      <c r="X117" s="158"/>
      <c r="Y117" s="159"/>
      <c r="Z117" s="159"/>
      <c r="AA117" s="159"/>
      <c r="AB117" s="159"/>
      <c r="AC117" s="159"/>
      <c r="AD117" s="159"/>
      <c r="AE117" s="110" t="str">
        <f t="shared" ref="AE117" si="503">J112&amp;""</f>
        <v>In uitvoering</v>
      </c>
      <c r="AF117" s="139" t="str">
        <f t="shared" ref="AF117" si="504">N112&amp;""</f>
        <v>Cultureel én beleidsdomeinoverschrijdend</v>
      </c>
      <c r="AG117" s="110" t="b">
        <v>1</v>
      </c>
      <c r="AH117" s="44"/>
      <c r="AI117" s="44" t="str">
        <f t="shared" ref="AI117" si="505">IF(AI112&lt;&gt;"", 1, "")</f>
        <v/>
      </c>
      <c r="AJ117" s="44"/>
      <c r="AK117" s="44"/>
      <c r="AL117" s="44"/>
      <c r="AM117" s="44"/>
      <c r="AN117" s="110" t="b">
        <v>0</v>
      </c>
      <c r="AO117" s="44"/>
      <c r="AP117" s="44" t="str">
        <f t="shared" ref="AP117" si="506">IF(AP112&lt;&gt;"", 1, "")</f>
        <v/>
      </c>
      <c r="AQ117" s="44"/>
      <c r="AR117" s="44"/>
      <c r="AS117" s="44"/>
      <c r="AT117" s="44"/>
      <c r="AU117" s="44"/>
      <c r="AV117" s="165"/>
    </row>
    <row r="118" spans="1:48" ht="13.25" customHeight="1" x14ac:dyDescent="0.2">
      <c r="B118" s="182"/>
      <c r="C118" s="185"/>
      <c r="D118" s="188" t="s">
        <v>445</v>
      </c>
      <c r="E118" s="179" t="s">
        <v>450</v>
      </c>
      <c r="F118" s="179"/>
      <c r="G118" s="179" t="s">
        <v>471</v>
      </c>
      <c r="H118" s="179" t="s">
        <v>472</v>
      </c>
      <c r="I118" s="179" t="s">
        <v>402</v>
      </c>
      <c r="J118" s="179"/>
      <c r="K118" s="179"/>
      <c r="L118" s="179"/>
      <c r="M118" s="179"/>
      <c r="N118" s="179"/>
      <c r="O118" s="164"/>
      <c r="P118" s="107" t="s">
        <v>420</v>
      </c>
      <c r="Q118" s="108"/>
      <c r="R118" s="164"/>
      <c r="S118" s="107" t="s">
        <v>421</v>
      </c>
      <c r="T118" s="108"/>
      <c r="U118" s="191"/>
      <c r="V118" s="79">
        <v>13</v>
      </c>
      <c r="W118" s="79"/>
      <c r="X118" s="158"/>
      <c r="Y118" s="159"/>
      <c r="Z118" s="159"/>
      <c r="AA118" s="159"/>
      <c r="AB118" s="159"/>
      <c r="AC118" s="159"/>
      <c r="AD118" s="159"/>
      <c r="AE118" s="110" t="str">
        <f t="shared" ref="AE118" si="507">J112&amp;""</f>
        <v>In uitvoering</v>
      </c>
      <c r="AF118" s="139" t="str">
        <f t="shared" ref="AF118" si="508">N112&amp;""</f>
        <v>Cultureel én beleidsdomeinoverschrijdend</v>
      </c>
      <c r="AG118" s="110" t="b">
        <v>1</v>
      </c>
      <c r="AH118" s="44"/>
      <c r="AI118" s="44" t="str">
        <f t="shared" ref="AI118" si="509">IF(AI112&lt;&gt;"", 1, "")</f>
        <v/>
      </c>
      <c r="AJ118" s="44"/>
      <c r="AK118" s="44"/>
      <c r="AL118" s="44"/>
      <c r="AM118" s="44"/>
      <c r="AN118" s="110" t="b">
        <v>0</v>
      </c>
      <c r="AO118" s="44"/>
      <c r="AP118" s="44" t="str">
        <f t="shared" ref="AP118" si="510">IF(AP112&lt;&gt;"", 1, "")</f>
        <v/>
      </c>
      <c r="AQ118" s="44"/>
      <c r="AR118" s="44"/>
      <c r="AS118" s="44"/>
      <c r="AT118" s="44"/>
      <c r="AU118" s="44"/>
      <c r="AV118" s="165"/>
    </row>
    <row r="119" spans="1:48" ht="13.25" customHeight="1" x14ac:dyDescent="0.2">
      <c r="B119" s="182"/>
      <c r="C119" s="185"/>
      <c r="D119" s="188" t="s">
        <v>445</v>
      </c>
      <c r="E119" s="179" t="s">
        <v>450</v>
      </c>
      <c r="F119" s="179"/>
      <c r="G119" s="179" t="s">
        <v>471</v>
      </c>
      <c r="H119" s="179" t="s">
        <v>472</v>
      </c>
      <c r="I119" s="179" t="s">
        <v>402</v>
      </c>
      <c r="J119" s="179"/>
      <c r="K119" s="179"/>
      <c r="L119" s="179"/>
      <c r="M119" s="179"/>
      <c r="N119" s="179"/>
      <c r="O119" s="164"/>
      <c r="P119" s="107" t="s">
        <v>422</v>
      </c>
      <c r="Q119" s="108"/>
      <c r="R119" s="164"/>
      <c r="S119" s="107" t="s">
        <v>423</v>
      </c>
      <c r="T119" s="108"/>
      <c r="U119" s="191"/>
      <c r="V119" s="79">
        <v>13</v>
      </c>
      <c r="W119" s="79"/>
      <c r="X119" s="158"/>
      <c r="Y119" s="159"/>
      <c r="Z119" s="159"/>
      <c r="AA119" s="159"/>
      <c r="AB119" s="159"/>
      <c r="AC119" s="159"/>
      <c r="AD119" s="159"/>
      <c r="AE119" s="110" t="str">
        <f t="shared" ref="AE119" si="511">J112&amp;""</f>
        <v>In uitvoering</v>
      </c>
      <c r="AF119" s="139" t="str">
        <f t="shared" ref="AF119" si="512">N112&amp;""</f>
        <v>Cultureel én beleidsdomeinoverschrijdend</v>
      </c>
      <c r="AG119" s="110" t="b">
        <v>1</v>
      </c>
      <c r="AH119" s="44"/>
      <c r="AI119" s="44" t="str">
        <f t="shared" ref="AI119" si="513">IF(AI112&lt;&gt;"", 1, "")</f>
        <v/>
      </c>
      <c r="AJ119" s="44"/>
      <c r="AK119" s="44"/>
      <c r="AL119" s="44"/>
      <c r="AM119" s="44"/>
      <c r="AN119" s="110" t="b">
        <v>1</v>
      </c>
      <c r="AO119" s="44"/>
      <c r="AP119" s="44" t="str">
        <f t="shared" ref="AP119" si="514">IF(AP112&lt;&gt;"", 1, "")</f>
        <v/>
      </c>
      <c r="AQ119" s="44"/>
      <c r="AR119" s="44"/>
      <c r="AS119" s="44"/>
      <c r="AT119" s="44"/>
      <c r="AU119" s="44"/>
      <c r="AV119" s="165"/>
    </row>
    <row r="120" spans="1:48" ht="13.25" customHeight="1" x14ac:dyDescent="0.2">
      <c r="B120" s="183"/>
      <c r="C120" s="186"/>
      <c r="D120" s="189" t="s">
        <v>445</v>
      </c>
      <c r="E120" s="180" t="s">
        <v>450</v>
      </c>
      <c r="F120" s="180"/>
      <c r="G120" s="180" t="s">
        <v>471</v>
      </c>
      <c r="H120" s="180" t="s">
        <v>472</v>
      </c>
      <c r="I120" s="180" t="s">
        <v>402</v>
      </c>
      <c r="J120" s="180"/>
      <c r="K120" s="180"/>
      <c r="L120" s="180"/>
      <c r="M120" s="180"/>
      <c r="N120" s="180"/>
      <c r="O120" s="166"/>
      <c r="P120" s="109" t="str">
        <f t="shared" ref="P120" si="515">IF(AG120=TRUE, "Andere (specificeer:)", "Andere")</f>
        <v>Andere</v>
      </c>
      <c r="Q120" s="167"/>
      <c r="R120" s="166"/>
      <c r="S120" s="109" t="str">
        <f t="shared" ref="S120" si="516">IF(AN120=TRUE, "Andere (specificeer:)", "Andere")</f>
        <v>Andere</v>
      </c>
      <c r="T120" s="167"/>
      <c r="U120" s="192"/>
      <c r="V120" s="79">
        <v>13</v>
      </c>
      <c r="W120" s="79"/>
      <c r="X120" s="158"/>
      <c r="Y120" s="159"/>
      <c r="Z120" s="159"/>
      <c r="AA120" s="159"/>
      <c r="AB120" s="159"/>
      <c r="AC120" s="159"/>
      <c r="AD120" s="159"/>
      <c r="AE120" s="110" t="str">
        <f t="shared" ref="AE120" si="517">J112&amp;""</f>
        <v>In uitvoering</v>
      </c>
      <c r="AF120" s="139" t="str">
        <f t="shared" ref="AF120" si="518">N112&amp;""</f>
        <v>Cultureel én beleidsdomeinoverschrijdend</v>
      </c>
      <c r="AG120" s="110" t="b">
        <v>0</v>
      </c>
      <c r="AH120" s="44"/>
      <c r="AI120" s="44" t="str">
        <f t="shared" ref="AI120" si="519">IF(AI112&lt;&gt;"", 1, "")</f>
        <v/>
      </c>
      <c r="AJ120" s="44"/>
      <c r="AK120" s="44"/>
      <c r="AL120" s="44"/>
      <c r="AM120" s="44"/>
      <c r="AN120" s="110" t="b">
        <v>0</v>
      </c>
      <c r="AO120" s="44"/>
      <c r="AP120" s="44" t="str">
        <f t="shared" ref="AP120" si="520">IF(AP112&lt;&gt;"", 1, "")</f>
        <v/>
      </c>
      <c r="AQ120" s="44"/>
      <c r="AR120" s="44"/>
      <c r="AS120" s="44"/>
      <c r="AT120" s="44"/>
      <c r="AU120" s="44"/>
      <c r="AV120" s="135"/>
    </row>
    <row r="121" spans="1:48" ht="13.25" customHeight="1" x14ac:dyDescent="0.2">
      <c r="A121" s="85" t="str">
        <f t="shared" ref="A121" si="521">IF(AV121&lt;&gt;"", "✘", "")</f>
        <v/>
      </c>
      <c r="B121" s="181" t="str">
        <f t="shared" ref="B121" si="522">IF(C121&lt;&gt;"", IF(X121&lt;&gt;"", X121, "D"&amp;SUBSTITUTE(TEXT(W121/1000, "0000,000"), ",", ".")), "")</f>
        <v>D2020.019</v>
      </c>
      <c r="C121" s="184" t="str">
        <f>IF(Y121&amp;Z121&amp;AA121&amp;AB121&amp;AC121&amp;AD121&lt;&gt;"", IF(D121&amp;E121&amp;F121&amp;G121&amp;H121&amp;I121&lt;&gt;Y121&amp;Z121&amp;AA121&amp;AB121&amp;AC121&amp;AD121, "Gewijzigde actie", "Bestaande actie"), IF(OR(D121&amp;E121&amp;F121&amp;G121&amp;H121&amp;I121&amp;J121&amp;K121&amp;L121&amp;M121&amp;N121&amp;Q129&amp;T129&amp;U121&lt;&gt;"", AH121&lt;&gt;0, AO121&lt;&gt;0), "Nieuwe actie", ""))</f>
        <v>Bestaande actie</v>
      </c>
      <c r="D121" s="187" t="s">
        <v>474</v>
      </c>
      <c r="E121" s="178" t="s">
        <v>475</v>
      </c>
      <c r="F121" s="178"/>
      <c r="G121" s="178" t="s">
        <v>476</v>
      </c>
      <c r="H121" s="178" t="s">
        <v>477</v>
      </c>
      <c r="I121" s="178" t="s">
        <v>402</v>
      </c>
      <c r="J121" s="178" t="s">
        <v>403</v>
      </c>
      <c r="K121" s="178" t="s">
        <v>599</v>
      </c>
      <c r="L121" s="178"/>
      <c r="M121" s="178" t="s">
        <v>687</v>
      </c>
      <c r="N121" s="178" t="s">
        <v>496</v>
      </c>
      <c r="O121" s="168"/>
      <c r="P121" s="105" t="s">
        <v>406</v>
      </c>
      <c r="Q121" s="106"/>
      <c r="R121" s="168"/>
      <c r="S121" s="105" t="s">
        <v>407</v>
      </c>
      <c r="T121" s="106"/>
      <c r="U121" s="190"/>
      <c r="V121" s="79">
        <v>14</v>
      </c>
      <c r="W121" s="79">
        <f>IF(C121&lt;&gt;"", IF(C121="Nieuwe actie", MAX(VALUE(Datum_werkingsjaar&amp;"000"), $W$3:$W120)+1, VALUE(RIGHT(SUBSTITUTE(X121, ".", ""), 7))), "")</f>
        <v>2020019</v>
      </c>
      <c r="X121" s="158" t="s">
        <v>478</v>
      </c>
      <c r="Y121" s="159" t="s">
        <v>474</v>
      </c>
      <c r="Z121" s="159" t="s">
        <v>475</v>
      </c>
      <c r="AA121" s="159"/>
      <c r="AB121" s="159" t="s">
        <v>476</v>
      </c>
      <c r="AC121" s="159" t="s">
        <v>477</v>
      </c>
      <c r="AD121" s="159" t="s">
        <v>402</v>
      </c>
      <c r="AE121" s="110" t="str">
        <f t="shared" ref="AE121" si="523">J121&amp;""</f>
        <v>Gerealiseerd</v>
      </c>
      <c r="AF121" s="139" t="str">
        <f t="shared" ref="AF121" si="524">N121&amp;""</f>
        <v>Enkel cultureel</v>
      </c>
      <c r="AG121" s="110" t="b">
        <v>0</v>
      </c>
      <c r="AH121" s="44" cm="1">
        <f t="array" ref="AH121">SUMPRODUCT((AG121:AG129)*(AG121:AG129))</f>
        <v>1</v>
      </c>
      <c r="AI121" s="44" t="str">
        <f>IF(OR($J121="Gerealiseerd", $J121="In uitvoering", $J121="Geschrapt"), IF(OR($N121=Samenwerking_C, $N121=Samenwerking_C_BDO), IF(AH121=0, "| Selecteer één of meerdere samenwerkingen in kolom 'O'.  ", ""), ""), "")</f>
        <v/>
      </c>
      <c r="AJ121" s="44" t="str">
        <f>IF(AH121&lt;&gt;0, IF(OR($N121="", $N121=Samenwerking_geen, $N121=Samenwerking_BDO), "| Maak de juiste keuze in cel 'N"&amp;ROW(N121)&amp;"' vooraleer je samenwerkingen in kolom 'O' aanduidt. Laat anders selectievakken in kolom 'O' niet aangevinkt.  ", ""), "")</f>
        <v/>
      </c>
      <c r="AK121" s="44" t="str">
        <f t="shared" ref="AK121" si="525">IF(AG129&lt;&gt;TRUE, IF(Q129&lt;&gt;"", "| Als je andere samenwerking(en) specificeert in cel 'O"&amp;ROW(Q129)&amp;"', moet je eerst het vak 'Andere' in kolom 'O' selecteren. Laat anders cel 'O"&amp;ROW(Q129)&amp;"' leeg voor deze doelstelling.  ", ""), "")</f>
        <v/>
      </c>
      <c r="AL121" s="44" t="str">
        <f>IF(OR($N121=Samenwerking_C, $N121=Samenwerking_C_BDO), IF(AG129=TRUE, IF(Q129="", "| Specificeer andere samenwerking(en) in cel 'Q"&amp;ROW(Q129)&amp;"'.  ", ""), ""), "")</f>
        <v/>
      </c>
      <c r="AM121" s="44" t="str">
        <f t="shared" ref="AM121" si="526">IF(AI121&lt;&gt;"", AI121, IF(AJ121&lt;&gt;"", AJ121, IF(AK121&lt;&gt;"", AK121, AK121&amp;AL121)))</f>
        <v/>
      </c>
      <c r="AN121" s="110" t="b">
        <v>0</v>
      </c>
      <c r="AO121" s="44" cm="1">
        <f t="array" ref="AO121">SUMPRODUCT((AN121:AN129)*(AN121:AN129))</f>
        <v>0</v>
      </c>
      <c r="AP121" s="44" t="str">
        <f>IF(OR($J121="Gerealiseerd", $J121="In uitvoering", $J121="Geschrapt"), IF(OR($N121=Samenwerking_BDO, $N121=Samenwerking_C_BDO), IF(AO121=0,"| Selecteer één of meerdere samenwerkingen in kolom 'R'.  ",""), ""), "")</f>
        <v/>
      </c>
      <c r="AQ121" s="44" t="str">
        <f>IF(AO121&lt;&gt;0, IF(OR($N121="", $N121=Samenwerking_geen, $N121=Samenwerking_C), "| Maak de juiste keuze in cel 'N"&amp;ROW(N121)&amp;"' vooraleer je samenwerkingen in kolom 'R' aanduidt. Laat anders selectievakken in kolom 'R' niet aangevinkt.  ", ""), "")</f>
        <v/>
      </c>
      <c r="AR121" s="44" t="str">
        <f t="shared" ref="AR121" si="527">IF(AN129&lt;&gt;TRUE, IF(T129&lt;&gt;"", "| Als je andere samenwerking(en) specificeert in cel 'R"&amp;ROW(T129)&amp;"', moet je eerst het vak 'Andere' in kolom 'R' selecteren. Anders laat cel 'R"&amp;ROW(T129)&amp;"' leeg voor deze doelstelling.  ", ""), "")</f>
        <v/>
      </c>
      <c r="AS121" s="44" t="str">
        <f>IF(OR($N121=Samenwerking_BDO, $N121=Samenwerking_C_BDO), IF(AN129=TRUE, IF(T129="", "| Specificeer andere samenwerking(en) in cel 'T"&amp;ROW(T129)&amp;"'.  ", ""), ""), "")</f>
        <v/>
      </c>
      <c r="AT121" s="44" t="str">
        <f t="shared" ref="AT121" si="528">IF(AP121&lt;&gt;"", AP121, IF(AQ121&lt;&gt;"", AQ121, IF(AR121&lt;&gt;"", AR121, AR121&amp;AS121)))</f>
        <v/>
      </c>
      <c r="AU121" s="44" t="str">
        <f t="shared" ref="AU121" si="529">IF(C121&lt;&gt;"", IF(OR(D121="", E121="", G121="", I121="", J121="", M121="", IF(J121="Gerealiseerd", IF(K121="Ja", OR(L121="", N121=""), OR(K121="", N121="")), IF(J121="In uitvoering", N121="", IF(J121="Niet in uitvoering", L121="")))), "| Vul verplichte velden in.", ""), "")</f>
        <v/>
      </c>
      <c r="AV121" s="124" t="str">
        <f t="shared" ref="AV121" si="530">IF(OR(AM121&lt;&gt;"", AT121&lt;&gt;""), AM121&amp;AT121, AU121)</f>
        <v/>
      </c>
    </row>
    <row r="122" spans="1:48" ht="13.25" customHeight="1" x14ac:dyDescent="0.2">
      <c r="B122" s="182"/>
      <c r="C122" s="185"/>
      <c r="D122" s="188" t="s">
        <v>474</v>
      </c>
      <c r="E122" s="179" t="s">
        <v>475</v>
      </c>
      <c r="F122" s="179"/>
      <c r="G122" s="179" t="s">
        <v>476</v>
      </c>
      <c r="H122" s="179" t="s">
        <v>477</v>
      </c>
      <c r="I122" s="179" t="s">
        <v>402</v>
      </c>
      <c r="J122" s="179"/>
      <c r="K122" s="179"/>
      <c r="L122" s="179"/>
      <c r="M122" s="179"/>
      <c r="N122" s="179"/>
      <c r="O122" s="164"/>
      <c r="P122" s="107" t="s">
        <v>410</v>
      </c>
      <c r="Q122" s="108"/>
      <c r="R122" s="164"/>
      <c r="S122" s="107" t="s">
        <v>411</v>
      </c>
      <c r="T122" s="108"/>
      <c r="U122" s="191"/>
      <c r="V122" s="79">
        <v>14</v>
      </c>
      <c r="W122" s="79"/>
      <c r="X122" s="158"/>
      <c r="Y122" s="159"/>
      <c r="Z122" s="159"/>
      <c r="AA122" s="159"/>
      <c r="AB122" s="159"/>
      <c r="AC122" s="159"/>
      <c r="AD122" s="159"/>
      <c r="AE122" s="110" t="str">
        <f t="shared" ref="AE122" si="531">J121&amp;""</f>
        <v>Gerealiseerd</v>
      </c>
      <c r="AF122" s="139" t="str">
        <f t="shared" ref="AF122" si="532">N121&amp;""</f>
        <v>Enkel cultureel</v>
      </c>
      <c r="AG122" s="110" t="b">
        <v>0</v>
      </c>
      <c r="AH122" s="44"/>
      <c r="AI122" s="44" t="str">
        <f t="shared" ref="AI122" si="533">IF(AI121&lt;&gt;"", 1, "")</f>
        <v/>
      </c>
      <c r="AJ122" s="44"/>
      <c r="AK122" s="44"/>
      <c r="AL122" s="44"/>
      <c r="AM122" s="44"/>
      <c r="AN122" s="110" t="b">
        <v>0</v>
      </c>
      <c r="AO122" s="44"/>
      <c r="AP122" s="44" t="str">
        <f t="shared" ref="AP122" si="534">IF(AP121&lt;&gt;"", 1, "")</f>
        <v/>
      </c>
      <c r="AQ122" s="44"/>
      <c r="AR122" s="44"/>
      <c r="AS122" s="44"/>
      <c r="AT122" s="44"/>
      <c r="AU122" s="44"/>
      <c r="AV122" s="124"/>
    </row>
    <row r="123" spans="1:48" ht="13.25" customHeight="1" x14ac:dyDescent="0.2">
      <c r="B123" s="182"/>
      <c r="C123" s="185"/>
      <c r="D123" s="188" t="s">
        <v>474</v>
      </c>
      <c r="E123" s="179" t="s">
        <v>475</v>
      </c>
      <c r="F123" s="179"/>
      <c r="G123" s="179" t="s">
        <v>476</v>
      </c>
      <c r="H123" s="179" t="s">
        <v>477</v>
      </c>
      <c r="I123" s="179" t="s">
        <v>402</v>
      </c>
      <c r="J123" s="179"/>
      <c r="K123" s="179"/>
      <c r="L123" s="179"/>
      <c r="M123" s="179"/>
      <c r="N123" s="179"/>
      <c r="O123" s="164"/>
      <c r="P123" s="107" t="s">
        <v>412</v>
      </c>
      <c r="Q123" s="108"/>
      <c r="R123" s="164"/>
      <c r="S123" s="107" t="s">
        <v>413</v>
      </c>
      <c r="T123" s="108"/>
      <c r="U123" s="191"/>
      <c r="V123" s="79">
        <v>14</v>
      </c>
      <c r="W123" s="79"/>
      <c r="X123" s="158"/>
      <c r="Y123" s="159"/>
      <c r="Z123" s="159"/>
      <c r="AA123" s="159"/>
      <c r="AB123" s="159"/>
      <c r="AC123" s="159"/>
      <c r="AD123" s="159"/>
      <c r="AE123" s="110" t="str">
        <f t="shared" ref="AE123" si="535">J121&amp;""</f>
        <v>Gerealiseerd</v>
      </c>
      <c r="AF123" s="139" t="str">
        <f t="shared" ref="AF123" si="536">N121&amp;""</f>
        <v>Enkel cultureel</v>
      </c>
      <c r="AG123" s="110" t="b">
        <v>0</v>
      </c>
      <c r="AH123" s="44"/>
      <c r="AI123" s="44" t="str">
        <f t="shared" ref="AI123" si="537">IF(AI121&lt;&gt;"", 1, "")</f>
        <v/>
      </c>
      <c r="AJ123" s="44"/>
      <c r="AK123" s="44"/>
      <c r="AL123" s="44"/>
      <c r="AM123" s="44"/>
      <c r="AN123" s="110" t="b">
        <v>0</v>
      </c>
      <c r="AO123" s="44"/>
      <c r="AP123" s="44" t="str">
        <f t="shared" ref="AP123" si="538">IF(AP121&lt;&gt;"", 1, "")</f>
        <v/>
      </c>
      <c r="AQ123" s="44"/>
      <c r="AR123" s="44"/>
      <c r="AS123" s="44"/>
      <c r="AT123" s="44"/>
      <c r="AU123" s="44"/>
      <c r="AV123" s="165"/>
    </row>
    <row r="124" spans="1:48" ht="13.25" customHeight="1" x14ac:dyDescent="0.2">
      <c r="B124" s="182"/>
      <c r="C124" s="185"/>
      <c r="D124" s="188" t="s">
        <v>474</v>
      </c>
      <c r="E124" s="179" t="s">
        <v>475</v>
      </c>
      <c r="F124" s="179"/>
      <c r="G124" s="179" t="s">
        <v>476</v>
      </c>
      <c r="H124" s="179" t="s">
        <v>477</v>
      </c>
      <c r="I124" s="179" t="s">
        <v>402</v>
      </c>
      <c r="J124" s="179"/>
      <c r="K124" s="179"/>
      <c r="L124" s="179"/>
      <c r="M124" s="179"/>
      <c r="N124" s="179"/>
      <c r="O124" s="164"/>
      <c r="P124" s="107" t="s">
        <v>414</v>
      </c>
      <c r="Q124" s="108"/>
      <c r="R124" s="164"/>
      <c r="S124" s="107" t="s">
        <v>415</v>
      </c>
      <c r="T124" s="108"/>
      <c r="U124" s="191"/>
      <c r="V124" s="79">
        <v>14</v>
      </c>
      <c r="W124" s="79"/>
      <c r="X124" s="158"/>
      <c r="Y124" s="159"/>
      <c r="Z124" s="159"/>
      <c r="AA124" s="159"/>
      <c r="AB124" s="159"/>
      <c r="AC124" s="159"/>
      <c r="AD124" s="159"/>
      <c r="AE124" s="110" t="str">
        <f t="shared" ref="AE124" si="539">J121&amp;""</f>
        <v>Gerealiseerd</v>
      </c>
      <c r="AF124" s="139" t="str">
        <f t="shared" ref="AF124" si="540">N121&amp;""</f>
        <v>Enkel cultureel</v>
      </c>
      <c r="AG124" s="110" t="b">
        <v>1</v>
      </c>
      <c r="AH124" s="44"/>
      <c r="AI124" s="44" t="str">
        <f t="shared" ref="AI124" si="541">IF(AI121&lt;&gt;"", 1, "")</f>
        <v/>
      </c>
      <c r="AJ124" s="44"/>
      <c r="AK124" s="44"/>
      <c r="AL124" s="44"/>
      <c r="AM124" s="44"/>
      <c r="AN124" s="110" t="b">
        <v>0</v>
      </c>
      <c r="AO124" s="44"/>
      <c r="AP124" s="44" t="str">
        <f t="shared" ref="AP124" si="542">IF(AP121&lt;&gt;"", 1, "")</f>
        <v/>
      </c>
      <c r="AQ124" s="44"/>
      <c r="AR124" s="44"/>
      <c r="AS124" s="44"/>
      <c r="AT124" s="44"/>
      <c r="AU124" s="44"/>
      <c r="AV124" s="165"/>
    </row>
    <row r="125" spans="1:48" ht="13.25" customHeight="1" x14ac:dyDescent="0.2">
      <c r="B125" s="182"/>
      <c r="C125" s="185"/>
      <c r="D125" s="188" t="s">
        <v>474</v>
      </c>
      <c r="E125" s="179" t="s">
        <v>475</v>
      </c>
      <c r="F125" s="179"/>
      <c r="G125" s="179" t="s">
        <v>476</v>
      </c>
      <c r="H125" s="179" t="s">
        <v>477</v>
      </c>
      <c r="I125" s="179" t="s">
        <v>402</v>
      </c>
      <c r="J125" s="179"/>
      <c r="K125" s="179"/>
      <c r="L125" s="179"/>
      <c r="M125" s="179"/>
      <c r="N125" s="179"/>
      <c r="O125" s="164"/>
      <c r="P125" s="107" t="s">
        <v>416</v>
      </c>
      <c r="Q125" s="108"/>
      <c r="R125" s="164"/>
      <c r="S125" s="107" t="s">
        <v>417</v>
      </c>
      <c r="T125" s="108"/>
      <c r="U125" s="191"/>
      <c r="V125" s="79">
        <v>14</v>
      </c>
      <c r="W125" s="79"/>
      <c r="X125" s="158"/>
      <c r="Y125" s="159"/>
      <c r="Z125" s="159"/>
      <c r="AA125" s="159"/>
      <c r="AB125" s="159"/>
      <c r="AC125" s="159"/>
      <c r="AD125" s="159"/>
      <c r="AE125" s="110" t="str">
        <f t="shared" ref="AE125" si="543">J121&amp;""</f>
        <v>Gerealiseerd</v>
      </c>
      <c r="AF125" s="139" t="str">
        <f t="shared" ref="AF125" si="544">N121&amp;""</f>
        <v>Enkel cultureel</v>
      </c>
      <c r="AG125" s="110" t="b">
        <v>0</v>
      </c>
      <c r="AH125" s="44"/>
      <c r="AI125" s="44" t="str">
        <f t="shared" ref="AI125" si="545">IF(AI121&lt;&gt;"", 1, "")</f>
        <v/>
      </c>
      <c r="AJ125" s="44"/>
      <c r="AK125" s="44"/>
      <c r="AL125" s="44"/>
      <c r="AM125" s="44"/>
      <c r="AN125" s="110" t="b">
        <v>0</v>
      </c>
      <c r="AO125" s="44"/>
      <c r="AP125" s="44" t="str">
        <f t="shared" ref="AP125" si="546">IF(AP121&lt;&gt;"", 1, "")</f>
        <v/>
      </c>
      <c r="AQ125" s="44"/>
      <c r="AR125" s="44"/>
      <c r="AS125" s="44"/>
      <c r="AT125" s="44"/>
      <c r="AU125" s="44"/>
      <c r="AV125" s="165"/>
    </row>
    <row r="126" spans="1:48" ht="13.25" customHeight="1" x14ac:dyDescent="0.2">
      <c r="B126" s="182"/>
      <c r="C126" s="185"/>
      <c r="D126" s="188" t="s">
        <v>474</v>
      </c>
      <c r="E126" s="179" t="s">
        <v>475</v>
      </c>
      <c r="F126" s="179"/>
      <c r="G126" s="179" t="s">
        <v>476</v>
      </c>
      <c r="H126" s="179" t="s">
        <v>477</v>
      </c>
      <c r="I126" s="179" t="s">
        <v>402</v>
      </c>
      <c r="J126" s="179"/>
      <c r="K126" s="179"/>
      <c r="L126" s="179"/>
      <c r="M126" s="179"/>
      <c r="N126" s="179"/>
      <c r="O126" s="164"/>
      <c r="P126" s="107" t="s">
        <v>418</v>
      </c>
      <c r="Q126" s="108"/>
      <c r="R126" s="164"/>
      <c r="S126" s="107" t="s">
        <v>419</v>
      </c>
      <c r="T126" s="108"/>
      <c r="U126" s="191"/>
      <c r="V126" s="79">
        <v>14</v>
      </c>
      <c r="W126" s="79"/>
      <c r="X126" s="158"/>
      <c r="Y126" s="159"/>
      <c r="Z126" s="159"/>
      <c r="AA126" s="159"/>
      <c r="AB126" s="159"/>
      <c r="AC126" s="159"/>
      <c r="AD126" s="159"/>
      <c r="AE126" s="110" t="str">
        <f t="shared" ref="AE126" si="547">J121&amp;""</f>
        <v>Gerealiseerd</v>
      </c>
      <c r="AF126" s="139" t="str">
        <f t="shared" ref="AF126" si="548">N121&amp;""</f>
        <v>Enkel cultureel</v>
      </c>
      <c r="AG126" s="110" t="b">
        <v>0</v>
      </c>
      <c r="AH126" s="44"/>
      <c r="AI126" s="44" t="str">
        <f t="shared" ref="AI126" si="549">IF(AI121&lt;&gt;"", 1, "")</f>
        <v/>
      </c>
      <c r="AJ126" s="44"/>
      <c r="AK126" s="44"/>
      <c r="AL126" s="44"/>
      <c r="AM126" s="44"/>
      <c r="AN126" s="110" t="b">
        <v>0</v>
      </c>
      <c r="AO126" s="44"/>
      <c r="AP126" s="44" t="str">
        <f t="shared" ref="AP126" si="550">IF(AP121&lt;&gt;"", 1, "")</f>
        <v/>
      </c>
      <c r="AQ126" s="44"/>
      <c r="AR126" s="44"/>
      <c r="AS126" s="44"/>
      <c r="AT126" s="44"/>
      <c r="AU126" s="44"/>
      <c r="AV126" s="165"/>
    </row>
    <row r="127" spans="1:48" ht="13.25" customHeight="1" x14ac:dyDescent="0.2">
      <c r="B127" s="182"/>
      <c r="C127" s="185"/>
      <c r="D127" s="188" t="s">
        <v>474</v>
      </c>
      <c r="E127" s="179" t="s">
        <v>475</v>
      </c>
      <c r="F127" s="179"/>
      <c r="G127" s="179" t="s">
        <v>476</v>
      </c>
      <c r="H127" s="179" t="s">
        <v>477</v>
      </c>
      <c r="I127" s="179" t="s">
        <v>402</v>
      </c>
      <c r="J127" s="179"/>
      <c r="K127" s="179"/>
      <c r="L127" s="179"/>
      <c r="M127" s="179"/>
      <c r="N127" s="179"/>
      <c r="O127" s="164"/>
      <c r="P127" s="107" t="s">
        <v>420</v>
      </c>
      <c r="Q127" s="108"/>
      <c r="R127" s="164"/>
      <c r="S127" s="107" t="s">
        <v>421</v>
      </c>
      <c r="T127" s="108"/>
      <c r="U127" s="191"/>
      <c r="V127" s="79">
        <v>14</v>
      </c>
      <c r="W127" s="79"/>
      <c r="X127" s="158"/>
      <c r="Y127" s="159"/>
      <c r="Z127" s="159"/>
      <c r="AA127" s="159"/>
      <c r="AB127" s="159"/>
      <c r="AC127" s="159"/>
      <c r="AD127" s="159"/>
      <c r="AE127" s="110" t="str">
        <f t="shared" ref="AE127" si="551">J121&amp;""</f>
        <v>Gerealiseerd</v>
      </c>
      <c r="AF127" s="139" t="str">
        <f t="shared" ref="AF127" si="552">N121&amp;""</f>
        <v>Enkel cultureel</v>
      </c>
      <c r="AG127" s="110" t="b">
        <v>0</v>
      </c>
      <c r="AH127" s="44"/>
      <c r="AI127" s="44" t="str">
        <f t="shared" ref="AI127" si="553">IF(AI121&lt;&gt;"", 1, "")</f>
        <v/>
      </c>
      <c r="AJ127" s="44"/>
      <c r="AK127" s="44"/>
      <c r="AL127" s="44"/>
      <c r="AM127" s="44"/>
      <c r="AN127" s="110" t="b">
        <v>0</v>
      </c>
      <c r="AO127" s="44"/>
      <c r="AP127" s="44" t="str">
        <f t="shared" ref="AP127" si="554">IF(AP121&lt;&gt;"", 1, "")</f>
        <v/>
      </c>
      <c r="AQ127" s="44"/>
      <c r="AR127" s="44"/>
      <c r="AS127" s="44"/>
      <c r="AT127" s="44"/>
      <c r="AU127" s="44"/>
      <c r="AV127" s="165"/>
    </row>
    <row r="128" spans="1:48" ht="13.25" customHeight="1" x14ac:dyDescent="0.2">
      <c r="B128" s="182"/>
      <c r="C128" s="185"/>
      <c r="D128" s="188" t="s">
        <v>474</v>
      </c>
      <c r="E128" s="179" t="s">
        <v>475</v>
      </c>
      <c r="F128" s="179"/>
      <c r="G128" s="179" t="s">
        <v>476</v>
      </c>
      <c r="H128" s="179" t="s">
        <v>477</v>
      </c>
      <c r="I128" s="179" t="s">
        <v>402</v>
      </c>
      <c r="J128" s="179"/>
      <c r="K128" s="179"/>
      <c r="L128" s="179"/>
      <c r="M128" s="179"/>
      <c r="N128" s="179"/>
      <c r="O128" s="164"/>
      <c r="P128" s="107" t="s">
        <v>422</v>
      </c>
      <c r="Q128" s="108"/>
      <c r="R128" s="164"/>
      <c r="S128" s="107" t="s">
        <v>423</v>
      </c>
      <c r="T128" s="108"/>
      <c r="U128" s="191"/>
      <c r="V128" s="79">
        <v>14</v>
      </c>
      <c r="W128" s="79"/>
      <c r="X128" s="158"/>
      <c r="Y128" s="159"/>
      <c r="Z128" s="159"/>
      <c r="AA128" s="159"/>
      <c r="AB128" s="159"/>
      <c r="AC128" s="159"/>
      <c r="AD128" s="159"/>
      <c r="AE128" s="110" t="str">
        <f t="shared" ref="AE128" si="555">J121&amp;""</f>
        <v>Gerealiseerd</v>
      </c>
      <c r="AF128" s="139" t="str">
        <f t="shared" ref="AF128" si="556">N121&amp;""</f>
        <v>Enkel cultureel</v>
      </c>
      <c r="AG128" s="110" t="b">
        <v>0</v>
      </c>
      <c r="AH128" s="44"/>
      <c r="AI128" s="44" t="str">
        <f t="shared" ref="AI128" si="557">IF(AI121&lt;&gt;"", 1, "")</f>
        <v/>
      </c>
      <c r="AJ128" s="44"/>
      <c r="AK128" s="44"/>
      <c r="AL128" s="44"/>
      <c r="AM128" s="44"/>
      <c r="AN128" s="110" t="b">
        <v>0</v>
      </c>
      <c r="AO128" s="44"/>
      <c r="AP128" s="44" t="str">
        <f t="shared" ref="AP128" si="558">IF(AP121&lt;&gt;"", 1, "")</f>
        <v/>
      </c>
      <c r="AQ128" s="44"/>
      <c r="AR128" s="44"/>
      <c r="AS128" s="44"/>
      <c r="AT128" s="44"/>
      <c r="AU128" s="44"/>
      <c r="AV128" s="165"/>
    </row>
    <row r="129" spans="1:48" ht="13.25" customHeight="1" x14ac:dyDescent="0.2">
      <c r="B129" s="183"/>
      <c r="C129" s="186"/>
      <c r="D129" s="189" t="s">
        <v>474</v>
      </c>
      <c r="E129" s="180" t="s">
        <v>475</v>
      </c>
      <c r="F129" s="180"/>
      <c r="G129" s="180" t="s">
        <v>476</v>
      </c>
      <c r="H129" s="180" t="s">
        <v>477</v>
      </c>
      <c r="I129" s="180" t="s">
        <v>402</v>
      </c>
      <c r="J129" s="180"/>
      <c r="K129" s="180"/>
      <c r="L129" s="180"/>
      <c r="M129" s="180"/>
      <c r="N129" s="180"/>
      <c r="O129" s="166"/>
      <c r="P129" s="109" t="str">
        <f t="shared" ref="P129" si="559">IF(AG129=TRUE, "Andere (specificeer:)", "Andere")</f>
        <v>Andere</v>
      </c>
      <c r="Q129" s="167"/>
      <c r="R129" s="166"/>
      <c r="S129" s="109" t="str">
        <f t="shared" ref="S129" si="560">IF(AN129=TRUE, "Andere (specificeer:)", "Andere")</f>
        <v>Andere</v>
      </c>
      <c r="T129" s="167"/>
      <c r="U129" s="192"/>
      <c r="V129" s="79">
        <v>14</v>
      </c>
      <c r="W129" s="79"/>
      <c r="X129" s="158"/>
      <c r="Y129" s="159"/>
      <c r="Z129" s="159"/>
      <c r="AA129" s="159"/>
      <c r="AB129" s="159"/>
      <c r="AC129" s="159"/>
      <c r="AD129" s="159"/>
      <c r="AE129" s="110" t="str">
        <f t="shared" ref="AE129" si="561">J121&amp;""</f>
        <v>Gerealiseerd</v>
      </c>
      <c r="AF129" s="139" t="str">
        <f t="shared" ref="AF129" si="562">N121&amp;""</f>
        <v>Enkel cultureel</v>
      </c>
      <c r="AG129" s="110" t="b">
        <v>0</v>
      </c>
      <c r="AH129" s="44"/>
      <c r="AI129" s="44" t="str">
        <f t="shared" ref="AI129" si="563">IF(AI121&lt;&gt;"", 1, "")</f>
        <v/>
      </c>
      <c r="AJ129" s="44"/>
      <c r="AK129" s="44"/>
      <c r="AL129" s="44"/>
      <c r="AM129" s="44"/>
      <c r="AN129" s="110" t="b">
        <v>0</v>
      </c>
      <c r="AO129" s="44"/>
      <c r="AP129" s="44" t="str">
        <f t="shared" ref="AP129" si="564">IF(AP121&lt;&gt;"", 1, "")</f>
        <v/>
      </c>
      <c r="AQ129" s="44"/>
      <c r="AR129" s="44"/>
      <c r="AS129" s="44"/>
      <c r="AT129" s="44"/>
      <c r="AU129" s="44"/>
      <c r="AV129" s="135"/>
    </row>
    <row r="130" spans="1:48" ht="13.25" customHeight="1" x14ac:dyDescent="0.2">
      <c r="A130" s="85" t="str">
        <f t="shared" ref="A130" si="565">IF(AV130&lt;&gt;"", "✘", "")</f>
        <v/>
      </c>
      <c r="B130" s="181" t="str">
        <f t="shared" ref="B130" si="566">IF(C130&lt;&gt;"", IF(X130&lt;&gt;"", X130, "D"&amp;SUBSTITUTE(TEXT(W130/1000, "0000,000"), ",", ".")), "")</f>
        <v>D2020.020</v>
      </c>
      <c r="C130" s="184" t="str">
        <f>IF(Y130&amp;Z130&amp;AA130&amp;AB130&amp;AC130&amp;AD130&lt;&gt;"", IF(D130&amp;E130&amp;F130&amp;G130&amp;H130&amp;I130&lt;&gt;Y130&amp;Z130&amp;AA130&amp;AB130&amp;AC130&amp;AD130, "Gewijzigde actie", "Bestaande actie"), IF(OR(D130&amp;E130&amp;F130&amp;G130&amp;H130&amp;I130&amp;J130&amp;K130&amp;L130&amp;M130&amp;N130&amp;Q138&amp;T138&amp;U130&lt;&gt;"", AH130&lt;&gt;0, AO130&lt;&gt;0), "Nieuwe actie", ""))</f>
        <v>Bestaande actie</v>
      </c>
      <c r="D130" s="187" t="s">
        <v>474</v>
      </c>
      <c r="E130" s="178" t="s">
        <v>475</v>
      </c>
      <c r="F130" s="178"/>
      <c r="G130" s="178" t="s">
        <v>479</v>
      </c>
      <c r="H130" s="178" t="s">
        <v>480</v>
      </c>
      <c r="I130" s="178" t="s">
        <v>402</v>
      </c>
      <c r="J130" s="178" t="s">
        <v>403</v>
      </c>
      <c r="K130" s="178" t="s">
        <v>404</v>
      </c>
      <c r="L130" s="178">
        <v>2026</v>
      </c>
      <c r="M130" s="178" t="s">
        <v>638</v>
      </c>
      <c r="N130" s="178" t="s">
        <v>426</v>
      </c>
      <c r="O130" s="168"/>
      <c r="P130" s="105" t="s">
        <v>406</v>
      </c>
      <c r="Q130" s="106"/>
      <c r="R130" s="168"/>
      <c r="S130" s="105" t="s">
        <v>407</v>
      </c>
      <c r="T130" s="106"/>
      <c r="U130" s="190" t="s">
        <v>481</v>
      </c>
      <c r="V130" s="79">
        <v>15</v>
      </c>
      <c r="W130" s="79">
        <f>IF(C130&lt;&gt;"", IF(C130="Nieuwe actie", MAX(VALUE(Datum_werkingsjaar&amp;"000"), $W$3:$W129)+1, VALUE(RIGHT(SUBSTITUTE(X130, ".", ""), 7))), "")</f>
        <v>2020020</v>
      </c>
      <c r="X130" s="158" t="s">
        <v>482</v>
      </c>
      <c r="Y130" s="159" t="s">
        <v>474</v>
      </c>
      <c r="Z130" s="159" t="s">
        <v>475</v>
      </c>
      <c r="AA130" s="159"/>
      <c r="AB130" s="159" t="s">
        <v>479</v>
      </c>
      <c r="AC130" s="159" t="s">
        <v>480</v>
      </c>
      <c r="AD130" s="159" t="s">
        <v>402</v>
      </c>
      <c r="AE130" s="110" t="str">
        <f t="shared" ref="AE130" si="567">J130&amp;""</f>
        <v>Gerealiseerd</v>
      </c>
      <c r="AF130" s="139" t="str">
        <f t="shared" ref="AF130" si="568">N130&amp;""</f>
        <v>Geen samenwerking</v>
      </c>
      <c r="AG130" s="110" t="b">
        <v>0</v>
      </c>
      <c r="AH130" s="44" cm="1">
        <f t="array" ref="AH130">SUMPRODUCT((AG130:AG138)*(AG130:AG138))</f>
        <v>0</v>
      </c>
      <c r="AI130" s="44" t="str">
        <f>IF(OR($J130="Gerealiseerd", $J130="In uitvoering", $J130="Geschrapt"), IF(OR($N130=Samenwerking_C, $N130=Samenwerking_C_BDO), IF(AH130=0, "| Selecteer één of meerdere samenwerkingen in kolom 'O'.  ", ""), ""), "")</f>
        <v/>
      </c>
      <c r="AJ130" s="44" t="str">
        <f>IF(AH130&lt;&gt;0, IF(OR($N130="", $N130=Samenwerking_geen, $N130=Samenwerking_BDO), "| Maak de juiste keuze in cel 'N"&amp;ROW(N130)&amp;"' vooraleer je samenwerkingen in kolom 'O' aanduidt. Laat anders selectievakken in kolom 'O' niet aangevinkt.  ", ""), "")</f>
        <v/>
      </c>
      <c r="AK130" s="44" t="str">
        <f t="shared" ref="AK130" si="569">IF(AG138&lt;&gt;TRUE, IF(Q138&lt;&gt;"", "| Als je andere samenwerking(en) specificeert in cel 'O"&amp;ROW(Q138)&amp;"', moet je eerst het vak 'Andere' in kolom 'O' selecteren. Laat anders cel 'O"&amp;ROW(Q138)&amp;"' leeg voor deze doelstelling.  ", ""), "")</f>
        <v/>
      </c>
      <c r="AL130" s="44" t="str">
        <f>IF(OR($N130=Samenwerking_C, $N130=Samenwerking_C_BDO), IF(AG138=TRUE, IF(Q138="", "| Specificeer andere samenwerking(en) in cel 'Q"&amp;ROW(Q138)&amp;"'.  ", ""), ""), "")</f>
        <v/>
      </c>
      <c r="AM130" s="44" t="str">
        <f t="shared" ref="AM130" si="570">IF(AI130&lt;&gt;"", AI130, IF(AJ130&lt;&gt;"", AJ130, IF(AK130&lt;&gt;"", AK130, AK130&amp;AL130)))</f>
        <v/>
      </c>
      <c r="AN130" s="110" t="b">
        <v>0</v>
      </c>
      <c r="AO130" s="44" cm="1">
        <f t="array" ref="AO130">SUMPRODUCT((AN130:AN138)*(AN130:AN138))</f>
        <v>0</v>
      </c>
      <c r="AP130" s="44" t="str">
        <f>IF(OR($J130="Gerealiseerd", $J130="In uitvoering", $J130="Geschrapt"), IF(OR($N130=Samenwerking_BDO, $N130=Samenwerking_C_BDO), IF(AO130=0,"| Selecteer één of meerdere samenwerkingen in kolom 'R'.  ",""), ""), "")</f>
        <v/>
      </c>
      <c r="AQ130" s="44" t="str">
        <f>IF(AO130&lt;&gt;0, IF(OR($N130="", $N130=Samenwerking_geen, $N130=Samenwerking_C), "| Maak de juiste keuze in cel 'N"&amp;ROW(N130)&amp;"' vooraleer je samenwerkingen in kolom 'R' aanduidt. Laat anders selectievakken in kolom 'R' niet aangevinkt.  ", ""), "")</f>
        <v/>
      </c>
      <c r="AR130" s="44" t="str">
        <f t="shared" ref="AR130" si="571">IF(AN138&lt;&gt;TRUE, IF(T138&lt;&gt;"", "| Als je andere samenwerking(en) specificeert in cel 'R"&amp;ROW(T138)&amp;"', moet je eerst het vak 'Andere' in kolom 'R' selecteren. Anders laat cel 'R"&amp;ROW(T138)&amp;"' leeg voor deze doelstelling.  ", ""), "")</f>
        <v/>
      </c>
      <c r="AS130" s="44" t="str">
        <f>IF(OR($N130=Samenwerking_BDO, $N130=Samenwerking_C_BDO), IF(AN138=TRUE, IF(T138="", "| Specificeer andere samenwerking(en) in cel 'T"&amp;ROW(T138)&amp;"'.  ", ""), ""), "")</f>
        <v/>
      </c>
      <c r="AT130" s="44" t="str">
        <f t="shared" ref="AT130" si="572">IF(AP130&lt;&gt;"", AP130, IF(AQ130&lt;&gt;"", AQ130, IF(AR130&lt;&gt;"", AR130, AR130&amp;AS130)))</f>
        <v/>
      </c>
      <c r="AU130" s="44" t="str">
        <f t="shared" ref="AU130" si="573">IF(C130&lt;&gt;"", IF(OR(D130="", E130="", G130="", I130="", J130="", M130="", IF(J130="Gerealiseerd", IF(K130="Ja", OR(L130="", N130=""), OR(K130="", N130="")), IF(J130="In uitvoering", N130="", IF(J130="Niet in uitvoering", L130="")))), "| Vul verplichte velden in.", ""), "")</f>
        <v/>
      </c>
      <c r="AV130" s="124" t="str">
        <f t="shared" ref="AV130" si="574">IF(OR(AM130&lt;&gt;"", AT130&lt;&gt;""), AM130&amp;AT130, AU130)</f>
        <v/>
      </c>
    </row>
    <row r="131" spans="1:48" ht="13.25" customHeight="1" x14ac:dyDescent="0.2">
      <c r="B131" s="182"/>
      <c r="C131" s="185"/>
      <c r="D131" s="188" t="s">
        <v>474</v>
      </c>
      <c r="E131" s="179" t="s">
        <v>475</v>
      </c>
      <c r="F131" s="179"/>
      <c r="G131" s="179" t="s">
        <v>479</v>
      </c>
      <c r="H131" s="179" t="s">
        <v>480</v>
      </c>
      <c r="I131" s="179" t="s">
        <v>402</v>
      </c>
      <c r="J131" s="179"/>
      <c r="K131" s="179"/>
      <c r="L131" s="179"/>
      <c r="M131" s="179" t="s">
        <v>457</v>
      </c>
      <c r="N131" s="179"/>
      <c r="O131" s="164"/>
      <c r="P131" s="107" t="s">
        <v>410</v>
      </c>
      <c r="Q131" s="108"/>
      <c r="R131" s="164"/>
      <c r="S131" s="107" t="s">
        <v>411</v>
      </c>
      <c r="T131" s="108"/>
      <c r="U131" s="191"/>
      <c r="V131" s="79">
        <v>15</v>
      </c>
      <c r="W131" s="79"/>
      <c r="X131" s="158"/>
      <c r="Y131" s="159"/>
      <c r="Z131" s="159"/>
      <c r="AA131" s="159"/>
      <c r="AB131" s="159"/>
      <c r="AC131" s="159"/>
      <c r="AD131" s="159"/>
      <c r="AE131" s="110" t="str">
        <f t="shared" ref="AE131" si="575">J130&amp;""</f>
        <v>Gerealiseerd</v>
      </c>
      <c r="AF131" s="139" t="str">
        <f t="shared" ref="AF131" si="576">N130&amp;""</f>
        <v>Geen samenwerking</v>
      </c>
      <c r="AG131" s="110" t="b">
        <v>0</v>
      </c>
      <c r="AH131" s="44"/>
      <c r="AI131" s="44" t="str">
        <f t="shared" ref="AI131" si="577">IF(AI130&lt;&gt;"", 1, "")</f>
        <v/>
      </c>
      <c r="AJ131" s="44"/>
      <c r="AK131" s="44"/>
      <c r="AL131" s="44"/>
      <c r="AM131" s="44"/>
      <c r="AN131" s="110" t="b">
        <v>0</v>
      </c>
      <c r="AO131" s="44"/>
      <c r="AP131" s="44" t="str">
        <f t="shared" ref="AP131" si="578">IF(AP130&lt;&gt;"", 1, "")</f>
        <v/>
      </c>
      <c r="AQ131" s="44"/>
      <c r="AR131" s="44"/>
      <c r="AS131" s="44"/>
      <c r="AT131" s="44"/>
      <c r="AU131" s="44"/>
      <c r="AV131" s="124"/>
    </row>
    <row r="132" spans="1:48" ht="13.25" customHeight="1" x14ac:dyDescent="0.2">
      <c r="B132" s="182"/>
      <c r="C132" s="185"/>
      <c r="D132" s="188" t="s">
        <v>474</v>
      </c>
      <c r="E132" s="179" t="s">
        <v>475</v>
      </c>
      <c r="F132" s="179"/>
      <c r="G132" s="179" t="s">
        <v>479</v>
      </c>
      <c r="H132" s="179" t="s">
        <v>480</v>
      </c>
      <c r="I132" s="179" t="s">
        <v>402</v>
      </c>
      <c r="J132" s="179"/>
      <c r="K132" s="179"/>
      <c r="L132" s="179"/>
      <c r="M132" s="179" t="s">
        <v>457</v>
      </c>
      <c r="N132" s="179"/>
      <c r="O132" s="164"/>
      <c r="P132" s="107" t="s">
        <v>412</v>
      </c>
      <c r="Q132" s="108"/>
      <c r="R132" s="164"/>
      <c r="S132" s="107" t="s">
        <v>413</v>
      </c>
      <c r="T132" s="108"/>
      <c r="U132" s="191"/>
      <c r="V132" s="79">
        <v>15</v>
      </c>
      <c r="W132" s="79"/>
      <c r="X132" s="158"/>
      <c r="Y132" s="159"/>
      <c r="Z132" s="159"/>
      <c r="AA132" s="159"/>
      <c r="AB132" s="159"/>
      <c r="AC132" s="159"/>
      <c r="AD132" s="159"/>
      <c r="AE132" s="110" t="str">
        <f t="shared" ref="AE132" si="579">J130&amp;""</f>
        <v>Gerealiseerd</v>
      </c>
      <c r="AF132" s="139" t="str">
        <f t="shared" ref="AF132" si="580">N130&amp;""</f>
        <v>Geen samenwerking</v>
      </c>
      <c r="AG132" s="110" t="b">
        <v>0</v>
      </c>
      <c r="AH132" s="44"/>
      <c r="AI132" s="44" t="str">
        <f t="shared" ref="AI132" si="581">IF(AI130&lt;&gt;"", 1, "")</f>
        <v/>
      </c>
      <c r="AJ132" s="44"/>
      <c r="AK132" s="44"/>
      <c r="AL132" s="44"/>
      <c r="AM132" s="44"/>
      <c r="AN132" s="110" t="b">
        <v>0</v>
      </c>
      <c r="AO132" s="44"/>
      <c r="AP132" s="44" t="str">
        <f t="shared" ref="AP132" si="582">IF(AP130&lt;&gt;"", 1, "")</f>
        <v/>
      </c>
      <c r="AQ132" s="44"/>
      <c r="AR132" s="44"/>
      <c r="AS132" s="44"/>
      <c r="AT132" s="44"/>
      <c r="AU132" s="44"/>
      <c r="AV132" s="165"/>
    </row>
    <row r="133" spans="1:48" ht="13.25" customHeight="1" x14ac:dyDescent="0.2">
      <c r="B133" s="182"/>
      <c r="C133" s="185"/>
      <c r="D133" s="188" t="s">
        <v>474</v>
      </c>
      <c r="E133" s="179" t="s">
        <v>475</v>
      </c>
      <c r="F133" s="179"/>
      <c r="G133" s="179" t="s">
        <v>479</v>
      </c>
      <c r="H133" s="179" t="s">
        <v>480</v>
      </c>
      <c r="I133" s="179" t="s">
        <v>402</v>
      </c>
      <c r="J133" s="179"/>
      <c r="K133" s="179"/>
      <c r="L133" s="179"/>
      <c r="M133" s="179" t="s">
        <v>457</v>
      </c>
      <c r="N133" s="179"/>
      <c r="O133" s="164"/>
      <c r="P133" s="107" t="s">
        <v>414</v>
      </c>
      <c r="Q133" s="108"/>
      <c r="R133" s="164"/>
      <c r="S133" s="107" t="s">
        <v>415</v>
      </c>
      <c r="T133" s="108"/>
      <c r="U133" s="191"/>
      <c r="V133" s="79">
        <v>15</v>
      </c>
      <c r="W133" s="79"/>
      <c r="X133" s="158"/>
      <c r="Y133" s="159"/>
      <c r="Z133" s="159"/>
      <c r="AA133" s="159"/>
      <c r="AB133" s="159"/>
      <c r="AC133" s="159"/>
      <c r="AD133" s="159"/>
      <c r="AE133" s="110" t="str">
        <f t="shared" ref="AE133" si="583">J130&amp;""</f>
        <v>Gerealiseerd</v>
      </c>
      <c r="AF133" s="139" t="str">
        <f t="shared" ref="AF133" si="584">N130&amp;""</f>
        <v>Geen samenwerking</v>
      </c>
      <c r="AG133" s="110" t="b">
        <v>0</v>
      </c>
      <c r="AH133" s="44"/>
      <c r="AI133" s="44" t="str">
        <f t="shared" ref="AI133" si="585">IF(AI130&lt;&gt;"", 1, "")</f>
        <v/>
      </c>
      <c r="AJ133" s="44"/>
      <c r="AK133" s="44"/>
      <c r="AL133" s="44"/>
      <c r="AM133" s="44"/>
      <c r="AN133" s="110" t="b">
        <v>0</v>
      </c>
      <c r="AO133" s="44"/>
      <c r="AP133" s="44" t="str">
        <f t="shared" ref="AP133" si="586">IF(AP130&lt;&gt;"", 1, "")</f>
        <v/>
      </c>
      <c r="AQ133" s="44"/>
      <c r="AR133" s="44"/>
      <c r="AS133" s="44"/>
      <c r="AT133" s="44"/>
      <c r="AU133" s="44"/>
      <c r="AV133" s="165"/>
    </row>
    <row r="134" spans="1:48" ht="13.25" customHeight="1" x14ac:dyDescent="0.2">
      <c r="B134" s="182"/>
      <c r="C134" s="185"/>
      <c r="D134" s="188" t="s">
        <v>474</v>
      </c>
      <c r="E134" s="179" t="s">
        <v>475</v>
      </c>
      <c r="F134" s="179"/>
      <c r="G134" s="179" t="s">
        <v>479</v>
      </c>
      <c r="H134" s="179" t="s">
        <v>480</v>
      </c>
      <c r="I134" s="179" t="s">
        <v>402</v>
      </c>
      <c r="J134" s="179"/>
      <c r="K134" s="179"/>
      <c r="L134" s="179"/>
      <c r="M134" s="179" t="s">
        <v>457</v>
      </c>
      <c r="N134" s="179"/>
      <c r="O134" s="164"/>
      <c r="P134" s="107" t="s">
        <v>416</v>
      </c>
      <c r="Q134" s="108"/>
      <c r="R134" s="164"/>
      <c r="S134" s="107" t="s">
        <v>417</v>
      </c>
      <c r="T134" s="108"/>
      <c r="U134" s="191"/>
      <c r="V134" s="79">
        <v>15</v>
      </c>
      <c r="W134" s="79"/>
      <c r="X134" s="158"/>
      <c r="Y134" s="159"/>
      <c r="Z134" s="159"/>
      <c r="AA134" s="159"/>
      <c r="AB134" s="159"/>
      <c r="AC134" s="159"/>
      <c r="AD134" s="159"/>
      <c r="AE134" s="110" t="str">
        <f t="shared" ref="AE134" si="587">J130&amp;""</f>
        <v>Gerealiseerd</v>
      </c>
      <c r="AF134" s="139" t="str">
        <f t="shared" ref="AF134" si="588">N130&amp;""</f>
        <v>Geen samenwerking</v>
      </c>
      <c r="AG134" s="110" t="b">
        <v>0</v>
      </c>
      <c r="AH134" s="44"/>
      <c r="AI134" s="44" t="str">
        <f t="shared" ref="AI134" si="589">IF(AI130&lt;&gt;"", 1, "")</f>
        <v/>
      </c>
      <c r="AJ134" s="44"/>
      <c r="AK134" s="44"/>
      <c r="AL134" s="44"/>
      <c r="AM134" s="44"/>
      <c r="AN134" s="110" t="b">
        <v>0</v>
      </c>
      <c r="AO134" s="44"/>
      <c r="AP134" s="44" t="str">
        <f t="shared" ref="AP134" si="590">IF(AP130&lt;&gt;"", 1, "")</f>
        <v/>
      </c>
      <c r="AQ134" s="44"/>
      <c r="AR134" s="44"/>
      <c r="AS134" s="44"/>
      <c r="AT134" s="44"/>
      <c r="AU134" s="44"/>
      <c r="AV134" s="165"/>
    </row>
    <row r="135" spans="1:48" ht="13.25" customHeight="1" x14ac:dyDescent="0.2">
      <c r="B135" s="182"/>
      <c r="C135" s="185"/>
      <c r="D135" s="188" t="s">
        <v>474</v>
      </c>
      <c r="E135" s="179" t="s">
        <v>475</v>
      </c>
      <c r="F135" s="179"/>
      <c r="G135" s="179" t="s">
        <v>479</v>
      </c>
      <c r="H135" s="179" t="s">
        <v>480</v>
      </c>
      <c r="I135" s="179" t="s">
        <v>402</v>
      </c>
      <c r="J135" s="179"/>
      <c r="K135" s="179"/>
      <c r="L135" s="179"/>
      <c r="M135" s="179" t="s">
        <v>457</v>
      </c>
      <c r="N135" s="179"/>
      <c r="O135" s="164"/>
      <c r="P135" s="107" t="s">
        <v>418</v>
      </c>
      <c r="Q135" s="108"/>
      <c r="R135" s="164"/>
      <c r="S135" s="107" t="s">
        <v>419</v>
      </c>
      <c r="T135" s="108"/>
      <c r="U135" s="191"/>
      <c r="V135" s="79">
        <v>15</v>
      </c>
      <c r="W135" s="79"/>
      <c r="X135" s="158"/>
      <c r="Y135" s="159"/>
      <c r="Z135" s="159"/>
      <c r="AA135" s="159"/>
      <c r="AB135" s="159"/>
      <c r="AC135" s="159"/>
      <c r="AD135" s="159"/>
      <c r="AE135" s="110" t="str">
        <f t="shared" ref="AE135" si="591">J130&amp;""</f>
        <v>Gerealiseerd</v>
      </c>
      <c r="AF135" s="139" t="str">
        <f t="shared" ref="AF135" si="592">N130&amp;""</f>
        <v>Geen samenwerking</v>
      </c>
      <c r="AG135" s="110" t="b">
        <v>0</v>
      </c>
      <c r="AH135" s="44"/>
      <c r="AI135" s="44" t="str">
        <f t="shared" ref="AI135" si="593">IF(AI130&lt;&gt;"", 1, "")</f>
        <v/>
      </c>
      <c r="AJ135" s="44"/>
      <c r="AK135" s="44"/>
      <c r="AL135" s="44"/>
      <c r="AM135" s="44"/>
      <c r="AN135" s="110" t="b">
        <v>0</v>
      </c>
      <c r="AO135" s="44"/>
      <c r="AP135" s="44" t="str">
        <f t="shared" ref="AP135" si="594">IF(AP130&lt;&gt;"", 1, "")</f>
        <v/>
      </c>
      <c r="AQ135" s="44"/>
      <c r="AR135" s="44"/>
      <c r="AS135" s="44"/>
      <c r="AT135" s="44"/>
      <c r="AU135" s="44"/>
      <c r="AV135" s="165"/>
    </row>
    <row r="136" spans="1:48" ht="13.25" customHeight="1" x14ac:dyDescent="0.2">
      <c r="B136" s="182"/>
      <c r="C136" s="185"/>
      <c r="D136" s="188" t="s">
        <v>474</v>
      </c>
      <c r="E136" s="179" t="s">
        <v>475</v>
      </c>
      <c r="F136" s="179"/>
      <c r="G136" s="179" t="s">
        <v>479</v>
      </c>
      <c r="H136" s="179" t="s">
        <v>480</v>
      </c>
      <c r="I136" s="179" t="s">
        <v>402</v>
      </c>
      <c r="J136" s="179"/>
      <c r="K136" s="179"/>
      <c r="L136" s="179"/>
      <c r="M136" s="179" t="s">
        <v>457</v>
      </c>
      <c r="N136" s="179"/>
      <c r="O136" s="164"/>
      <c r="P136" s="107" t="s">
        <v>420</v>
      </c>
      <c r="Q136" s="108"/>
      <c r="R136" s="164"/>
      <c r="S136" s="107" t="s">
        <v>421</v>
      </c>
      <c r="T136" s="108"/>
      <c r="U136" s="191"/>
      <c r="V136" s="79">
        <v>15</v>
      </c>
      <c r="W136" s="79"/>
      <c r="X136" s="158"/>
      <c r="Y136" s="159"/>
      <c r="Z136" s="159"/>
      <c r="AA136" s="159"/>
      <c r="AB136" s="159"/>
      <c r="AC136" s="159"/>
      <c r="AD136" s="159"/>
      <c r="AE136" s="110" t="str">
        <f t="shared" ref="AE136" si="595">J130&amp;""</f>
        <v>Gerealiseerd</v>
      </c>
      <c r="AF136" s="139" t="str">
        <f t="shared" ref="AF136" si="596">N130&amp;""</f>
        <v>Geen samenwerking</v>
      </c>
      <c r="AG136" s="110" t="b">
        <v>0</v>
      </c>
      <c r="AH136" s="44"/>
      <c r="AI136" s="44" t="str">
        <f t="shared" ref="AI136" si="597">IF(AI130&lt;&gt;"", 1, "")</f>
        <v/>
      </c>
      <c r="AJ136" s="44"/>
      <c r="AK136" s="44"/>
      <c r="AL136" s="44"/>
      <c r="AM136" s="44"/>
      <c r="AN136" s="110" t="b">
        <v>0</v>
      </c>
      <c r="AO136" s="44"/>
      <c r="AP136" s="44" t="str">
        <f t="shared" ref="AP136" si="598">IF(AP130&lt;&gt;"", 1, "")</f>
        <v/>
      </c>
      <c r="AQ136" s="44"/>
      <c r="AR136" s="44"/>
      <c r="AS136" s="44"/>
      <c r="AT136" s="44"/>
      <c r="AU136" s="44"/>
      <c r="AV136" s="165"/>
    </row>
    <row r="137" spans="1:48" ht="13.25" customHeight="1" x14ac:dyDescent="0.2">
      <c r="B137" s="182"/>
      <c r="C137" s="185"/>
      <c r="D137" s="188" t="s">
        <v>474</v>
      </c>
      <c r="E137" s="179" t="s">
        <v>475</v>
      </c>
      <c r="F137" s="179"/>
      <c r="G137" s="179" t="s">
        <v>479</v>
      </c>
      <c r="H137" s="179" t="s">
        <v>480</v>
      </c>
      <c r="I137" s="179" t="s">
        <v>402</v>
      </c>
      <c r="J137" s="179"/>
      <c r="K137" s="179"/>
      <c r="L137" s="179"/>
      <c r="M137" s="179" t="s">
        <v>457</v>
      </c>
      <c r="N137" s="179"/>
      <c r="O137" s="164"/>
      <c r="P137" s="107" t="s">
        <v>422</v>
      </c>
      <c r="Q137" s="108"/>
      <c r="R137" s="164"/>
      <c r="S137" s="107" t="s">
        <v>423</v>
      </c>
      <c r="T137" s="108"/>
      <c r="U137" s="191"/>
      <c r="V137" s="79">
        <v>15</v>
      </c>
      <c r="W137" s="79"/>
      <c r="X137" s="158"/>
      <c r="Y137" s="159"/>
      <c r="Z137" s="159"/>
      <c r="AA137" s="159"/>
      <c r="AB137" s="159"/>
      <c r="AC137" s="159"/>
      <c r="AD137" s="159"/>
      <c r="AE137" s="110" t="str">
        <f t="shared" ref="AE137" si="599">J130&amp;""</f>
        <v>Gerealiseerd</v>
      </c>
      <c r="AF137" s="139" t="str">
        <f t="shared" ref="AF137" si="600">N130&amp;""</f>
        <v>Geen samenwerking</v>
      </c>
      <c r="AG137" s="110" t="b">
        <v>0</v>
      </c>
      <c r="AH137" s="44"/>
      <c r="AI137" s="44" t="str">
        <f t="shared" ref="AI137" si="601">IF(AI130&lt;&gt;"", 1, "")</f>
        <v/>
      </c>
      <c r="AJ137" s="44"/>
      <c r="AK137" s="44"/>
      <c r="AL137" s="44"/>
      <c r="AM137" s="44"/>
      <c r="AN137" s="110" t="b">
        <v>0</v>
      </c>
      <c r="AO137" s="44"/>
      <c r="AP137" s="44" t="str">
        <f t="shared" ref="AP137" si="602">IF(AP130&lt;&gt;"", 1, "")</f>
        <v/>
      </c>
      <c r="AQ137" s="44"/>
      <c r="AR137" s="44"/>
      <c r="AS137" s="44"/>
      <c r="AT137" s="44"/>
      <c r="AU137" s="44"/>
      <c r="AV137" s="165"/>
    </row>
    <row r="138" spans="1:48" ht="13.25" customHeight="1" x14ac:dyDescent="0.2">
      <c r="B138" s="183"/>
      <c r="C138" s="186"/>
      <c r="D138" s="189" t="s">
        <v>474</v>
      </c>
      <c r="E138" s="180" t="s">
        <v>475</v>
      </c>
      <c r="F138" s="180"/>
      <c r="G138" s="180" t="s">
        <v>479</v>
      </c>
      <c r="H138" s="180" t="s">
        <v>480</v>
      </c>
      <c r="I138" s="180" t="s">
        <v>402</v>
      </c>
      <c r="J138" s="180"/>
      <c r="K138" s="180"/>
      <c r="L138" s="180"/>
      <c r="M138" s="180" t="s">
        <v>457</v>
      </c>
      <c r="N138" s="180"/>
      <c r="O138" s="166"/>
      <c r="P138" s="109" t="str">
        <f t="shared" ref="P138" si="603">IF(AG138=TRUE, "Andere (specificeer:)", "Andere")</f>
        <v>Andere</v>
      </c>
      <c r="Q138" s="167"/>
      <c r="R138" s="166"/>
      <c r="S138" s="109" t="str">
        <f t="shared" ref="S138" si="604">IF(AN138=TRUE, "Andere (specificeer:)", "Andere")</f>
        <v>Andere</v>
      </c>
      <c r="T138" s="167"/>
      <c r="U138" s="192"/>
      <c r="V138" s="79">
        <v>15</v>
      </c>
      <c r="W138" s="79"/>
      <c r="X138" s="158"/>
      <c r="Y138" s="159"/>
      <c r="Z138" s="159"/>
      <c r="AA138" s="159"/>
      <c r="AB138" s="159"/>
      <c r="AC138" s="159"/>
      <c r="AD138" s="159"/>
      <c r="AE138" s="110" t="str">
        <f t="shared" ref="AE138" si="605">J130&amp;""</f>
        <v>Gerealiseerd</v>
      </c>
      <c r="AF138" s="139" t="str">
        <f t="shared" ref="AF138" si="606">N130&amp;""</f>
        <v>Geen samenwerking</v>
      </c>
      <c r="AG138" s="110" t="b">
        <v>0</v>
      </c>
      <c r="AH138" s="44"/>
      <c r="AI138" s="44" t="str">
        <f t="shared" ref="AI138" si="607">IF(AI130&lt;&gt;"", 1, "")</f>
        <v/>
      </c>
      <c r="AJ138" s="44"/>
      <c r="AK138" s="44"/>
      <c r="AL138" s="44"/>
      <c r="AM138" s="44"/>
      <c r="AN138" s="110" t="b">
        <v>0</v>
      </c>
      <c r="AO138" s="44"/>
      <c r="AP138" s="44" t="str">
        <f t="shared" ref="AP138" si="608">IF(AP130&lt;&gt;"", 1, "")</f>
        <v/>
      </c>
      <c r="AQ138" s="44"/>
      <c r="AR138" s="44"/>
      <c r="AS138" s="44"/>
      <c r="AT138" s="44"/>
      <c r="AU138" s="44"/>
      <c r="AV138" s="135"/>
    </row>
    <row r="139" spans="1:48" ht="13.25" customHeight="1" x14ac:dyDescent="0.2">
      <c r="A139" s="85" t="str">
        <f t="shared" ref="A139" si="609">IF(AV139&lt;&gt;"", "✘", "")</f>
        <v/>
      </c>
      <c r="B139" s="181" t="str">
        <f t="shared" ref="B139" si="610">IF(C139&lt;&gt;"", IF(X139&lt;&gt;"", X139, "D"&amp;SUBSTITUTE(TEXT(W139/1000, "0000,000"), ",", ".")), "")</f>
        <v>D2020.021</v>
      </c>
      <c r="C139" s="184" t="str">
        <f>IF(Y139&amp;Z139&amp;AA139&amp;AB139&amp;AC139&amp;AD139&lt;&gt;"", IF(D139&amp;E139&amp;F139&amp;G139&amp;H139&amp;I139&lt;&gt;Y139&amp;Z139&amp;AA139&amp;AB139&amp;AC139&amp;AD139, "Gewijzigde actie", "Bestaande actie"), IF(OR(D139&amp;E139&amp;F139&amp;G139&amp;H139&amp;I139&amp;J139&amp;K139&amp;L139&amp;M139&amp;N139&amp;Q147&amp;T147&amp;U139&lt;&gt;"", AH139&lt;&gt;0, AO139&lt;&gt;0), "Nieuwe actie", ""))</f>
        <v>Bestaande actie</v>
      </c>
      <c r="D139" s="187" t="s">
        <v>398</v>
      </c>
      <c r="E139" s="178" t="s">
        <v>483</v>
      </c>
      <c r="F139" s="178"/>
      <c r="G139" s="178" t="s">
        <v>484</v>
      </c>
      <c r="H139" s="178" t="s">
        <v>485</v>
      </c>
      <c r="I139" s="178" t="s">
        <v>402</v>
      </c>
      <c r="J139" s="178" t="s">
        <v>403</v>
      </c>
      <c r="K139" s="178" t="s">
        <v>404</v>
      </c>
      <c r="L139" s="178">
        <v>2026</v>
      </c>
      <c r="M139" s="178" t="s">
        <v>643</v>
      </c>
      <c r="N139" s="178" t="s">
        <v>405</v>
      </c>
      <c r="O139" s="168"/>
      <c r="P139" s="105" t="s">
        <v>406</v>
      </c>
      <c r="Q139" s="106"/>
      <c r="R139" s="168"/>
      <c r="S139" s="105" t="s">
        <v>407</v>
      </c>
      <c r="T139" s="106"/>
      <c r="U139" s="190" t="s">
        <v>486</v>
      </c>
      <c r="V139" s="79">
        <v>16</v>
      </c>
      <c r="W139" s="79">
        <f>IF(C139&lt;&gt;"", IF(C139="Nieuwe actie", MAX(VALUE(Datum_werkingsjaar&amp;"000"), $W$3:$W138)+1, VALUE(RIGHT(SUBSTITUTE(X139, ".", ""), 7))), "")</f>
        <v>2020021</v>
      </c>
      <c r="X139" s="158" t="s">
        <v>487</v>
      </c>
      <c r="Y139" s="159" t="s">
        <v>398</v>
      </c>
      <c r="Z139" s="159" t="s">
        <v>483</v>
      </c>
      <c r="AA139" s="159"/>
      <c r="AB139" s="159" t="s">
        <v>484</v>
      </c>
      <c r="AC139" s="159" t="s">
        <v>485</v>
      </c>
      <c r="AD139" s="159" t="s">
        <v>402</v>
      </c>
      <c r="AE139" s="110" t="str">
        <f t="shared" ref="AE139" si="611">J139&amp;""</f>
        <v>Gerealiseerd</v>
      </c>
      <c r="AF139" s="139" t="str">
        <f t="shared" ref="AF139" si="612">N139&amp;""</f>
        <v>Cultureel én beleidsdomeinoverschrijdend</v>
      </c>
      <c r="AG139" s="110" t="b">
        <v>1</v>
      </c>
      <c r="AH139" s="44" cm="1">
        <f t="array" ref="AH139">SUMPRODUCT((AG139:AG147)*(AG139:AG147))</f>
        <v>7</v>
      </c>
      <c r="AI139" s="44" t="str">
        <f>IF(OR($J139="Gerealiseerd", $J139="In uitvoering", $J139="Geschrapt"), IF(OR($N139=Samenwerking_C, $N139=Samenwerking_C_BDO), IF(AH139=0, "| Selecteer één of meerdere samenwerkingen in kolom 'O'.  ", ""), ""), "")</f>
        <v/>
      </c>
      <c r="AJ139" s="44" t="str">
        <f>IF(AH139&lt;&gt;0, IF(OR($N139="", $N139=Samenwerking_geen, $N139=Samenwerking_BDO), "| Maak de juiste keuze in cel 'N"&amp;ROW(N139)&amp;"' vooraleer je samenwerkingen in kolom 'O' aanduidt. Laat anders selectievakken in kolom 'O' niet aangevinkt.  ", ""), "")</f>
        <v/>
      </c>
      <c r="AK139" s="44" t="str">
        <f t="shared" ref="AK139" si="613">IF(AG147&lt;&gt;TRUE, IF(Q147&lt;&gt;"", "| Als je andere samenwerking(en) specificeert in cel 'O"&amp;ROW(Q147)&amp;"', moet je eerst het vak 'Andere' in kolom 'O' selecteren. Laat anders cel 'O"&amp;ROW(Q147)&amp;"' leeg voor deze doelstelling.  ", ""), "")</f>
        <v/>
      </c>
      <c r="AL139" s="44" t="str">
        <f>IF(OR($N139=Samenwerking_C, $N139=Samenwerking_C_BDO), IF(AG147=TRUE, IF(Q147="", "| Specificeer andere samenwerking(en) in cel 'Q"&amp;ROW(Q147)&amp;"'.  ", ""), ""), "")</f>
        <v/>
      </c>
      <c r="AM139" s="44" t="str">
        <f t="shared" ref="AM139" si="614">IF(AI139&lt;&gt;"", AI139, IF(AJ139&lt;&gt;"", AJ139, IF(AK139&lt;&gt;"", AK139, AK139&amp;AL139)))</f>
        <v/>
      </c>
      <c r="AN139" s="110" t="b">
        <v>0</v>
      </c>
      <c r="AO139" s="44" cm="1">
        <f t="array" ref="AO139">SUMPRODUCT((AN139:AN147)*(AN139:AN147))</f>
        <v>4</v>
      </c>
      <c r="AP139" s="44" t="str">
        <f>IF(OR($J139="Gerealiseerd", $J139="In uitvoering", $J139="Geschrapt"), IF(OR($N139=Samenwerking_BDO, $N139=Samenwerking_C_BDO), IF(AO139=0,"| Selecteer één of meerdere samenwerkingen in kolom 'R'.  ",""), ""), "")</f>
        <v/>
      </c>
      <c r="AQ139" s="44" t="str">
        <f>IF(AO139&lt;&gt;0, IF(OR($N139="", $N139=Samenwerking_geen, $N139=Samenwerking_C), "| Maak de juiste keuze in cel 'N"&amp;ROW(N139)&amp;"' vooraleer je samenwerkingen in kolom 'R' aanduidt. Laat anders selectievakken in kolom 'R' niet aangevinkt.  ", ""), "")</f>
        <v/>
      </c>
      <c r="AR139" s="44" t="str">
        <f t="shared" ref="AR139" si="615">IF(AN147&lt;&gt;TRUE, IF(T147&lt;&gt;"", "| Als je andere samenwerking(en) specificeert in cel 'R"&amp;ROW(T147)&amp;"', moet je eerst het vak 'Andere' in kolom 'R' selecteren. Anders laat cel 'R"&amp;ROW(T147)&amp;"' leeg voor deze doelstelling.  ", ""), "")</f>
        <v/>
      </c>
      <c r="AS139" s="44" t="str">
        <f>IF(OR($N139=Samenwerking_BDO, $N139=Samenwerking_C_BDO), IF(AN147=TRUE, IF(T147="", "| Specificeer andere samenwerking(en) in cel 'T"&amp;ROW(T147)&amp;"'.  ", ""), ""), "")</f>
        <v/>
      </c>
      <c r="AT139" s="44" t="str">
        <f t="shared" ref="AT139" si="616">IF(AP139&lt;&gt;"", AP139, IF(AQ139&lt;&gt;"", AQ139, IF(AR139&lt;&gt;"", AR139, AR139&amp;AS139)))</f>
        <v/>
      </c>
      <c r="AU139" s="44" t="str">
        <f t="shared" ref="AU139" si="617">IF(C139&lt;&gt;"", IF(OR(D139="", E139="", G139="", I139="", J139="", M139="", IF(J139="Gerealiseerd", IF(K139="Ja", OR(L139="", N139=""), OR(K139="", N139="")), IF(J139="In uitvoering", N139="", IF(J139="Niet in uitvoering", L139="")))), "| Vul verplichte velden in.", ""), "")</f>
        <v/>
      </c>
      <c r="AV139" s="124" t="str">
        <f t="shared" ref="AV139" si="618">IF(OR(AM139&lt;&gt;"", AT139&lt;&gt;""), AM139&amp;AT139, AU139)</f>
        <v/>
      </c>
    </row>
    <row r="140" spans="1:48" ht="13.25" customHeight="1" x14ac:dyDescent="0.2">
      <c r="B140" s="182"/>
      <c r="C140" s="185"/>
      <c r="D140" s="188" t="s">
        <v>398</v>
      </c>
      <c r="E140" s="179" t="s">
        <v>483</v>
      </c>
      <c r="F140" s="179"/>
      <c r="G140" s="179" t="s">
        <v>484</v>
      </c>
      <c r="H140" s="179" t="s">
        <v>485</v>
      </c>
      <c r="I140" s="179" t="s">
        <v>402</v>
      </c>
      <c r="J140" s="179"/>
      <c r="K140" s="179"/>
      <c r="L140" s="179"/>
      <c r="M140" s="179"/>
      <c r="N140" s="179"/>
      <c r="O140" s="164"/>
      <c r="P140" s="107" t="s">
        <v>410</v>
      </c>
      <c r="Q140" s="108"/>
      <c r="R140" s="164"/>
      <c r="S140" s="107" t="s">
        <v>411</v>
      </c>
      <c r="T140" s="108"/>
      <c r="U140" s="191"/>
      <c r="V140" s="79">
        <v>16</v>
      </c>
      <c r="W140" s="79"/>
      <c r="X140" s="158"/>
      <c r="Y140" s="159"/>
      <c r="Z140" s="159"/>
      <c r="AA140" s="159"/>
      <c r="AB140" s="159"/>
      <c r="AC140" s="159"/>
      <c r="AD140" s="159"/>
      <c r="AE140" s="110" t="str">
        <f t="shared" ref="AE140" si="619">J139&amp;""</f>
        <v>Gerealiseerd</v>
      </c>
      <c r="AF140" s="139" t="str">
        <f t="shared" ref="AF140" si="620">N139&amp;""</f>
        <v>Cultureel én beleidsdomeinoverschrijdend</v>
      </c>
      <c r="AG140" s="110" t="b">
        <v>1</v>
      </c>
      <c r="AH140" s="44"/>
      <c r="AI140" s="44" t="str">
        <f t="shared" ref="AI140" si="621">IF(AI139&lt;&gt;"", 1, "")</f>
        <v/>
      </c>
      <c r="AJ140" s="44"/>
      <c r="AK140" s="44"/>
      <c r="AL140" s="44"/>
      <c r="AM140" s="44"/>
      <c r="AN140" s="110" t="b">
        <v>1</v>
      </c>
      <c r="AO140" s="44"/>
      <c r="AP140" s="44" t="str">
        <f t="shared" ref="AP140" si="622">IF(AP139&lt;&gt;"", 1, "")</f>
        <v/>
      </c>
      <c r="AQ140" s="44"/>
      <c r="AR140" s="44"/>
      <c r="AS140" s="44"/>
      <c r="AT140" s="44"/>
      <c r="AU140" s="44"/>
      <c r="AV140" s="124"/>
    </row>
    <row r="141" spans="1:48" ht="13.25" customHeight="1" x14ac:dyDescent="0.2">
      <c r="B141" s="182"/>
      <c r="C141" s="185"/>
      <c r="D141" s="188" t="s">
        <v>398</v>
      </c>
      <c r="E141" s="179" t="s">
        <v>483</v>
      </c>
      <c r="F141" s="179"/>
      <c r="G141" s="179" t="s">
        <v>484</v>
      </c>
      <c r="H141" s="179" t="s">
        <v>485</v>
      </c>
      <c r="I141" s="179" t="s">
        <v>402</v>
      </c>
      <c r="J141" s="179"/>
      <c r="K141" s="179"/>
      <c r="L141" s="179"/>
      <c r="M141" s="179"/>
      <c r="N141" s="179"/>
      <c r="O141" s="164"/>
      <c r="P141" s="107" t="s">
        <v>412</v>
      </c>
      <c r="Q141" s="108"/>
      <c r="R141" s="164"/>
      <c r="S141" s="107" t="s">
        <v>413</v>
      </c>
      <c r="T141" s="108"/>
      <c r="U141" s="191"/>
      <c r="V141" s="79">
        <v>16</v>
      </c>
      <c r="W141" s="79"/>
      <c r="X141" s="158"/>
      <c r="Y141" s="159"/>
      <c r="Z141" s="159"/>
      <c r="AA141" s="159"/>
      <c r="AB141" s="159"/>
      <c r="AC141" s="159"/>
      <c r="AD141" s="159"/>
      <c r="AE141" s="110" t="str">
        <f t="shared" ref="AE141" si="623">J139&amp;""</f>
        <v>Gerealiseerd</v>
      </c>
      <c r="AF141" s="139" t="str">
        <f t="shared" ref="AF141" si="624">N139&amp;""</f>
        <v>Cultureel én beleidsdomeinoverschrijdend</v>
      </c>
      <c r="AG141" s="110" t="b">
        <v>1</v>
      </c>
      <c r="AH141" s="44"/>
      <c r="AI141" s="44" t="str">
        <f t="shared" ref="AI141" si="625">IF(AI139&lt;&gt;"", 1, "")</f>
        <v/>
      </c>
      <c r="AJ141" s="44"/>
      <c r="AK141" s="44"/>
      <c r="AL141" s="44"/>
      <c r="AM141" s="44"/>
      <c r="AN141" s="110" t="b">
        <v>1</v>
      </c>
      <c r="AO141" s="44"/>
      <c r="AP141" s="44" t="str">
        <f t="shared" ref="AP141" si="626">IF(AP139&lt;&gt;"", 1, "")</f>
        <v/>
      </c>
      <c r="AQ141" s="44"/>
      <c r="AR141" s="44"/>
      <c r="AS141" s="44"/>
      <c r="AT141" s="44"/>
      <c r="AU141" s="44"/>
      <c r="AV141" s="165"/>
    </row>
    <row r="142" spans="1:48" ht="13.25" customHeight="1" x14ac:dyDescent="0.2">
      <c r="B142" s="182"/>
      <c r="C142" s="185"/>
      <c r="D142" s="188" t="s">
        <v>398</v>
      </c>
      <c r="E142" s="179" t="s">
        <v>483</v>
      </c>
      <c r="F142" s="179"/>
      <c r="G142" s="179" t="s">
        <v>484</v>
      </c>
      <c r="H142" s="179" t="s">
        <v>485</v>
      </c>
      <c r="I142" s="179" t="s">
        <v>402</v>
      </c>
      <c r="J142" s="179"/>
      <c r="K142" s="179"/>
      <c r="L142" s="179"/>
      <c r="M142" s="179"/>
      <c r="N142" s="179"/>
      <c r="O142" s="164"/>
      <c r="P142" s="107" t="s">
        <v>414</v>
      </c>
      <c r="Q142" s="108"/>
      <c r="R142" s="164"/>
      <c r="S142" s="107" t="s">
        <v>415</v>
      </c>
      <c r="T142" s="108"/>
      <c r="U142" s="191"/>
      <c r="V142" s="79">
        <v>16</v>
      </c>
      <c r="W142" s="79"/>
      <c r="X142" s="158"/>
      <c r="Y142" s="159"/>
      <c r="Z142" s="159"/>
      <c r="AA142" s="159"/>
      <c r="AB142" s="159"/>
      <c r="AC142" s="159"/>
      <c r="AD142" s="159"/>
      <c r="AE142" s="110" t="str">
        <f t="shared" ref="AE142" si="627">J139&amp;""</f>
        <v>Gerealiseerd</v>
      </c>
      <c r="AF142" s="139" t="str">
        <f t="shared" ref="AF142" si="628">N139&amp;""</f>
        <v>Cultureel én beleidsdomeinoverschrijdend</v>
      </c>
      <c r="AG142" s="110" t="b">
        <v>1</v>
      </c>
      <c r="AH142" s="44"/>
      <c r="AI142" s="44" t="str">
        <f t="shared" ref="AI142" si="629">IF(AI139&lt;&gt;"", 1, "")</f>
        <v/>
      </c>
      <c r="AJ142" s="44"/>
      <c r="AK142" s="44"/>
      <c r="AL142" s="44"/>
      <c r="AM142" s="44"/>
      <c r="AN142" s="110" t="b">
        <v>0</v>
      </c>
      <c r="AO142" s="44"/>
      <c r="AP142" s="44" t="str">
        <f t="shared" ref="AP142" si="630">IF(AP139&lt;&gt;"", 1, "")</f>
        <v/>
      </c>
      <c r="AQ142" s="44"/>
      <c r="AR142" s="44"/>
      <c r="AS142" s="44"/>
      <c r="AT142" s="44"/>
      <c r="AU142" s="44"/>
      <c r="AV142" s="165"/>
    </row>
    <row r="143" spans="1:48" ht="13.25" customHeight="1" x14ac:dyDescent="0.2">
      <c r="B143" s="182"/>
      <c r="C143" s="185"/>
      <c r="D143" s="188" t="s">
        <v>398</v>
      </c>
      <c r="E143" s="179" t="s">
        <v>483</v>
      </c>
      <c r="F143" s="179"/>
      <c r="G143" s="179" t="s">
        <v>484</v>
      </c>
      <c r="H143" s="179" t="s">
        <v>485</v>
      </c>
      <c r="I143" s="179" t="s">
        <v>402</v>
      </c>
      <c r="J143" s="179"/>
      <c r="K143" s="179"/>
      <c r="L143" s="179"/>
      <c r="M143" s="179"/>
      <c r="N143" s="179"/>
      <c r="O143" s="164"/>
      <c r="P143" s="107" t="s">
        <v>416</v>
      </c>
      <c r="Q143" s="108"/>
      <c r="R143" s="164"/>
      <c r="S143" s="107" t="s">
        <v>417</v>
      </c>
      <c r="T143" s="108"/>
      <c r="U143" s="191"/>
      <c r="V143" s="79">
        <v>16</v>
      </c>
      <c r="W143" s="79"/>
      <c r="X143" s="158"/>
      <c r="Y143" s="159"/>
      <c r="Z143" s="159"/>
      <c r="AA143" s="159"/>
      <c r="AB143" s="159"/>
      <c r="AC143" s="159"/>
      <c r="AD143" s="159"/>
      <c r="AE143" s="110" t="str">
        <f t="shared" ref="AE143" si="631">J139&amp;""</f>
        <v>Gerealiseerd</v>
      </c>
      <c r="AF143" s="139" t="str">
        <f t="shared" ref="AF143" si="632">N139&amp;""</f>
        <v>Cultureel én beleidsdomeinoverschrijdend</v>
      </c>
      <c r="AG143" s="110" t="b">
        <v>1</v>
      </c>
      <c r="AH143" s="44"/>
      <c r="AI143" s="44" t="str">
        <f t="shared" ref="AI143" si="633">IF(AI139&lt;&gt;"", 1, "")</f>
        <v/>
      </c>
      <c r="AJ143" s="44"/>
      <c r="AK143" s="44"/>
      <c r="AL143" s="44"/>
      <c r="AM143" s="44"/>
      <c r="AN143" s="110" t="b">
        <v>0</v>
      </c>
      <c r="AO143" s="44"/>
      <c r="AP143" s="44" t="str">
        <f t="shared" ref="AP143" si="634">IF(AP139&lt;&gt;"", 1, "")</f>
        <v/>
      </c>
      <c r="AQ143" s="44"/>
      <c r="AR143" s="44"/>
      <c r="AS143" s="44"/>
      <c r="AT143" s="44"/>
      <c r="AU143" s="44"/>
      <c r="AV143" s="165"/>
    </row>
    <row r="144" spans="1:48" ht="13.25" customHeight="1" x14ac:dyDescent="0.2">
      <c r="B144" s="182"/>
      <c r="C144" s="185"/>
      <c r="D144" s="188" t="s">
        <v>398</v>
      </c>
      <c r="E144" s="179" t="s">
        <v>483</v>
      </c>
      <c r="F144" s="179"/>
      <c r="G144" s="179" t="s">
        <v>484</v>
      </c>
      <c r="H144" s="179" t="s">
        <v>485</v>
      </c>
      <c r="I144" s="179" t="s">
        <v>402</v>
      </c>
      <c r="J144" s="179"/>
      <c r="K144" s="179"/>
      <c r="L144" s="179"/>
      <c r="M144" s="179"/>
      <c r="N144" s="179"/>
      <c r="O144" s="164"/>
      <c r="P144" s="107" t="s">
        <v>418</v>
      </c>
      <c r="Q144" s="108"/>
      <c r="R144" s="164"/>
      <c r="S144" s="107" t="s">
        <v>419</v>
      </c>
      <c r="T144" s="108"/>
      <c r="U144" s="191"/>
      <c r="V144" s="79">
        <v>16</v>
      </c>
      <c r="W144" s="79"/>
      <c r="X144" s="158"/>
      <c r="Y144" s="159"/>
      <c r="Z144" s="159"/>
      <c r="AA144" s="159"/>
      <c r="AB144" s="159"/>
      <c r="AC144" s="159"/>
      <c r="AD144" s="159"/>
      <c r="AE144" s="110" t="str">
        <f t="shared" ref="AE144" si="635">J139&amp;""</f>
        <v>Gerealiseerd</v>
      </c>
      <c r="AF144" s="139" t="str">
        <f t="shared" ref="AF144" si="636">N139&amp;""</f>
        <v>Cultureel én beleidsdomeinoverschrijdend</v>
      </c>
      <c r="AG144" s="110" t="b">
        <v>1</v>
      </c>
      <c r="AH144" s="44"/>
      <c r="AI144" s="44" t="str">
        <f t="shared" ref="AI144" si="637">IF(AI139&lt;&gt;"", 1, "")</f>
        <v/>
      </c>
      <c r="AJ144" s="44"/>
      <c r="AK144" s="44"/>
      <c r="AL144" s="44"/>
      <c r="AM144" s="44"/>
      <c r="AN144" s="110" t="b">
        <v>0</v>
      </c>
      <c r="AO144" s="44"/>
      <c r="AP144" s="44" t="str">
        <f t="shared" ref="AP144" si="638">IF(AP139&lt;&gt;"", 1, "")</f>
        <v/>
      </c>
      <c r="AQ144" s="44"/>
      <c r="AR144" s="44"/>
      <c r="AS144" s="44"/>
      <c r="AT144" s="44"/>
      <c r="AU144" s="44"/>
      <c r="AV144" s="165"/>
    </row>
    <row r="145" spans="1:48" ht="13.25" customHeight="1" x14ac:dyDescent="0.2">
      <c r="B145" s="182"/>
      <c r="C145" s="185"/>
      <c r="D145" s="188" t="s">
        <v>398</v>
      </c>
      <c r="E145" s="179" t="s">
        <v>483</v>
      </c>
      <c r="F145" s="179"/>
      <c r="G145" s="179" t="s">
        <v>484</v>
      </c>
      <c r="H145" s="179" t="s">
        <v>485</v>
      </c>
      <c r="I145" s="179" t="s">
        <v>402</v>
      </c>
      <c r="J145" s="179"/>
      <c r="K145" s="179"/>
      <c r="L145" s="179"/>
      <c r="M145" s="179"/>
      <c r="N145" s="179"/>
      <c r="O145" s="164"/>
      <c r="P145" s="107" t="s">
        <v>420</v>
      </c>
      <c r="Q145" s="108"/>
      <c r="R145" s="164"/>
      <c r="S145" s="107" t="s">
        <v>421</v>
      </c>
      <c r="T145" s="108"/>
      <c r="U145" s="191"/>
      <c r="V145" s="79">
        <v>16</v>
      </c>
      <c r="W145" s="79"/>
      <c r="X145" s="158"/>
      <c r="Y145" s="159"/>
      <c r="Z145" s="159"/>
      <c r="AA145" s="159"/>
      <c r="AB145" s="159"/>
      <c r="AC145" s="159"/>
      <c r="AD145" s="159"/>
      <c r="AE145" s="110" t="str">
        <f t="shared" ref="AE145" si="639">J139&amp;""</f>
        <v>Gerealiseerd</v>
      </c>
      <c r="AF145" s="139" t="str">
        <f t="shared" ref="AF145" si="640">N139&amp;""</f>
        <v>Cultureel én beleidsdomeinoverschrijdend</v>
      </c>
      <c r="AG145" s="110" t="b">
        <v>1</v>
      </c>
      <c r="AH145" s="44"/>
      <c r="AI145" s="44" t="str">
        <f t="shared" ref="AI145" si="641">IF(AI139&lt;&gt;"", 1, "")</f>
        <v/>
      </c>
      <c r="AJ145" s="44"/>
      <c r="AK145" s="44"/>
      <c r="AL145" s="44"/>
      <c r="AM145" s="44"/>
      <c r="AN145" s="110" t="b">
        <v>1</v>
      </c>
      <c r="AO145" s="44"/>
      <c r="AP145" s="44" t="str">
        <f t="shared" ref="AP145" si="642">IF(AP139&lt;&gt;"", 1, "")</f>
        <v/>
      </c>
      <c r="AQ145" s="44"/>
      <c r="AR145" s="44"/>
      <c r="AS145" s="44"/>
      <c r="AT145" s="44"/>
      <c r="AU145" s="44"/>
      <c r="AV145" s="165"/>
    </row>
    <row r="146" spans="1:48" ht="13.25" customHeight="1" x14ac:dyDescent="0.2">
      <c r="B146" s="182"/>
      <c r="C146" s="185"/>
      <c r="D146" s="188" t="s">
        <v>398</v>
      </c>
      <c r="E146" s="179" t="s">
        <v>483</v>
      </c>
      <c r="F146" s="179"/>
      <c r="G146" s="179" t="s">
        <v>484</v>
      </c>
      <c r="H146" s="179" t="s">
        <v>485</v>
      </c>
      <c r="I146" s="179" t="s">
        <v>402</v>
      </c>
      <c r="J146" s="179"/>
      <c r="K146" s="179"/>
      <c r="L146" s="179"/>
      <c r="M146" s="179"/>
      <c r="N146" s="179"/>
      <c r="O146" s="164"/>
      <c r="P146" s="107" t="s">
        <v>422</v>
      </c>
      <c r="Q146" s="108"/>
      <c r="R146" s="164"/>
      <c r="S146" s="107" t="s">
        <v>423</v>
      </c>
      <c r="T146" s="108"/>
      <c r="U146" s="191"/>
      <c r="V146" s="79">
        <v>16</v>
      </c>
      <c r="W146" s="79"/>
      <c r="X146" s="158"/>
      <c r="Y146" s="159"/>
      <c r="Z146" s="159"/>
      <c r="AA146" s="159"/>
      <c r="AB146" s="159"/>
      <c r="AC146" s="159"/>
      <c r="AD146" s="159"/>
      <c r="AE146" s="110" t="str">
        <f t="shared" ref="AE146" si="643">J139&amp;""</f>
        <v>Gerealiseerd</v>
      </c>
      <c r="AF146" s="139" t="str">
        <f t="shared" ref="AF146" si="644">N139&amp;""</f>
        <v>Cultureel én beleidsdomeinoverschrijdend</v>
      </c>
      <c r="AG146" s="110" t="b">
        <v>0</v>
      </c>
      <c r="AH146" s="44"/>
      <c r="AI146" s="44" t="str">
        <f t="shared" ref="AI146" si="645">IF(AI139&lt;&gt;"", 1, "")</f>
        <v/>
      </c>
      <c r="AJ146" s="44"/>
      <c r="AK146" s="44"/>
      <c r="AL146" s="44"/>
      <c r="AM146" s="44"/>
      <c r="AN146" s="110" t="b">
        <v>1</v>
      </c>
      <c r="AO146" s="44"/>
      <c r="AP146" s="44" t="str">
        <f t="shared" ref="AP146" si="646">IF(AP139&lt;&gt;"", 1, "")</f>
        <v/>
      </c>
      <c r="AQ146" s="44"/>
      <c r="AR146" s="44"/>
      <c r="AS146" s="44"/>
      <c r="AT146" s="44"/>
      <c r="AU146" s="44"/>
      <c r="AV146" s="165"/>
    </row>
    <row r="147" spans="1:48" ht="13.25" customHeight="1" x14ac:dyDescent="0.2">
      <c r="B147" s="183"/>
      <c r="C147" s="186"/>
      <c r="D147" s="189" t="s">
        <v>398</v>
      </c>
      <c r="E147" s="180" t="s">
        <v>483</v>
      </c>
      <c r="F147" s="180"/>
      <c r="G147" s="180" t="s">
        <v>484</v>
      </c>
      <c r="H147" s="180" t="s">
        <v>485</v>
      </c>
      <c r="I147" s="180" t="s">
        <v>402</v>
      </c>
      <c r="J147" s="180"/>
      <c r="K147" s="180"/>
      <c r="L147" s="180"/>
      <c r="M147" s="180"/>
      <c r="N147" s="180"/>
      <c r="O147" s="166"/>
      <c r="P147" s="109" t="str">
        <f t="shared" ref="P147" si="647">IF(AG147=TRUE, "Andere (specificeer:)", "Andere")</f>
        <v>Andere</v>
      </c>
      <c r="Q147" s="167"/>
      <c r="R147" s="166"/>
      <c r="S147" s="109" t="str">
        <f t="shared" ref="S147" si="648">IF(AN147=TRUE, "Andere (specificeer:)", "Andere")</f>
        <v>Andere</v>
      </c>
      <c r="T147" s="167"/>
      <c r="U147" s="192"/>
      <c r="V147" s="79">
        <v>16</v>
      </c>
      <c r="W147" s="79"/>
      <c r="X147" s="158"/>
      <c r="Y147" s="159"/>
      <c r="Z147" s="159"/>
      <c r="AA147" s="159"/>
      <c r="AB147" s="159"/>
      <c r="AC147" s="159"/>
      <c r="AD147" s="159"/>
      <c r="AE147" s="110" t="str">
        <f t="shared" ref="AE147" si="649">J139&amp;""</f>
        <v>Gerealiseerd</v>
      </c>
      <c r="AF147" s="139" t="str">
        <f t="shared" ref="AF147" si="650">N139&amp;""</f>
        <v>Cultureel én beleidsdomeinoverschrijdend</v>
      </c>
      <c r="AG147" s="110" t="b">
        <v>0</v>
      </c>
      <c r="AH147" s="44"/>
      <c r="AI147" s="44" t="str">
        <f t="shared" ref="AI147" si="651">IF(AI139&lt;&gt;"", 1, "")</f>
        <v/>
      </c>
      <c r="AJ147" s="44"/>
      <c r="AK147" s="44"/>
      <c r="AL147" s="44"/>
      <c r="AM147" s="44"/>
      <c r="AN147" s="110" t="b">
        <v>0</v>
      </c>
      <c r="AO147" s="44"/>
      <c r="AP147" s="44" t="str">
        <f t="shared" ref="AP147" si="652">IF(AP139&lt;&gt;"", 1, "")</f>
        <v/>
      </c>
      <c r="AQ147" s="44"/>
      <c r="AR147" s="44"/>
      <c r="AS147" s="44"/>
      <c r="AT147" s="44"/>
      <c r="AU147" s="44"/>
      <c r="AV147" s="135"/>
    </row>
    <row r="148" spans="1:48" ht="13.25" customHeight="1" x14ac:dyDescent="0.2">
      <c r="A148" s="85" t="str">
        <f t="shared" ref="A148" si="653">IF(AV148&lt;&gt;"", "✘", "")</f>
        <v/>
      </c>
      <c r="B148" s="181" t="str">
        <f t="shared" ref="B148" si="654">IF(C148&lt;&gt;"", IF(X148&lt;&gt;"", X148, "D"&amp;SUBSTITUTE(TEXT(W148/1000, "0000,000"), ",", ".")), "")</f>
        <v>D2020.022</v>
      </c>
      <c r="C148" s="184" t="str">
        <f>IF(Y148&amp;Z148&amp;AA148&amp;AB148&amp;AC148&amp;AD148&lt;&gt;"", IF(D148&amp;E148&amp;F148&amp;G148&amp;H148&amp;I148&lt;&gt;Y148&amp;Z148&amp;AA148&amp;AB148&amp;AC148&amp;AD148, "Gewijzigde actie", "Bestaande actie"), IF(OR(D148&amp;E148&amp;F148&amp;G148&amp;H148&amp;I148&amp;J148&amp;K148&amp;L148&amp;M148&amp;N148&amp;Q156&amp;T156&amp;U148&lt;&gt;"", AH148&lt;&gt;0, AO148&lt;&gt;0), "Nieuwe actie", ""))</f>
        <v>Bestaande actie</v>
      </c>
      <c r="D148" s="187" t="s">
        <v>398</v>
      </c>
      <c r="E148" s="178" t="s">
        <v>483</v>
      </c>
      <c r="F148" s="178"/>
      <c r="G148" s="178" t="s">
        <v>484</v>
      </c>
      <c r="H148" s="178" t="s">
        <v>488</v>
      </c>
      <c r="I148" s="178" t="s">
        <v>402</v>
      </c>
      <c r="J148" s="178" t="s">
        <v>403</v>
      </c>
      <c r="K148" s="178" t="s">
        <v>404</v>
      </c>
      <c r="L148" s="178">
        <v>2026</v>
      </c>
      <c r="M148" s="178" t="s">
        <v>639</v>
      </c>
      <c r="N148" s="178" t="s">
        <v>426</v>
      </c>
      <c r="O148" s="168"/>
      <c r="P148" s="105" t="s">
        <v>406</v>
      </c>
      <c r="Q148" s="106"/>
      <c r="R148" s="168"/>
      <c r="S148" s="105" t="s">
        <v>407</v>
      </c>
      <c r="T148" s="106"/>
      <c r="U148" s="190" t="s">
        <v>489</v>
      </c>
      <c r="V148" s="79">
        <v>17</v>
      </c>
      <c r="W148" s="79">
        <f>IF(C148&lt;&gt;"", IF(C148="Nieuwe actie", MAX(VALUE(Datum_werkingsjaar&amp;"000"), $W$3:$W147)+1, VALUE(RIGHT(SUBSTITUTE(X148, ".", ""), 7))), "")</f>
        <v>2020022</v>
      </c>
      <c r="X148" s="158" t="s">
        <v>490</v>
      </c>
      <c r="Y148" s="159" t="s">
        <v>398</v>
      </c>
      <c r="Z148" s="159" t="s">
        <v>483</v>
      </c>
      <c r="AA148" s="159"/>
      <c r="AB148" s="159" t="s">
        <v>484</v>
      </c>
      <c r="AC148" s="159" t="s">
        <v>488</v>
      </c>
      <c r="AD148" s="159" t="s">
        <v>402</v>
      </c>
      <c r="AE148" s="110" t="str">
        <f t="shared" ref="AE148" si="655">J148&amp;""</f>
        <v>Gerealiseerd</v>
      </c>
      <c r="AF148" s="139" t="str">
        <f t="shared" ref="AF148" si="656">N148&amp;""</f>
        <v>Geen samenwerking</v>
      </c>
      <c r="AG148" s="110" t="b">
        <v>0</v>
      </c>
      <c r="AH148" s="44" cm="1">
        <f t="array" ref="AH148">SUMPRODUCT((AG148:AG156)*(AG148:AG156))</f>
        <v>0</v>
      </c>
      <c r="AI148" s="44" t="str">
        <f>IF(OR($J148="Gerealiseerd", $J148="In uitvoering", $J148="Geschrapt"), IF(OR($N148=Samenwerking_C, $N148=Samenwerking_C_BDO), IF(AH148=0, "| Selecteer één of meerdere samenwerkingen in kolom 'O'.  ", ""), ""), "")</f>
        <v/>
      </c>
      <c r="AJ148" s="44" t="str">
        <f>IF(AH148&lt;&gt;0, IF(OR($N148="", $N148=Samenwerking_geen, $N148=Samenwerking_BDO), "| Maak de juiste keuze in cel 'N"&amp;ROW(N148)&amp;"' vooraleer je samenwerkingen in kolom 'O' aanduidt. Laat anders selectievakken in kolom 'O' niet aangevinkt.  ", ""), "")</f>
        <v/>
      </c>
      <c r="AK148" s="44" t="str">
        <f t="shared" ref="AK148" si="657">IF(AG156&lt;&gt;TRUE, IF(Q156&lt;&gt;"", "| Als je andere samenwerking(en) specificeert in cel 'O"&amp;ROW(Q156)&amp;"', moet je eerst het vak 'Andere' in kolom 'O' selecteren. Laat anders cel 'O"&amp;ROW(Q156)&amp;"' leeg voor deze doelstelling.  ", ""), "")</f>
        <v/>
      </c>
      <c r="AL148" s="44" t="str">
        <f>IF(OR($N148=Samenwerking_C, $N148=Samenwerking_C_BDO), IF(AG156=TRUE, IF(Q156="", "| Specificeer andere samenwerking(en) in cel 'Q"&amp;ROW(Q156)&amp;"'.  ", ""), ""), "")</f>
        <v/>
      </c>
      <c r="AM148" s="44" t="str">
        <f t="shared" ref="AM148" si="658">IF(AI148&lt;&gt;"", AI148, IF(AJ148&lt;&gt;"", AJ148, IF(AK148&lt;&gt;"", AK148, AK148&amp;AL148)))</f>
        <v/>
      </c>
      <c r="AN148" s="110" t="b">
        <v>0</v>
      </c>
      <c r="AO148" s="44" cm="1">
        <f t="array" ref="AO148">SUMPRODUCT((AN148:AN156)*(AN148:AN156))</f>
        <v>0</v>
      </c>
      <c r="AP148" s="44" t="str">
        <f>IF(OR($J148="Gerealiseerd", $J148="In uitvoering", $J148="Geschrapt"), IF(OR($N148=Samenwerking_BDO, $N148=Samenwerking_C_BDO), IF(AO148=0,"| Selecteer één of meerdere samenwerkingen in kolom 'R'.  ",""), ""), "")</f>
        <v/>
      </c>
      <c r="AQ148" s="44" t="str">
        <f>IF(AO148&lt;&gt;0, IF(OR($N148="", $N148=Samenwerking_geen, $N148=Samenwerking_C), "| Maak de juiste keuze in cel 'N"&amp;ROW(N148)&amp;"' vooraleer je samenwerkingen in kolom 'R' aanduidt. Laat anders selectievakken in kolom 'R' niet aangevinkt.  ", ""), "")</f>
        <v/>
      </c>
      <c r="AR148" s="44" t="str">
        <f t="shared" ref="AR148" si="659">IF(AN156&lt;&gt;TRUE, IF(T156&lt;&gt;"", "| Als je andere samenwerking(en) specificeert in cel 'R"&amp;ROW(T156)&amp;"', moet je eerst het vak 'Andere' in kolom 'R' selecteren. Anders laat cel 'R"&amp;ROW(T156)&amp;"' leeg voor deze doelstelling.  ", ""), "")</f>
        <v/>
      </c>
      <c r="AS148" s="44" t="str">
        <f>IF(OR($N148=Samenwerking_BDO, $N148=Samenwerking_C_BDO), IF(AN156=TRUE, IF(T156="", "| Specificeer andere samenwerking(en) in cel 'T"&amp;ROW(T156)&amp;"'.  ", ""), ""), "")</f>
        <v/>
      </c>
      <c r="AT148" s="44" t="str">
        <f t="shared" ref="AT148" si="660">IF(AP148&lt;&gt;"", AP148, IF(AQ148&lt;&gt;"", AQ148, IF(AR148&lt;&gt;"", AR148, AR148&amp;AS148)))</f>
        <v/>
      </c>
      <c r="AU148" s="44" t="str">
        <f t="shared" ref="AU148" si="661">IF(C148&lt;&gt;"", IF(OR(D148="", E148="", G148="", I148="", J148="", M148="", IF(J148="Gerealiseerd", IF(K148="Ja", OR(L148="", N148=""), OR(K148="", N148="")), IF(J148="In uitvoering", N148="", IF(J148="Niet in uitvoering", L148="")))), "| Vul verplichte velden in.", ""), "")</f>
        <v/>
      </c>
      <c r="AV148" s="124" t="str">
        <f t="shared" ref="AV148" si="662">IF(OR(AM148&lt;&gt;"", AT148&lt;&gt;""), AM148&amp;AT148, AU148)</f>
        <v/>
      </c>
    </row>
    <row r="149" spans="1:48" ht="13.25" customHeight="1" x14ac:dyDescent="0.2">
      <c r="B149" s="182"/>
      <c r="C149" s="185"/>
      <c r="D149" s="188" t="s">
        <v>398</v>
      </c>
      <c r="E149" s="179" t="s">
        <v>483</v>
      </c>
      <c r="F149" s="179"/>
      <c r="G149" s="179" t="s">
        <v>484</v>
      </c>
      <c r="H149" s="179" t="s">
        <v>488</v>
      </c>
      <c r="I149" s="179" t="s">
        <v>402</v>
      </c>
      <c r="J149" s="179"/>
      <c r="K149" s="179"/>
      <c r="L149" s="179"/>
      <c r="M149" s="179"/>
      <c r="N149" s="179"/>
      <c r="O149" s="164"/>
      <c r="P149" s="107" t="s">
        <v>410</v>
      </c>
      <c r="Q149" s="108"/>
      <c r="R149" s="164"/>
      <c r="S149" s="107" t="s">
        <v>411</v>
      </c>
      <c r="T149" s="108"/>
      <c r="U149" s="191"/>
      <c r="V149" s="79">
        <v>17</v>
      </c>
      <c r="W149" s="79"/>
      <c r="X149" s="158"/>
      <c r="Y149" s="159"/>
      <c r="Z149" s="159"/>
      <c r="AA149" s="159"/>
      <c r="AB149" s="159"/>
      <c r="AC149" s="159"/>
      <c r="AD149" s="159"/>
      <c r="AE149" s="110" t="str">
        <f t="shared" ref="AE149" si="663">J148&amp;""</f>
        <v>Gerealiseerd</v>
      </c>
      <c r="AF149" s="139" t="str">
        <f t="shared" ref="AF149" si="664">N148&amp;""</f>
        <v>Geen samenwerking</v>
      </c>
      <c r="AG149" s="110" t="b">
        <v>0</v>
      </c>
      <c r="AH149" s="44"/>
      <c r="AI149" s="44" t="str">
        <f t="shared" ref="AI149" si="665">IF(AI148&lt;&gt;"", 1, "")</f>
        <v/>
      </c>
      <c r="AJ149" s="44"/>
      <c r="AK149" s="44"/>
      <c r="AL149" s="44"/>
      <c r="AM149" s="44"/>
      <c r="AN149" s="110" t="b">
        <v>0</v>
      </c>
      <c r="AO149" s="44"/>
      <c r="AP149" s="44" t="str">
        <f t="shared" ref="AP149" si="666">IF(AP148&lt;&gt;"", 1, "")</f>
        <v/>
      </c>
      <c r="AQ149" s="44"/>
      <c r="AR149" s="44"/>
      <c r="AS149" s="44"/>
      <c r="AT149" s="44"/>
      <c r="AU149" s="44"/>
      <c r="AV149" s="124"/>
    </row>
    <row r="150" spans="1:48" ht="13.25" customHeight="1" x14ac:dyDescent="0.2">
      <c r="B150" s="182"/>
      <c r="C150" s="185"/>
      <c r="D150" s="188" t="s">
        <v>398</v>
      </c>
      <c r="E150" s="179" t="s">
        <v>483</v>
      </c>
      <c r="F150" s="179"/>
      <c r="G150" s="179" t="s">
        <v>484</v>
      </c>
      <c r="H150" s="179" t="s">
        <v>488</v>
      </c>
      <c r="I150" s="179" t="s">
        <v>402</v>
      </c>
      <c r="J150" s="179"/>
      <c r="K150" s="179"/>
      <c r="L150" s="179"/>
      <c r="M150" s="179"/>
      <c r="N150" s="179"/>
      <c r="O150" s="164"/>
      <c r="P150" s="107" t="s">
        <v>412</v>
      </c>
      <c r="Q150" s="108"/>
      <c r="R150" s="164"/>
      <c r="S150" s="107" t="s">
        <v>413</v>
      </c>
      <c r="T150" s="108"/>
      <c r="U150" s="191"/>
      <c r="V150" s="79">
        <v>17</v>
      </c>
      <c r="W150" s="79"/>
      <c r="X150" s="158"/>
      <c r="Y150" s="159"/>
      <c r="Z150" s="159"/>
      <c r="AA150" s="159"/>
      <c r="AB150" s="159"/>
      <c r="AC150" s="159"/>
      <c r="AD150" s="159"/>
      <c r="AE150" s="110" t="str">
        <f t="shared" ref="AE150" si="667">J148&amp;""</f>
        <v>Gerealiseerd</v>
      </c>
      <c r="AF150" s="139" t="str">
        <f t="shared" ref="AF150" si="668">N148&amp;""</f>
        <v>Geen samenwerking</v>
      </c>
      <c r="AG150" s="110" t="b">
        <v>0</v>
      </c>
      <c r="AH150" s="44"/>
      <c r="AI150" s="44" t="str">
        <f t="shared" ref="AI150" si="669">IF(AI148&lt;&gt;"", 1, "")</f>
        <v/>
      </c>
      <c r="AJ150" s="44"/>
      <c r="AK150" s="44"/>
      <c r="AL150" s="44"/>
      <c r="AM150" s="44"/>
      <c r="AN150" s="110" t="b">
        <v>0</v>
      </c>
      <c r="AO150" s="44"/>
      <c r="AP150" s="44" t="str">
        <f t="shared" ref="AP150" si="670">IF(AP148&lt;&gt;"", 1, "")</f>
        <v/>
      </c>
      <c r="AQ150" s="44"/>
      <c r="AR150" s="44"/>
      <c r="AS150" s="44"/>
      <c r="AT150" s="44"/>
      <c r="AU150" s="44"/>
      <c r="AV150" s="165"/>
    </row>
    <row r="151" spans="1:48" ht="13.25" customHeight="1" x14ac:dyDescent="0.2">
      <c r="B151" s="182"/>
      <c r="C151" s="185"/>
      <c r="D151" s="188" t="s">
        <v>398</v>
      </c>
      <c r="E151" s="179" t="s">
        <v>483</v>
      </c>
      <c r="F151" s="179"/>
      <c r="G151" s="179" t="s">
        <v>484</v>
      </c>
      <c r="H151" s="179" t="s">
        <v>488</v>
      </c>
      <c r="I151" s="179" t="s">
        <v>402</v>
      </c>
      <c r="J151" s="179"/>
      <c r="K151" s="179"/>
      <c r="L151" s="179"/>
      <c r="M151" s="179"/>
      <c r="N151" s="179"/>
      <c r="O151" s="164"/>
      <c r="P151" s="107" t="s">
        <v>414</v>
      </c>
      <c r="Q151" s="108"/>
      <c r="R151" s="164"/>
      <c r="S151" s="107" t="s">
        <v>415</v>
      </c>
      <c r="T151" s="108"/>
      <c r="U151" s="191"/>
      <c r="V151" s="79">
        <v>17</v>
      </c>
      <c r="W151" s="79"/>
      <c r="X151" s="158"/>
      <c r="Y151" s="159"/>
      <c r="Z151" s="159"/>
      <c r="AA151" s="159"/>
      <c r="AB151" s="159"/>
      <c r="AC151" s="159"/>
      <c r="AD151" s="159"/>
      <c r="AE151" s="110" t="str">
        <f t="shared" ref="AE151" si="671">J148&amp;""</f>
        <v>Gerealiseerd</v>
      </c>
      <c r="AF151" s="139" t="str">
        <f t="shared" ref="AF151" si="672">N148&amp;""</f>
        <v>Geen samenwerking</v>
      </c>
      <c r="AG151" s="110" t="b">
        <v>0</v>
      </c>
      <c r="AH151" s="44"/>
      <c r="AI151" s="44" t="str">
        <f t="shared" ref="AI151" si="673">IF(AI148&lt;&gt;"", 1, "")</f>
        <v/>
      </c>
      <c r="AJ151" s="44"/>
      <c r="AK151" s="44"/>
      <c r="AL151" s="44"/>
      <c r="AM151" s="44"/>
      <c r="AN151" s="110" t="b">
        <v>0</v>
      </c>
      <c r="AO151" s="44"/>
      <c r="AP151" s="44" t="str">
        <f t="shared" ref="AP151" si="674">IF(AP148&lt;&gt;"", 1, "")</f>
        <v/>
      </c>
      <c r="AQ151" s="44"/>
      <c r="AR151" s="44"/>
      <c r="AS151" s="44"/>
      <c r="AT151" s="44"/>
      <c r="AU151" s="44"/>
      <c r="AV151" s="165"/>
    </row>
    <row r="152" spans="1:48" ht="13.25" customHeight="1" x14ac:dyDescent="0.2">
      <c r="B152" s="182"/>
      <c r="C152" s="185"/>
      <c r="D152" s="188" t="s">
        <v>398</v>
      </c>
      <c r="E152" s="179" t="s">
        <v>483</v>
      </c>
      <c r="F152" s="179"/>
      <c r="G152" s="179" t="s">
        <v>484</v>
      </c>
      <c r="H152" s="179" t="s">
        <v>488</v>
      </c>
      <c r="I152" s="179" t="s">
        <v>402</v>
      </c>
      <c r="J152" s="179"/>
      <c r="K152" s="179"/>
      <c r="L152" s="179"/>
      <c r="M152" s="179"/>
      <c r="N152" s="179"/>
      <c r="O152" s="164"/>
      <c r="P152" s="107" t="s">
        <v>416</v>
      </c>
      <c r="Q152" s="108"/>
      <c r="R152" s="164"/>
      <c r="S152" s="107" t="s">
        <v>417</v>
      </c>
      <c r="T152" s="108"/>
      <c r="U152" s="191"/>
      <c r="V152" s="79">
        <v>17</v>
      </c>
      <c r="W152" s="79"/>
      <c r="X152" s="158"/>
      <c r="Y152" s="159"/>
      <c r="Z152" s="159"/>
      <c r="AA152" s="159"/>
      <c r="AB152" s="159"/>
      <c r="AC152" s="159"/>
      <c r="AD152" s="159"/>
      <c r="AE152" s="110" t="str">
        <f t="shared" ref="AE152" si="675">J148&amp;""</f>
        <v>Gerealiseerd</v>
      </c>
      <c r="AF152" s="139" t="str">
        <f t="shared" ref="AF152" si="676">N148&amp;""</f>
        <v>Geen samenwerking</v>
      </c>
      <c r="AG152" s="110" t="b">
        <v>0</v>
      </c>
      <c r="AH152" s="44"/>
      <c r="AI152" s="44" t="str">
        <f t="shared" ref="AI152" si="677">IF(AI148&lt;&gt;"", 1, "")</f>
        <v/>
      </c>
      <c r="AJ152" s="44"/>
      <c r="AK152" s="44"/>
      <c r="AL152" s="44"/>
      <c r="AM152" s="44"/>
      <c r="AN152" s="110" t="b">
        <v>0</v>
      </c>
      <c r="AO152" s="44"/>
      <c r="AP152" s="44" t="str">
        <f t="shared" ref="AP152" si="678">IF(AP148&lt;&gt;"", 1, "")</f>
        <v/>
      </c>
      <c r="AQ152" s="44"/>
      <c r="AR152" s="44"/>
      <c r="AS152" s="44"/>
      <c r="AT152" s="44"/>
      <c r="AU152" s="44"/>
      <c r="AV152" s="165"/>
    </row>
    <row r="153" spans="1:48" ht="13.25" customHeight="1" x14ac:dyDescent="0.2">
      <c r="B153" s="182"/>
      <c r="C153" s="185"/>
      <c r="D153" s="188" t="s">
        <v>398</v>
      </c>
      <c r="E153" s="179" t="s">
        <v>483</v>
      </c>
      <c r="F153" s="179"/>
      <c r="G153" s="179" t="s">
        <v>484</v>
      </c>
      <c r="H153" s="179" t="s">
        <v>488</v>
      </c>
      <c r="I153" s="179" t="s">
        <v>402</v>
      </c>
      <c r="J153" s="179"/>
      <c r="K153" s="179"/>
      <c r="L153" s="179"/>
      <c r="M153" s="179"/>
      <c r="N153" s="179"/>
      <c r="O153" s="164"/>
      <c r="P153" s="107" t="s">
        <v>418</v>
      </c>
      <c r="Q153" s="108"/>
      <c r="R153" s="164"/>
      <c r="S153" s="107" t="s">
        <v>419</v>
      </c>
      <c r="T153" s="108"/>
      <c r="U153" s="191"/>
      <c r="V153" s="79">
        <v>17</v>
      </c>
      <c r="W153" s="79"/>
      <c r="X153" s="158"/>
      <c r="Y153" s="159"/>
      <c r="Z153" s="159"/>
      <c r="AA153" s="159"/>
      <c r="AB153" s="159"/>
      <c r="AC153" s="159"/>
      <c r="AD153" s="159"/>
      <c r="AE153" s="110" t="str">
        <f t="shared" ref="AE153" si="679">J148&amp;""</f>
        <v>Gerealiseerd</v>
      </c>
      <c r="AF153" s="139" t="str">
        <f t="shared" ref="AF153" si="680">N148&amp;""</f>
        <v>Geen samenwerking</v>
      </c>
      <c r="AG153" s="110" t="b">
        <v>0</v>
      </c>
      <c r="AH153" s="44"/>
      <c r="AI153" s="44" t="str">
        <f t="shared" ref="AI153" si="681">IF(AI148&lt;&gt;"", 1, "")</f>
        <v/>
      </c>
      <c r="AJ153" s="44"/>
      <c r="AK153" s="44"/>
      <c r="AL153" s="44"/>
      <c r="AM153" s="44"/>
      <c r="AN153" s="110" t="b">
        <v>0</v>
      </c>
      <c r="AO153" s="44"/>
      <c r="AP153" s="44" t="str">
        <f t="shared" ref="AP153" si="682">IF(AP148&lt;&gt;"", 1, "")</f>
        <v/>
      </c>
      <c r="AQ153" s="44"/>
      <c r="AR153" s="44"/>
      <c r="AS153" s="44"/>
      <c r="AT153" s="44"/>
      <c r="AU153" s="44"/>
      <c r="AV153" s="165"/>
    </row>
    <row r="154" spans="1:48" ht="13.25" customHeight="1" x14ac:dyDescent="0.2">
      <c r="B154" s="182"/>
      <c r="C154" s="185"/>
      <c r="D154" s="188" t="s">
        <v>398</v>
      </c>
      <c r="E154" s="179" t="s">
        <v>483</v>
      </c>
      <c r="F154" s="179"/>
      <c r="G154" s="179" t="s">
        <v>484</v>
      </c>
      <c r="H154" s="179" t="s">
        <v>488</v>
      </c>
      <c r="I154" s="179" t="s">
        <v>402</v>
      </c>
      <c r="J154" s="179"/>
      <c r="K154" s="179"/>
      <c r="L154" s="179"/>
      <c r="M154" s="179"/>
      <c r="N154" s="179"/>
      <c r="O154" s="164"/>
      <c r="P154" s="107" t="s">
        <v>420</v>
      </c>
      <c r="Q154" s="108"/>
      <c r="R154" s="164"/>
      <c r="S154" s="107" t="s">
        <v>421</v>
      </c>
      <c r="T154" s="108"/>
      <c r="U154" s="191"/>
      <c r="V154" s="79">
        <v>17</v>
      </c>
      <c r="W154" s="79"/>
      <c r="X154" s="158"/>
      <c r="Y154" s="159"/>
      <c r="Z154" s="159"/>
      <c r="AA154" s="159"/>
      <c r="AB154" s="159"/>
      <c r="AC154" s="159"/>
      <c r="AD154" s="159"/>
      <c r="AE154" s="110" t="str">
        <f t="shared" ref="AE154" si="683">J148&amp;""</f>
        <v>Gerealiseerd</v>
      </c>
      <c r="AF154" s="139" t="str">
        <f t="shared" ref="AF154" si="684">N148&amp;""</f>
        <v>Geen samenwerking</v>
      </c>
      <c r="AG154" s="110" t="b">
        <v>0</v>
      </c>
      <c r="AH154" s="44"/>
      <c r="AI154" s="44" t="str">
        <f t="shared" ref="AI154" si="685">IF(AI148&lt;&gt;"", 1, "")</f>
        <v/>
      </c>
      <c r="AJ154" s="44"/>
      <c r="AK154" s="44"/>
      <c r="AL154" s="44"/>
      <c r="AM154" s="44"/>
      <c r="AN154" s="110" t="b">
        <v>0</v>
      </c>
      <c r="AO154" s="44"/>
      <c r="AP154" s="44" t="str">
        <f t="shared" ref="AP154" si="686">IF(AP148&lt;&gt;"", 1, "")</f>
        <v/>
      </c>
      <c r="AQ154" s="44"/>
      <c r="AR154" s="44"/>
      <c r="AS154" s="44"/>
      <c r="AT154" s="44"/>
      <c r="AU154" s="44"/>
      <c r="AV154" s="165"/>
    </row>
    <row r="155" spans="1:48" ht="13.25" customHeight="1" x14ac:dyDescent="0.2">
      <c r="B155" s="182"/>
      <c r="C155" s="185"/>
      <c r="D155" s="188" t="s">
        <v>398</v>
      </c>
      <c r="E155" s="179" t="s">
        <v>483</v>
      </c>
      <c r="F155" s="179"/>
      <c r="G155" s="179" t="s">
        <v>484</v>
      </c>
      <c r="H155" s="179" t="s">
        <v>488</v>
      </c>
      <c r="I155" s="179" t="s">
        <v>402</v>
      </c>
      <c r="J155" s="179"/>
      <c r="K155" s="179"/>
      <c r="L155" s="179"/>
      <c r="M155" s="179"/>
      <c r="N155" s="179"/>
      <c r="O155" s="164"/>
      <c r="P155" s="107" t="s">
        <v>422</v>
      </c>
      <c r="Q155" s="108"/>
      <c r="R155" s="164"/>
      <c r="S155" s="107" t="s">
        <v>423</v>
      </c>
      <c r="T155" s="108"/>
      <c r="U155" s="191"/>
      <c r="V155" s="79">
        <v>17</v>
      </c>
      <c r="W155" s="79"/>
      <c r="X155" s="158"/>
      <c r="Y155" s="159"/>
      <c r="Z155" s="159"/>
      <c r="AA155" s="159"/>
      <c r="AB155" s="159"/>
      <c r="AC155" s="159"/>
      <c r="AD155" s="159"/>
      <c r="AE155" s="110" t="str">
        <f t="shared" ref="AE155" si="687">J148&amp;""</f>
        <v>Gerealiseerd</v>
      </c>
      <c r="AF155" s="139" t="str">
        <f t="shared" ref="AF155" si="688">N148&amp;""</f>
        <v>Geen samenwerking</v>
      </c>
      <c r="AG155" s="110" t="b">
        <v>0</v>
      </c>
      <c r="AH155" s="44"/>
      <c r="AI155" s="44" t="str">
        <f t="shared" ref="AI155" si="689">IF(AI148&lt;&gt;"", 1, "")</f>
        <v/>
      </c>
      <c r="AJ155" s="44"/>
      <c r="AK155" s="44"/>
      <c r="AL155" s="44"/>
      <c r="AM155" s="44"/>
      <c r="AN155" s="110" t="b">
        <v>0</v>
      </c>
      <c r="AO155" s="44"/>
      <c r="AP155" s="44" t="str">
        <f t="shared" ref="AP155" si="690">IF(AP148&lt;&gt;"", 1, "")</f>
        <v/>
      </c>
      <c r="AQ155" s="44"/>
      <c r="AR155" s="44"/>
      <c r="AS155" s="44"/>
      <c r="AT155" s="44"/>
      <c r="AU155" s="44"/>
      <c r="AV155" s="165"/>
    </row>
    <row r="156" spans="1:48" ht="13.25" customHeight="1" x14ac:dyDescent="0.2">
      <c r="B156" s="183"/>
      <c r="C156" s="186"/>
      <c r="D156" s="189" t="s">
        <v>398</v>
      </c>
      <c r="E156" s="180" t="s">
        <v>483</v>
      </c>
      <c r="F156" s="180"/>
      <c r="G156" s="180" t="s">
        <v>484</v>
      </c>
      <c r="H156" s="180" t="s">
        <v>488</v>
      </c>
      <c r="I156" s="180" t="s">
        <v>402</v>
      </c>
      <c r="J156" s="180"/>
      <c r="K156" s="180"/>
      <c r="L156" s="180"/>
      <c r="M156" s="180"/>
      <c r="N156" s="180"/>
      <c r="O156" s="166"/>
      <c r="P156" s="109" t="str">
        <f t="shared" ref="P156" si="691">IF(AG156=TRUE, "Andere (specificeer:)", "Andere")</f>
        <v>Andere</v>
      </c>
      <c r="Q156" s="167"/>
      <c r="R156" s="166"/>
      <c r="S156" s="109" t="str">
        <f t="shared" ref="S156" si="692">IF(AN156=TRUE, "Andere (specificeer:)", "Andere")</f>
        <v>Andere</v>
      </c>
      <c r="T156" s="167"/>
      <c r="U156" s="192"/>
      <c r="V156" s="79">
        <v>17</v>
      </c>
      <c r="W156" s="79"/>
      <c r="X156" s="158"/>
      <c r="Y156" s="159"/>
      <c r="Z156" s="159"/>
      <c r="AA156" s="159"/>
      <c r="AB156" s="159"/>
      <c r="AC156" s="159"/>
      <c r="AD156" s="159"/>
      <c r="AE156" s="110" t="str">
        <f t="shared" ref="AE156" si="693">J148&amp;""</f>
        <v>Gerealiseerd</v>
      </c>
      <c r="AF156" s="139" t="str">
        <f t="shared" ref="AF156" si="694">N148&amp;""</f>
        <v>Geen samenwerking</v>
      </c>
      <c r="AG156" s="110" t="b">
        <v>0</v>
      </c>
      <c r="AH156" s="44"/>
      <c r="AI156" s="44" t="str">
        <f t="shared" ref="AI156" si="695">IF(AI148&lt;&gt;"", 1, "")</f>
        <v/>
      </c>
      <c r="AJ156" s="44"/>
      <c r="AK156" s="44"/>
      <c r="AL156" s="44"/>
      <c r="AM156" s="44"/>
      <c r="AN156" s="110" t="b">
        <v>0</v>
      </c>
      <c r="AO156" s="44"/>
      <c r="AP156" s="44" t="str">
        <f t="shared" ref="AP156" si="696">IF(AP148&lt;&gt;"", 1, "")</f>
        <v/>
      </c>
      <c r="AQ156" s="44"/>
      <c r="AR156" s="44"/>
      <c r="AS156" s="44"/>
      <c r="AT156" s="44"/>
      <c r="AU156" s="44"/>
      <c r="AV156" s="135"/>
    </row>
    <row r="157" spans="1:48" ht="13.25" customHeight="1" x14ac:dyDescent="0.2">
      <c r="A157" s="85" t="str">
        <f t="shared" ref="A157" si="697">IF(AV157&lt;&gt;"", "✘", "")</f>
        <v/>
      </c>
      <c r="B157" s="181" t="str">
        <f t="shared" ref="B157" si="698">IF(C157&lt;&gt;"", IF(X157&lt;&gt;"", X157, "D"&amp;SUBSTITUTE(TEXT(W157/1000, "0000,000"), ",", ".")), "")</f>
        <v>D2020.024</v>
      </c>
      <c r="C157" s="184" t="str">
        <f>IF(Y157&amp;Z157&amp;AA157&amp;AB157&amp;AC157&amp;AD157&lt;&gt;"", IF(D157&amp;E157&amp;F157&amp;G157&amp;H157&amp;I157&lt;&gt;Y157&amp;Z157&amp;AA157&amp;AB157&amp;AC157&amp;AD157, "Gewijzigde actie", "Bestaande actie"), IF(OR(D157&amp;E157&amp;F157&amp;G157&amp;H157&amp;I157&amp;J157&amp;K157&amp;L157&amp;M157&amp;N157&amp;Q165&amp;T165&amp;U157&lt;&gt;"", AH157&lt;&gt;0, AO157&lt;&gt;0), "Nieuwe actie", ""))</f>
        <v>Bestaande actie</v>
      </c>
      <c r="D157" s="187" t="s">
        <v>491</v>
      </c>
      <c r="E157" s="178" t="s">
        <v>492</v>
      </c>
      <c r="F157" s="178"/>
      <c r="G157" s="178" t="s">
        <v>493</v>
      </c>
      <c r="H157" s="178" t="s">
        <v>494</v>
      </c>
      <c r="I157" s="178" t="s">
        <v>495</v>
      </c>
      <c r="J157" s="178" t="s">
        <v>403</v>
      </c>
      <c r="K157" s="178" t="s">
        <v>404</v>
      </c>
      <c r="L157" s="178">
        <v>2026</v>
      </c>
      <c r="M157" s="178" t="s">
        <v>673</v>
      </c>
      <c r="N157" s="178" t="s">
        <v>496</v>
      </c>
      <c r="O157" s="168"/>
      <c r="P157" s="105" t="s">
        <v>406</v>
      </c>
      <c r="Q157" s="106"/>
      <c r="R157" s="168"/>
      <c r="S157" s="105" t="s">
        <v>407</v>
      </c>
      <c r="T157" s="106"/>
      <c r="U157" s="190"/>
      <c r="V157" s="79">
        <v>18</v>
      </c>
      <c r="W157" s="79">
        <f>IF(C157&lt;&gt;"", IF(C157="Nieuwe actie", MAX(VALUE(Datum_werkingsjaar&amp;"000"), $W$3:$W156)+1, VALUE(RIGHT(SUBSTITUTE(X157, ".", ""), 7))), "")</f>
        <v>2020024</v>
      </c>
      <c r="X157" s="158" t="s">
        <v>497</v>
      </c>
      <c r="Y157" s="159" t="s">
        <v>491</v>
      </c>
      <c r="Z157" s="159" t="s">
        <v>492</v>
      </c>
      <c r="AA157" s="159"/>
      <c r="AB157" s="159" t="s">
        <v>493</v>
      </c>
      <c r="AC157" s="159" t="s">
        <v>494</v>
      </c>
      <c r="AD157" s="159" t="s">
        <v>495</v>
      </c>
      <c r="AE157" s="110" t="str">
        <f t="shared" ref="AE157" si="699">J157&amp;""</f>
        <v>Gerealiseerd</v>
      </c>
      <c r="AF157" s="139" t="str">
        <f t="shared" ref="AF157" si="700">N157&amp;""</f>
        <v>Enkel cultureel</v>
      </c>
      <c r="AG157" s="110" t="b">
        <v>0</v>
      </c>
      <c r="AH157" s="44" cm="1">
        <f t="array" ref="AH157">SUMPRODUCT((AG157:AG165)*(AG157:AG165))</f>
        <v>2</v>
      </c>
      <c r="AI157" s="44" t="str">
        <f>IF(OR($J157="Gerealiseerd", $J157="In uitvoering", $J157="Geschrapt"), IF(OR($N157=Samenwerking_C, $N157=Samenwerking_C_BDO), IF(AH157=0, "| Selecteer één of meerdere samenwerkingen in kolom 'O'.  ", ""), ""), "")</f>
        <v/>
      </c>
      <c r="AJ157" s="44" t="str">
        <f>IF(AH157&lt;&gt;0, IF(OR($N157="", $N157=Samenwerking_geen, $N157=Samenwerking_BDO), "| Maak de juiste keuze in cel 'N"&amp;ROW(N157)&amp;"' vooraleer je samenwerkingen in kolom 'O' aanduidt. Laat anders selectievakken in kolom 'O' niet aangevinkt.  ", ""), "")</f>
        <v/>
      </c>
      <c r="AK157" s="44" t="str">
        <f t="shared" ref="AK157" si="701">IF(AG165&lt;&gt;TRUE, IF(Q165&lt;&gt;"", "| Als je andere samenwerking(en) specificeert in cel 'O"&amp;ROW(Q165)&amp;"', moet je eerst het vak 'Andere' in kolom 'O' selecteren. Laat anders cel 'O"&amp;ROW(Q165)&amp;"' leeg voor deze doelstelling.  ", ""), "")</f>
        <v/>
      </c>
      <c r="AL157" s="44" t="str">
        <f>IF(OR($N157=Samenwerking_C, $N157=Samenwerking_C_BDO), IF(AG165=TRUE, IF(Q165="", "| Specificeer andere samenwerking(en) in cel 'Q"&amp;ROW(Q165)&amp;"'.  ", ""), ""), "")</f>
        <v/>
      </c>
      <c r="AM157" s="44" t="str">
        <f t="shared" ref="AM157" si="702">IF(AI157&lt;&gt;"", AI157, IF(AJ157&lt;&gt;"", AJ157, IF(AK157&lt;&gt;"", AK157, AK157&amp;AL157)))</f>
        <v/>
      </c>
      <c r="AN157" s="110" t="b">
        <v>0</v>
      </c>
      <c r="AO157" s="44" cm="1">
        <f t="array" ref="AO157">SUMPRODUCT((AN157:AN165)*(AN157:AN165))</f>
        <v>0</v>
      </c>
      <c r="AP157" s="44" t="str">
        <f>IF(OR($J157="Gerealiseerd", $J157="In uitvoering", $J157="Geschrapt"), IF(OR($N157=Samenwerking_BDO, $N157=Samenwerking_C_BDO), IF(AO157=0,"| Selecteer één of meerdere samenwerkingen in kolom 'R'.  ",""), ""), "")</f>
        <v/>
      </c>
      <c r="AQ157" s="44" t="str">
        <f>IF(AO157&lt;&gt;0, IF(OR($N157="", $N157=Samenwerking_geen, $N157=Samenwerking_C), "| Maak de juiste keuze in cel 'N"&amp;ROW(N157)&amp;"' vooraleer je samenwerkingen in kolom 'R' aanduidt. Laat anders selectievakken in kolom 'R' niet aangevinkt.  ", ""), "")</f>
        <v/>
      </c>
      <c r="AR157" s="44" t="str">
        <f t="shared" ref="AR157" si="703">IF(AN165&lt;&gt;TRUE, IF(T165&lt;&gt;"", "| Als je andere samenwerking(en) specificeert in cel 'R"&amp;ROW(T165)&amp;"', moet je eerst het vak 'Andere' in kolom 'R' selecteren. Anders laat cel 'R"&amp;ROW(T165)&amp;"' leeg voor deze doelstelling.  ", ""), "")</f>
        <v/>
      </c>
      <c r="AS157" s="44" t="str">
        <f>IF(OR($N157=Samenwerking_BDO, $N157=Samenwerking_C_BDO), IF(AN165=TRUE, IF(T165="", "| Specificeer andere samenwerking(en) in cel 'T"&amp;ROW(T165)&amp;"'.  ", ""), ""), "")</f>
        <v/>
      </c>
      <c r="AT157" s="44" t="str">
        <f t="shared" ref="AT157" si="704">IF(AP157&lt;&gt;"", AP157, IF(AQ157&lt;&gt;"", AQ157, IF(AR157&lt;&gt;"", AR157, AR157&amp;AS157)))</f>
        <v/>
      </c>
      <c r="AU157" s="44" t="str">
        <f t="shared" ref="AU157" si="705">IF(C157&lt;&gt;"", IF(OR(D157="", E157="", G157="", I157="", J157="", M157="", IF(J157="Gerealiseerd", IF(K157="Ja", OR(L157="", N157=""), OR(K157="", N157="")), IF(J157="In uitvoering", N157="", IF(J157="Niet in uitvoering", L157="")))), "| Vul verplichte velden in.", ""), "")</f>
        <v/>
      </c>
      <c r="AV157" s="124" t="str">
        <f t="shared" ref="AV157" si="706">IF(OR(AM157&lt;&gt;"", AT157&lt;&gt;""), AM157&amp;AT157, AU157)</f>
        <v/>
      </c>
    </row>
    <row r="158" spans="1:48" ht="13.25" customHeight="1" x14ac:dyDescent="0.2">
      <c r="B158" s="182"/>
      <c r="C158" s="185"/>
      <c r="D158" s="188" t="s">
        <v>491</v>
      </c>
      <c r="E158" s="179" t="s">
        <v>492</v>
      </c>
      <c r="F158" s="179"/>
      <c r="G158" s="179" t="s">
        <v>493</v>
      </c>
      <c r="H158" s="179" t="s">
        <v>494</v>
      </c>
      <c r="I158" s="179" t="s">
        <v>495</v>
      </c>
      <c r="J158" s="179"/>
      <c r="K158" s="179"/>
      <c r="L158" s="179"/>
      <c r="M158" s="179"/>
      <c r="N158" s="179"/>
      <c r="O158" s="164"/>
      <c r="P158" s="107" t="s">
        <v>410</v>
      </c>
      <c r="Q158" s="108"/>
      <c r="R158" s="164"/>
      <c r="S158" s="107" t="s">
        <v>411</v>
      </c>
      <c r="T158" s="108"/>
      <c r="U158" s="191"/>
      <c r="V158" s="79">
        <v>18</v>
      </c>
      <c r="W158" s="79"/>
      <c r="X158" s="158"/>
      <c r="Y158" s="159"/>
      <c r="Z158" s="159"/>
      <c r="AA158" s="159"/>
      <c r="AB158" s="159"/>
      <c r="AC158" s="159"/>
      <c r="AD158" s="159"/>
      <c r="AE158" s="110" t="str">
        <f t="shared" ref="AE158" si="707">J157&amp;""</f>
        <v>Gerealiseerd</v>
      </c>
      <c r="AF158" s="139" t="str">
        <f t="shared" ref="AF158" si="708">N157&amp;""</f>
        <v>Enkel cultureel</v>
      </c>
      <c r="AG158" s="110" t="b">
        <v>1</v>
      </c>
      <c r="AH158" s="44"/>
      <c r="AI158" s="44" t="str">
        <f t="shared" ref="AI158" si="709">IF(AI157&lt;&gt;"", 1, "")</f>
        <v/>
      </c>
      <c r="AJ158" s="44"/>
      <c r="AK158" s="44"/>
      <c r="AL158" s="44"/>
      <c r="AM158" s="44"/>
      <c r="AN158" s="110" t="b">
        <v>0</v>
      </c>
      <c r="AO158" s="44"/>
      <c r="AP158" s="44" t="str">
        <f t="shared" ref="AP158" si="710">IF(AP157&lt;&gt;"", 1, "")</f>
        <v/>
      </c>
      <c r="AQ158" s="44"/>
      <c r="AR158" s="44"/>
      <c r="AS158" s="44"/>
      <c r="AT158" s="44"/>
      <c r="AU158" s="44"/>
      <c r="AV158" s="124"/>
    </row>
    <row r="159" spans="1:48" ht="13.25" customHeight="1" x14ac:dyDescent="0.2">
      <c r="B159" s="182"/>
      <c r="C159" s="185"/>
      <c r="D159" s="188" t="s">
        <v>491</v>
      </c>
      <c r="E159" s="179" t="s">
        <v>492</v>
      </c>
      <c r="F159" s="179"/>
      <c r="G159" s="179" t="s">
        <v>493</v>
      </c>
      <c r="H159" s="179" t="s">
        <v>494</v>
      </c>
      <c r="I159" s="179" t="s">
        <v>495</v>
      </c>
      <c r="J159" s="179"/>
      <c r="K159" s="179"/>
      <c r="L159" s="179"/>
      <c r="M159" s="179"/>
      <c r="N159" s="179"/>
      <c r="O159" s="164"/>
      <c r="P159" s="107" t="s">
        <v>412</v>
      </c>
      <c r="Q159" s="108"/>
      <c r="R159" s="164"/>
      <c r="S159" s="107" t="s">
        <v>413</v>
      </c>
      <c r="T159" s="108"/>
      <c r="U159" s="191"/>
      <c r="V159" s="79">
        <v>18</v>
      </c>
      <c r="W159" s="79"/>
      <c r="X159" s="158"/>
      <c r="Y159" s="159"/>
      <c r="Z159" s="159"/>
      <c r="AA159" s="159"/>
      <c r="AB159" s="159"/>
      <c r="AC159" s="159"/>
      <c r="AD159" s="159"/>
      <c r="AE159" s="110" t="str">
        <f t="shared" ref="AE159" si="711">J157&amp;""</f>
        <v>Gerealiseerd</v>
      </c>
      <c r="AF159" s="139" t="str">
        <f t="shared" ref="AF159" si="712">N157&amp;""</f>
        <v>Enkel cultureel</v>
      </c>
      <c r="AG159" s="110" t="b">
        <v>0</v>
      </c>
      <c r="AH159" s="44"/>
      <c r="AI159" s="44" t="str">
        <f t="shared" ref="AI159" si="713">IF(AI157&lt;&gt;"", 1, "")</f>
        <v/>
      </c>
      <c r="AJ159" s="44"/>
      <c r="AK159" s="44"/>
      <c r="AL159" s="44"/>
      <c r="AM159" s="44"/>
      <c r="AN159" s="110" t="b">
        <v>0</v>
      </c>
      <c r="AO159" s="44"/>
      <c r="AP159" s="44" t="str">
        <f t="shared" ref="AP159" si="714">IF(AP157&lt;&gt;"", 1, "")</f>
        <v/>
      </c>
      <c r="AQ159" s="44"/>
      <c r="AR159" s="44"/>
      <c r="AS159" s="44"/>
      <c r="AT159" s="44"/>
      <c r="AU159" s="44"/>
      <c r="AV159" s="165"/>
    </row>
    <row r="160" spans="1:48" ht="13.25" customHeight="1" x14ac:dyDescent="0.2">
      <c r="B160" s="182"/>
      <c r="C160" s="185"/>
      <c r="D160" s="188" t="s">
        <v>491</v>
      </c>
      <c r="E160" s="179" t="s">
        <v>492</v>
      </c>
      <c r="F160" s="179"/>
      <c r="G160" s="179" t="s">
        <v>493</v>
      </c>
      <c r="H160" s="179" t="s">
        <v>494</v>
      </c>
      <c r="I160" s="179" t="s">
        <v>495</v>
      </c>
      <c r="J160" s="179"/>
      <c r="K160" s="179"/>
      <c r="L160" s="179"/>
      <c r="M160" s="179"/>
      <c r="N160" s="179"/>
      <c r="O160" s="164"/>
      <c r="P160" s="107" t="s">
        <v>414</v>
      </c>
      <c r="Q160" s="108"/>
      <c r="R160" s="164"/>
      <c r="S160" s="107" t="s">
        <v>415</v>
      </c>
      <c r="T160" s="108"/>
      <c r="U160" s="191"/>
      <c r="V160" s="79">
        <v>18</v>
      </c>
      <c r="W160" s="79"/>
      <c r="X160" s="158"/>
      <c r="Y160" s="159"/>
      <c r="Z160" s="159"/>
      <c r="AA160" s="159"/>
      <c r="AB160" s="159"/>
      <c r="AC160" s="159"/>
      <c r="AD160" s="159"/>
      <c r="AE160" s="110" t="str">
        <f t="shared" ref="AE160" si="715">J157&amp;""</f>
        <v>Gerealiseerd</v>
      </c>
      <c r="AF160" s="139" t="str">
        <f t="shared" ref="AF160" si="716">N157&amp;""</f>
        <v>Enkel cultureel</v>
      </c>
      <c r="AG160" s="110" t="b">
        <v>0</v>
      </c>
      <c r="AH160" s="44"/>
      <c r="AI160" s="44" t="str">
        <f t="shared" ref="AI160" si="717">IF(AI157&lt;&gt;"", 1, "")</f>
        <v/>
      </c>
      <c r="AJ160" s="44"/>
      <c r="AK160" s="44"/>
      <c r="AL160" s="44"/>
      <c r="AM160" s="44"/>
      <c r="AN160" s="110" t="b">
        <v>0</v>
      </c>
      <c r="AO160" s="44"/>
      <c r="AP160" s="44" t="str">
        <f t="shared" ref="AP160" si="718">IF(AP157&lt;&gt;"", 1, "")</f>
        <v/>
      </c>
      <c r="AQ160" s="44"/>
      <c r="AR160" s="44"/>
      <c r="AS160" s="44"/>
      <c r="AT160" s="44"/>
      <c r="AU160" s="44"/>
      <c r="AV160" s="165"/>
    </row>
    <row r="161" spans="1:48" ht="13.25" customHeight="1" x14ac:dyDescent="0.2">
      <c r="B161" s="182"/>
      <c r="C161" s="185"/>
      <c r="D161" s="188" t="s">
        <v>491</v>
      </c>
      <c r="E161" s="179" t="s">
        <v>492</v>
      </c>
      <c r="F161" s="179"/>
      <c r="G161" s="179" t="s">
        <v>493</v>
      </c>
      <c r="H161" s="179" t="s">
        <v>494</v>
      </c>
      <c r="I161" s="179" t="s">
        <v>495</v>
      </c>
      <c r="J161" s="179"/>
      <c r="K161" s="179"/>
      <c r="L161" s="179"/>
      <c r="M161" s="179"/>
      <c r="N161" s="179"/>
      <c r="O161" s="164"/>
      <c r="P161" s="107" t="s">
        <v>416</v>
      </c>
      <c r="Q161" s="108"/>
      <c r="R161" s="164"/>
      <c r="S161" s="107" t="s">
        <v>417</v>
      </c>
      <c r="T161" s="108"/>
      <c r="U161" s="191"/>
      <c r="V161" s="79">
        <v>18</v>
      </c>
      <c r="W161" s="79"/>
      <c r="X161" s="158"/>
      <c r="Y161" s="159"/>
      <c r="Z161" s="159"/>
      <c r="AA161" s="159"/>
      <c r="AB161" s="159"/>
      <c r="AC161" s="159"/>
      <c r="AD161" s="159"/>
      <c r="AE161" s="110" t="str">
        <f t="shared" ref="AE161" si="719">J157&amp;""</f>
        <v>Gerealiseerd</v>
      </c>
      <c r="AF161" s="139" t="str">
        <f t="shared" ref="AF161" si="720">N157&amp;""</f>
        <v>Enkel cultureel</v>
      </c>
      <c r="AG161" s="110" t="b">
        <v>0</v>
      </c>
      <c r="AH161" s="44"/>
      <c r="AI161" s="44" t="str">
        <f t="shared" ref="AI161" si="721">IF(AI157&lt;&gt;"", 1, "")</f>
        <v/>
      </c>
      <c r="AJ161" s="44"/>
      <c r="AK161" s="44"/>
      <c r="AL161" s="44"/>
      <c r="AM161" s="44"/>
      <c r="AN161" s="110" t="b">
        <v>0</v>
      </c>
      <c r="AO161" s="44"/>
      <c r="AP161" s="44" t="str">
        <f t="shared" ref="AP161" si="722">IF(AP157&lt;&gt;"", 1, "")</f>
        <v/>
      </c>
      <c r="AQ161" s="44"/>
      <c r="AR161" s="44"/>
      <c r="AS161" s="44"/>
      <c r="AT161" s="44"/>
      <c r="AU161" s="44"/>
      <c r="AV161" s="165"/>
    </row>
    <row r="162" spans="1:48" ht="13.25" customHeight="1" x14ac:dyDescent="0.2">
      <c r="B162" s="182"/>
      <c r="C162" s="185"/>
      <c r="D162" s="188" t="s">
        <v>491</v>
      </c>
      <c r="E162" s="179" t="s">
        <v>492</v>
      </c>
      <c r="F162" s="179"/>
      <c r="G162" s="179" t="s">
        <v>493</v>
      </c>
      <c r="H162" s="179" t="s">
        <v>494</v>
      </c>
      <c r="I162" s="179" t="s">
        <v>495</v>
      </c>
      <c r="J162" s="179"/>
      <c r="K162" s="179"/>
      <c r="L162" s="179"/>
      <c r="M162" s="179"/>
      <c r="N162" s="179"/>
      <c r="O162" s="164"/>
      <c r="P162" s="107" t="s">
        <v>418</v>
      </c>
      <c r="Q162" s="108"/>
      <c r="R162" s="164"/>
      <c r="S162" s="107" t="s">
        <v>419</v>
      </c>
      <c r="T162" s="108"/>
      <c r="U162" s="191"/>
      <c r="V162" s="79">
        <v>18</v>
      </c>
      <c r="W162" s="79"/>
      <c r="X162" s="158"/>
      <c r="Y162" s="159"/>
      <c r="Z162" s="159"/>
      <c r="AA162" s="159"/>
      <c r="AB162" s="159"/>
      <c r="AC162" s="159"/>
      <c r="AD162" s="159"/>
      <c r="AE162" s="110" t="str">
        <f t="shared" ref="AE162" si="723">J157&amp;""</f>
        <v>Gerealiseerd</v>
      </c>
      <c r="AF162" s="139" t="str">
        <f t="shared" ref="AF162" si="724">N157&amp;""</f>
        <v>Enkel cultureel</v>
      </c>
      <c r="AG162" s="110" t="b">
        <v>1</v>
      </c>
      <c r="AH162" s="44"/>
      <c r="AI162" s="44" t="str">
        <f t="shared" ref="AI162" si="725">IF(AI157&lt;&gt;"", 1, "")</f>
        <v/>
      </c>
      <c r="AJ162" s="44"/>
      <c r="AK162" s="44"/>
      <c r="AL162" s="44"/>
      <c r="AM162" s="44"/>
      <c r="AN162" s="110" t="b">
        <v>0</v>
      </c>
      <c r="AO162" s="44"/>
      <c r="AP162" s="44" t="str">
        <f t="shared" ref="AP162" si="726">IF(AP157&lt;&gt;"", 1, "")</f>
        <v/>
      </c>
      <c r="AQ162" s="44"/>
      <c r="AR162" s="44"/>
      <c r="AS162" s="44"/>
      <c r="AT162" s="44"/>
      <c r="AU162" s="44"/>
      <c r="AV162" s="165"/>
    </row>
    <row r="163" spans="1:48" ht="13.25" customHeight="1" x14ac:dyDescent="0.2">
      <c r="B163" s="182"/>
      <c r="C163" s="185"/>
      <c r="D163" s="188" t="s">
        <v>491</v>
      </c>
      <c r="E163" s="179" t="s">
        <v>492</v>
      </c>
      <c r="F163" s="179"/>
      <c r="G163" s="179" t="s">
        <v>493</v>
      </c>
      <c r="H163" s="179" t="s">
        <v>494</v>
      </c>
      <c r="I163" s="179" t="s">
        <v>495</v>
      </c>
      <c r="J163" s="179"/>
      <c r="K163" s="179"/>
      <c r="L163" s="179"/>
      <c r="M163" s="179"/>
      <c r="N163" s="179"/>
      <c r="O163" s="164"/>
      <c r="P163" s="107" t="s">
        <v>420</v>
      </c>
      <c r="Q163" s="108"/>
      <c r="R163" s="164"/>
      <c r="S163" s="107" t="s">
        <v>421</v>
      </c>
      <c r="T163" s="108"/>
      <c r="U163" s="191"/>
      <c r="V163" s="79">
        <v>18</v>
      </c>
      <c r="W163" s="79"/>
      <c r="X163" s="158"/>
      <c r="Y163" s="159"/>
      <c r="Z163" s="159"/>
      <c r="AA163" s="159"/>
      <c r="AB163" s="159"/>
      <c r="AC163" s="159"/>
      <c r="AD163" s="159"/>
      <c r="AE163" s="110" t="str">
        <f t="shared" ref="AE163" si="727">J157&amp;""</f>
        <v>Gerealiseerd</v>
      </c>
      <c r="AF163" s="139" t="str">
        <f t="shared" ref="AF163" si="728">N157&amp;""</f>
        <v>Enkel cultureel</v>
      </c>
      <c r="AG163" s="110" t="b">
        <v>0</v>
      </c>
      <c r="AH163" s="44"/>
      <c r="AI163" s="44" t="str">
        <f t="shared" ref="AI163" si="729">IF(AI157&lt;&gt;"", 1, "")</f>
        <v/>
      </c>
      <c r="AJ163" s="44"/>
      <c r="AK163" s="44"/>
      <c r="AL163" s="44"/>
      <c r="AM163" s="44"/>
      <c r="AN163" s="110" t="b">
        <v>0</v>
      </c>
      <c r="AO163" s="44"/>
      <c r="AP163" s="44" t="str">
        <f t="shared" ref="AP163" si="730">IF(AP157&lt;&gt;"", 1, "")</f>
        <v/>
      </c>
      <c r="AQ163" s="44"/>
      <c r="AR163" s="44"/>
      <c r="AS163" s="44"/>
      <c r="AT163" s="44"/>
      <c r="AU163" s="44"/>
      <c r="AV163" s="165"/>
    </row>
    <row r="164" spans="1:48" ht="13.25" customHeight="1" x14ac:dyDescent="0.2">
      <c r="B164" s="182"/>
      <c r="C164" s="185"/>
      <c r="D164" s="188" t="s">
        <v>491</v>
      </c>
      <c r="E164" s="179" t="s">
        <v>492</v>
      </c>
      <c r="F164" s="179"/>
      <c r="G164" s="179" t="s">
        <v>493</v>
      </c>
      <c r="H164" s="179" t="s">
        <v>494</v>
      </c>
      <c r="I164" s="179" t="s">
        <v>495</v>
      </c>
      <c r="J164" s="179"/>
      <c r="K164" s="179"/>
      <c r="L164" s="179"/>
      <c r="M164" s="179"/>
      <c r="N164" s="179"/>
      <c r="O164" s="164"/>
      <c r="P164" s="107" t="s">
        <v>422</v>
      </c>
      <c r="Q164" s="108"/>
      <c r="R164" s="164"/>
      <c r="S164" s="107" t="s">
        <v>423</v>
      </c>
      <c r="T164" s="108"/>
      <c r="U164" s="191"/>
      <c r="V164" s="79">
        <v>18</v>
      </c>
      <c r="W164" s="79"/>
      <c r="X164" s="158"/>
      <c r="Y164" s="159"/>
      <c r="Z164" s="159"/>
      <c r="AA164" s="159"/>
      <c r="AB164" s="159"/>
      <c r="AC164" s="159"/>
      <c r="AD164" s="159"/>
      <c r="AE164" s="110" t="str">
        <f t="shared" ref="AE164" si="731">J157&amp;""</f>
        <v>Gerealiseerd</v>
      </c>
      <c r="AF164" s="139" t="str">
        <f t="shared" ref="AF164" si="732">N157&amp;""</f>
        <v>Enkel cultureel</v>
      </c>
      <c r="AG164" s="110" t="b">
        <v>0</v>
      </c>
      <c r="AH164" s="44"/>
      <c r="AI164" s="44" t="str">
        <f t="shared" ref="AI164" si="733">IF(AI157&lt;&gt;"", 1, "")</f>
        <v/>
      </c>
      <c r="AJ164" s="44"/>
      <c r="AK164" s="44"/>
      <c r="AL164" s="44"/>
      <c r="AM164" s="44"/>
      <c r="AN164" s="110" t="b">
        <v>0</v>
      </c>
      <c r="AO164" s="44"/>
      <c r="AP164" s="44" t="str">
        <f t="shared" ref="AP164" si="734">IF(AP157&lt;&gt;"", 1, "")</f>
        <v/>
      </c>
      <c r="AQ164" s="44"/>
      <c r="AR164" s="44"/>
      <c r="AS164" s="44"/>
      <c r="AT164" s="44"/>
      <c r="AU164" s="44"/>
      <c r="AV164" s="165"/>
    </row>
    <row r="165" spans="1:48" ht="13.25" customHeight="1" x14ac:dyDescent="0.2">
      <c r="B165" s="183"/>
      <c r="C165" s="186"/>
      <c r="D165" s="189" t="s">
        <v>491</v>
      </c>
      <c r="E165" s="180" t="s">
        <v>492</v>
      </c>
      <c r="F165" s="180"/>
      <c r="G165" s="180" t="s">
        <v>493</v>
      </c>
      <c r="H165" s="180" t="s">
        <v>494</v>
      </c>
      <c r="I165" s="180" t="s">
        <v>495</v>
      </c>
      <c r="J165" s="180"/>
      <c r="K165" s="180"/>
      <c r="L165" s="180"/>
      <c r="M165" s="180"/>
      <c r="N165" s="180"/>
      <c r="O165" s="166"/>
      <c r="P165" s="109" t="str">
        <f t="shared" ref="P165" si="735">IF(AG165=TRUE, "Andere (specificeer:)", "Andere")</f>
        <v>Andere</v>
      </c>
      <c r="Q165" s="167"/>
      <c r="R165" s="166"/>
      <c r="S165" s="109" t="str">
        <f t="shared" ref="S165" si="736">IF(AN165=TRUE, "Andere (specificeer:)", "Andere")</f>
        <v>Andere</v>
      </c>
      <c r="T165" s="167"/>
      <c r="U165" s="192"/>
      <c r="V165" s="79">
        <v>18</v>
      </c>
      <c r="W165" s="79"/>
      <c r="X165" s="158"/>
      <c r="Y165" s="159"/>
      <c r="Z165" s="159"/>
      <c r="AA165" s="159"/>
      <c r="AB165" s="159"/>
      <c r="AC165" s="159"/>
      <c r="AD165" s="159"/>
      <c r="AE165" s="110" t="str">
        <f t="shared" ref="AE165" si="737">J157&amp;""</f>
        <v>Gerealiseerd</v>
      </c>
      <c r="AF165" s="139" t="str">
        <f t="shared" ref="AF165" si="738">N157&amp;""</f>
        <v>Enkel cultureel</v>
      </c>
      <c r="AG165" s="110" t="b">
        <v>0</v>
      </c>
      <c r="AH165" s="44"/>
      <c r="AI165" s="44" t="str">
        <f t="shared" ref="AI165" si="739">IF(AI157&lt;&gt;"", 1, "")</f>
        <v/>
      </c>
      <c r="AJ165" s="44"/>
      <c r="AK165" s="44"/>
      <c r="AL165" s="44"/>
      <c r="AM165" s="44"/>
      <c r="AN165" s="110" t="b">
        <v>0</v>
      </c>
      <c r="AO165" s="44"/>
      <c r="AP165" s="44" t="str">
        <f t="shared" ref="AP165" si="740">IF(AP157&lt;&gt;"", 1, "")</f>
        <v/>
      </c>
      <c r="AQ165" s="44"/>
      <c r="AR165" s="44"/>
      <c r="AS165" s="44"/>
      <c r="AT165" s="44"/>
      <c r="AU165" s="44"/>
      <c r="AV165" s="135"/>
    </row>
    <row r="166" spans="1:48" ht="13.25" customHeight="1" x14ac:dyDescent="0.2">
      <c r="A166" s="85" t="str">
        <f t="shared" ref="A166" si="741">IF(AV166&lt;&gt;"", "✘", "")</f>
        <v/>
      </c>
      <c r="B166" s="181" t="str">
        <f t="shared" ref="B166" si="742">IF(C166&lt;&gt;"", IF(X166&lt;&gt;"", X166, "D"&amp;SUBSTITUTE(TEXT(W166/1000, "0000,000"), ",", ".")), "")</f>
        <v>D2021.002</v>
      </c>
      <c r="C166" s="184" t="str">
        <f>IF(Y166&amp;Z166&amp;AA166&amp;AB166&amp;AC166&amp;AD166&lt;&gt;"", IF(D166&amp;E166&amp;F166&amp;G166&amp;H166&amp;I166&lt;&gt;Y166&amp;Z166&amp;AA166&amp;AB166&amp;AC166&amp;AD166, "Gewijzigde actie", "Bestaande actie"), IF(OR(D166&amp;E166&amp;F166&amp;G166&amp;H166&amp;I166&amp;J166&amp;K166&amp;L166&amp;M166&amp;N166&amp;Q174&amp;T174&amp;U166&lt;&gt;"", AH166&lt;&gt;0, AO166&lt;&gt;0), "Nieuwe actie", ""))</f>
        <v>Bestaande actie</v>
      </c>
      <c r="D166" s="187" t="s">
        <v>498</v>
      </c>
      <c r="E166" s="178" t="s">
        <v>483</v>
      </c>
      <c r="F166" s="178"/>
      <c r="G166" s="178" t="s">
        <v>499</v>
      </c>
      <c r="H166" s="178" t="s">
        <v>500</v>
      </c>
      <c r="I166" s="178" t="s">
        <v>495</v>
      </c>
      <c r="J166" s="178" t="s">
        <v>403</v>
      </c>
      <c r="K166" s="178" t="s">
        <v>404</v>
      </c>
      <c r="L166" s="178">
        <v>2026</v>
      </c>
      <c r="M166" s="178" t="s">
        <v>640</v>
      </c>
      <c r="N166" s="178" t="s">
        <v>496</v>
      </c>
      <c r="O166" s="168"/>
      <c r="P166" s="105" t="s">
        <v>406</v>
      </c>
      <c r="Q166" s="106"/>
      <c r="R166" s="168"/>
      <c r="S166" s="105" t="s">
        <v>407</v>
      </c>
      <c r="T166" s="106"/>
      <c r="U166" s="190" t="s">
        <v>501</v>
      </c>
      <c r="V166" s="79">
        <v>19</v>
      </c>
      <c r="W166" s="79">
        <f>IF(C166&lt;&gt;"", IF(C166="Nieuwe actie", MAX(VALUE(Datum_werkingsjaar&amp;"000"), $W$3:$W165)+1, VALUE(RIGHT(SUBSTITUTE(X166, ".", ""), 7))), "")</f>
        <v>2021002</v>
      </c>
      <c r="X166" s="158" t="s">
        <v>502</v>
      </c>
      <c r="Y166" s="159" t="s">
        <v>498</v>
      </c>
      <c r="Z166" s="159" t="s">
        <v>483</v>
      </c>
      <c r="AA166" s="159"/>
      <c r="AB166" s="159" t="s">
        <v>499</v>
      </c>
      <c r="AC166" s="159" t="s">
        <v>500</v>
      </c>
      <c r="AD166" s="159" t="s">
        <v>495</v>
      </c>
      <c r="AE166" s="110" t="str">
        <f t="shared" ref="AE166" si="743">J166&amp;""</f>
        <v>Gerealiseerd</v>
      </c>
      <c r="AF166" s="139" t="str">
        <f t="shared" ref="AF166" si="744">N166&amp;""</f>
        <v>Enkel cultureel</v>
      </c>
      <c r="AG166" s="110" t="b">
        <v>1</v>
      </c>
      <c r="AH166" s="44" cm="1">
        <f t="array" ref="AH166">SUMPRODUCT((AG166:AG174)*(AG166:AG174))</f>
        <v>3</v>
      </c>
      <c r="AI166" s="44" t="str">
        <f>IF(OR($J166="Gerealiseerd", $J166="In uitvoering", $J166="Geschrapt"), IF(OR($N166=Samenwerking_C, $N166=Samenwerking_C_BDO), IF(AH166=0, "| Selecteer één of meerdere samenwerkingen in kolom 'O'.  ", ""), ""), "")</f>
        <v/>
      </c>
      <c r="AJ166" s="44" t="str">
        <f>IF(AH166&lt;&gt;0, IF(OR($N166="", $N166=Samenwerking_geen, $N166=Samenwerking_BDO), "| Maak de juiste keuze in cel 'N"&amp;ROW(N166)&amp;"' vooraleer je samenwerkingen in kolom 'O' aanduidt. Laat anders selectievakken in kolom 'O' niet aangevinkt.  ", ""), "")</f>
        <v/>
      </c>
      <c r="AK166" s="44" t="str">
        <f t="shared" ref="AK166" si="745">IF(AG174&lt;&gt;TRUE, IF(Q174&lt;&gt;"", "| Als je andere samenwerking(en) specificeert in cel 'O"&amp;ROW(Q174)&amp;"', moet je eerst het vak 'Andere' in kolom 'O' selecteren. Laat anders cel 'O"&amp;ROW(Q174)&amp;"' leeg voor deze doelstelling.  ", ""), "")</f>
        <v/>
      </c>
      <c r="AL166" s="44" t="str">
        <f>IF(OR($N166=Samenwerking_C, $N166=Samenwerking_C_BDO), IF(AG174=TRUE, IF(Q174="", "| Specificeer andere samenwerking(en) in cel 'Q"&amp;ROW(Q174)&amp;"'.  ", ""), ""), "")</f>
        <v/>
      </c>
      <c r="AM166" s="44" t="str">
        <f t="shared" ref="AM166" si="746">IF(AI166&lt;&gt;"", AI166, IF(AJ166&lt;&gt;"", AJ166, IF(AK166&lt;&gt;"", AK166, AK166&amp;AL166)))</f>
        <v/>
      </c>
      <c r="AN166" s="110" t="b">
        <v>0</v>
      </c>
      <c r="AO166" s="44" cm="1">
        <f t="array" ref="AO166">SUMPRODUCT((AN166:AN174)*(AN166:AN174))</f>
        <v>0</v>
      </c>
      <c r="AP166" s="44" t="str">
        <f>IF(OR($J166="Gerealiseerd", $J166="In uitvoering", $J166="Geschrapt"), IF(OR($N166=Samenwerking_BDO, $N166=Samenwerking_C_BDO), IF(AO166=0,"| Selecteer één of meerdere samenwerkingen in kolom 'R'.  ",""), ""), "")</f>
        <v/>
      </c>
      <c r="AQ166" s="44" t="str">
        <f>IF(AO166&lt;&gt;0, IF(OR($N166="", $N166=Samenwerking_geen, $N166=Samenwerking_C), "| Maak de juiste keuze in cel 'N"&amp;ROW(N166)&amp;"' vooraleer je samenwerkingen in kolom 'R' aanduidt. Laat anders selectievakken in kolom 'R' niet aangevinkt.  ", ""), "")</f>
        <v/>
      </c>
      <c r="AR166" s="44" t="str">
        <f t="shared" ref="AR166" si="747">IF(AN174&lt;&gt;TRUE, IF(T174&lt;&gt;"", "| Als je andere samenwerking(en) specificeert in cel 'R"&amp;ROW(T174)&amp;"', moet je eerst het vak 'Andere' in kolom 'R' selecteren. Anders laat cel 'R"&amp;ROW(T174)&amp;"' leeg voor deze doelstelling.  ", ""), "")</f>
        <v/>
      </c>
      <c r="AS166" s="44" t="str">
        <f>IF(OR($N166=Samenwerking_BDO, $N166=Samenwerking_C_BDO), IF(AN174=TRUE, IF(T174="", "| Specificeer andere samenwerking(en) in cel 'T"&amp;ROW(T174)&amp;"'.  ", ""), ""), "")</f>
        <v/>
      </c>
      <c r="AT166" s="44" t="str">
        <f t="shared" ref="AT166" si="748">IF(AP166&lt;&gt;"", AP166, IF(AQ166&lt;&gt;"", AQ166, IF(AR166&lt;&gt;"", AR166, AR166&amp;AS166)))</f>
        <v/>
      </c>
      <c r="AU166" s="44" t="str">
        <f t="shared" ref="AU166" si="749">IF(C166&lt;&gt;"", IF(OR(D166="", E166="", G166="", I166="", J166="", M166="", IF(J166="Gerealiseerd", IF(K166="Ja", OR(L166="", N166=""), OR(K166="", N166="")), IF(J166="In uitvoering", N166="", IF(J166="Niet in uitvoering", L166="")))), "| Vul verplichte velden in.", ""), "")</f>
        <v/>
      </c>
      <c r="AV166" s="124" t="str">
        <f t="shared" ref="AV166" si="750">IF(OR(AM166&lt;&gt;"", AT166&lt;&gt;""), AM166&amp;AT166, AU166)</f>
        <v/>
      </c>
    </row>
    <row r="167" spans="1:48" ht="13.25" customHeight="1" x14ac:dyDescent="0.2">
      <c r="B167" s="182"/>
      <c r="C167" s="185"/>
      <c r="D167" s="188" t="s">
        <v>498</v>
      </c>
      <c r="E167" s="179" t="s">
        <v>483</v>
      </c>
      <c r="F167" s="179"/>
      <c r="G167" s="179" t="s">
        <v>499</v>
      </c>
      <c r="H167" s="179" t="s">
        <v>500</v>
      </c>
      <c r="I167" s="179" t="s">
        <v>495</v>
      </c>
      <c r="J167" s="179"/>
      <c r="K167" s="179"/>
      <c r="L167" s="179"/>
      <c r="M167" s="179"/>
      <c r="N167" s="179"/>
      <c r="O167" s="164"/>
      <c r="P167" s="107" t="s">
        <v>410</v>
      </c>
      <c r="Q167" s="108"/>
      <c r="R167" s="164"/>
      <c r="S167" s="107" t="s">
        <v>411</v>
      </c>
      <c r="T167" s="108"/>
      <c r="U167" s="191"/>
      <c r="V167" s="79">
        <v>19</v>
      </c>
      <c r="W167" s="79"/>
      <c r="X167" s="158"/>
      <c r="Y167" s="159"/>
      <c r="Z167" s="159"/>
      <c r="AA167" s="159"/>
      <c r="AB167" s="159"/>
      <c r="AC167" s="159"/>
      <c r="AD167" s="159"/>
      <c r="AE167" s="110" t="str">
        <f t="shared" ref="AE167" si="751">J166&amp;""</f>
        <v>Gerealiseerd</v>
      </c>
      <c r="AF167" s="139" t="str">
        <f t="shared" ref="AF167" si="752">N166&amp;""</f>
        <v>Enkel cultureel</v>
      </c>
      <c r="AG167" s="110" t="b">
        <v>0</v>
      </c>
      <c r="AH167" s="44"/>
      <c r="AI167" s="44" t="str">
        <f t="shared" ref="AI167" si="753">IF(AI166&lt;&gt;"", 1, "")</f>
        <v/>
      </c>
      <c r="AJ167" s="44"/>
      <c r="AK167" s="44"/>
      <c r="AL167" s="44"/>
      <c r="AM167" s="44"/>
      <c r="AN167" s="110" t="b">
        <v>0</v>
      </c>
      <c r="AO167" s="44"/>
      <c r="AP167" s="44" t="str">
        <f t="shared" ref="AP167" si="754">IF(AP166&lt;&gt;"", 1, "")</f>
        <v/>
      </c>
      <c r="AQ167" s="44"/>
      <c r="AR167" s="44"/>
      <c r="AS167" s="44"/>
      <c r="AT167" s="44"/>
      <c r="AU167" s="44"/>
      <c r="AV167" s="124"/>
    </row>
    <row r="168" spans="1:48" ht="13.25" customHeight="1" x14ac:dyDescent="0.2">
      <c r="B168" s="182"/>
      <c r="C168" s="185"/>
      <c r="D168" s="188" t="s">
        <v>498</v>
      </c>
      <c r="E168" s="179" t="s">
        <v>483</v>
      </c>
      <c r="F168" s="179"/>
      <c r="G168" s="179" t="s">
        <v>499</v>
      </c>
      <c r="H168" s="179" t="s">
        <v>500</v>
      </c>
      <c r="I168" s="179" t="s">
        <v>495</v>
      </c>
      <c r="J168" s="179"/>
      <c r="K168" s="179"/>
      <c r="L168" s="179"/>
      <c r="M168" s="179"/>
      <c r="N168" s="179"/>
      <c r="O168" s="164"/>
      <c r="P168" s="107" t="s">
        <v>412</v>
      </c>
      <c r="Q168" s="108"/>
      <c r="R168" s="164"/>
      <c r="S168" s="107" t="s">
        <v>413</v>
      </c>
      <c r="T168" s="108"/>
      <c r="U168" s="191"/>
      <c r="V168" s="79">
        <v>19</v>
      </c>
      <c r="W168" s="79"/>
      <c r="X168" s="158"/>
      <c r="Y168" s="159"/>
      <c r="Z168" s="159"/>
      <c r="AA168" s="159"/>
      <c r="AB168" s="159"/>
      <c r="AC168" s="159"/>
      <c r="AD168" s="159"/>
      <c r="AE168" s="110" t="str">
        <f t="shared" ref="AE168" si="755">J166&amp;""</f>
        <v>Gerealiseerd</v>
      </c>
      <c r="AF168" s="139" t="str">
        <f t="shared" ref="AF168" si="756">N166&amp;""</f>
        <v>Enkel cultureel</v>
      </c>
      <c r="AG168" s="110" t="b">
        <v>0</v>
      </c>
      <c r="AH168" s="44"/>
      <c r="AI168" s="44" t="str">
        <f t="shared" ref="AI168" si="757">IF(AI166&lt;&gt;"", 1, "")</f>
        <v/>
      </c>
      <c r="AJ168" s="44"/>
      <c r="AK168" s="44"/>
      <c r="AL168" s="44"/>
      <c r="AM168" s="44"/>
      <c r="AN168" s="110" t="b">
        <v>0</v>
      </c>
      <c r="AO168" s="44"/>
      <c r="AP168" s="44" t="str">
        <f t="shared" ref="AP168" si="758">IF(AP166&lt;&gt;"", 1, "")</f>
        <v/>
      </c>
      <c r="AQ168" s="44"/>
      <c r="AR168" s="44"/>
      <c r="AS168" s="44"/>
      <c r="AT168" s="44"/>
      <c r="AU168" s="44"/>
      <c r="AV168" s="165"/>
    </row>
    <row r="169" spans="1:48" ht="13.25" customHeight="1" x14ac:dyDescent="0.2">
      <c r="B169" s="182"/>
      <c r="C169" s="185"/>
      <c r="D169" s="188" t="s">
        <v>498</v>
      </c>
      <c r="E169" s="179" t="s">
        <v>483</v>
      </c>
      <c r="F169" s="179"/>
      <c r="G169" s="179" t="s">
        <v>499</v>
      </c>
      <c r="H169" s="179" t="s">
        <v>500</v>
      </c>
      <c r="I169" s="179" t="s">
        <v>495</v>
      </c>
      <c r="J169" s="179"/>
      <c r="K169" s="179"/>
      <c r="L169" s="179"/>
      <c r="M169" s="179"/>
      <c r="N169" s="179"/>
      <c r="O169" s="164"/>
      <c r="P169" s="107" t="s">
        <v>414</v>
      </c>
      <c r="Q169" s="108"/>
      <c r="R169" s="164"/>
      <c r="S169" s="107" t="s">
        <v>415</v>
      </c>
      <c r="T169" s="108"/>
      <c r="U169" s="191"/>
      <c r="V169" s="79">
        <v>19</v>
      </c>
      <c r="W169" s="79"/>
      <c r="X169" s="158"/>
      <c r="Y169" s="159"/>
      <c r="Z169" s="159"/>
      <c r="AA169" s="159"/>
      <c r="AB169" s="159"/>
      <c r="AC169" s="159"/>
      <c r="AD169" s="159"/>
      <c r="AE169" s="110" t="str">
        <f t="shared" ref="AE169" si="759">J166&amp;""</f>
        <v>Gerealiseerd</v>
      </c>
      <c r="AF169" s="139" t="str">
        <f t="shared" ref="AF169" si="760">N166&amp;""</f>
        <v>Enkel cultureel</v>
      </c>
      <c r="AG169" s="110" t="b">
        <v>0</v>
      </c>
      <c r="AH169" s="44"/>
      <c r="AI169" s="44" t="str">
        <f t="shared" ref="AI169" si="761">IF(AI166&lt;&gt;"", 1, "")</f>
        <v/>
      </c>
      <c r="AJ169" s="44"/>
      <c r="AK169" s="44"/>
      <c r="AL169" s="44"/>
      <c r="AM169" s="44"/>
      <c r="AN169" s="110" t="b">
        <v>0</v>
      </c>
      <c r="AO169" s="44"/>
      <c r="AP169" s="44" t="str">
        <f t="shared" ref="AP169" si="762">IF(AP166&lt;&gt;"", 1, "")</f>
        <v/>
      </c>
      <c r="AQ169" s="44"/>
      <c r="AR169" s="44"/>
      <c r="AS169" s="44"/>
      <c r="AT169" s="44"/>
      <c r="AU169" s="44"/>
      <c r="AV169" s="165"/>
    </row>
    <row r="170" spans="1:48" ht="13.25" customHeight="1" x14ac:dyDescent="0.2">
      <c r="B170" s="182"/>
      <c r="C170" s="185"/>
      <c r="D170" s="188" t="s">
        <v>498</v>
      </c>
      <c r="E170" s="179" t="s">
        <v>483</v>
      </c>
      <c r="F170" s="179"/>
      <c r="G170" s="179" t="s">
        <v>499</v>
      </c>
      <c r="H170" s="179" t="s">
        <v>500</v>
      </c>
      <c r="I170" s="179" t="s">
        <v>495</v>
      </c>
      <c r="J170" s="179"/>
      <c r="K170" s="179"/>
      <c r="L170" s="179"/>
      <c r="M170" s="179"/>
      <c r="N170" s="179"/>
      <c r="O170" s="164"/>
      <c r="P170" s="107" t="s">
        <v>416</v>
      </c>
      <c r="Q170" s="108"/>
      <c r="R170" s="164"/>
      <c r="S170" s="107" t="s">
        <v>417</v>
      </c>
      <c r="T170" s="108"/>
      <c r="U170" s="191"/>
      <c r="V170" s="79">
        <v>19</v>
      </c>
      <c r="W170" s="79"/>
      <c r="X170" s="158"/>
      <c r="Y170" s="159"/>
      <c r="Z170" s="159"/>
      <c r="AA170" s="159"/>
      <c r="AB170" s="159"/>
      <c r="AC170" s="159"/>
      <c r="AD170" s="159"/>
      <c r="AE170" s="110" t="str">
        <f t="shared" ref="AE170" si="763">J166&amp;""</f>
        <v>Gerealiseerd</v>
      </c>
      <c r="AF170" s="139" t="str">
        <f t="shared" ref="AF170" si="764">N166&amp;""</f>
        <v>Enkel cultureel</v>
      </c>
      <c r="AG170" s="110" t="b">
        <v>0</v>
      </c>
      <c r="AH170" s="44"/>
      <c r="AI170" s="44" t="str">
        <f t="shared" ref="AI170" si="765">IF(AI166&lt;&gt;"", 1, "")</f>
        <v/>
      </c>
      <c r="AJ170" s="44"/>
      <c r="AK170" s="44"/>
      <c r="AL170" s="44"/>
      <c r="AM170" s="44"/>
      <c r="AN170" s="110" t="b">
        <v>0</v>
      </c>
      <c r="AO170" s="44"/>
      <c r="AP170" s="44" t="str">
        <f t="shared" ref="AP170" si="766">IF(AP166&lt;&gt;"", 1, "")</f>
        <v/>
      </c>
      <c r="AQ170" s="44"/>
      <c r="AR170" s="44"/>
      <c r="AS170" s="44"/>
      <c r="AT170" s="44"/>
      <c r="AU170" s="44"/>
      <c r="AV170" s="165"/>
    </row>
    <row r="171" spans="1:48" ht="13.25" customHeight="1" x14ac:dyDescent="0.2">
      <c r="B171" s="182"/>
      <c r="C171" s="185"/>
      <c r="D171" s="188" t="s">
        <v>498</v>
      </c>
      <c r="E171" s="179" t="s">
        <v>483</v>
      </c>
      <c r="F171" s="179"/>
      <c r="G171" s="179" t="s">
        <v>499</v>
      </c>
      <c r="H171" s="179" t="s">
        <v>500</v>
      </c>
      <c r="I171" s="179" t="s">
        <v>495</v>
      </c>
      <c r="J171" s="179"/>
      <c r="K171" s="179"/>
      <c r="L171" s="179"/>
      <c r="M171" s="179"/>
      <c r="N171" s="179"/>
      <c r="O171" s="164"/>
      <c r="P171" s="107" t="s">
        <v>418</v>
      </c>
      <c r="Q171" s="108"/>
      <c r="R171" s="164"/>
      <c r="S171" s="107" t="s">
        <v>419</v>
      </c>
      <c r="T171" s="108"/>
      <c r="U171" s="191"/>
      <c r="V171" s="79">
        <v>19</v>
      </c>
      <c r="W171" s="79"/>
      <c r="X171" s="158"/>
      <c r="Y171" s="159"/>
      <c r="Z171" s="159"/>
      <c r="AA171" s="159"/>
      <c r="AB171" s="159"/>
      <c r="AC171" s="159"/>
      <c r="AD171" s="159"/>
      <c r="AE171" s="110" t="str">
        <f t="shared" ref="AE171" si="767">J166&amp;""</f>
        <v>Gerealiseerd</v>
      </c>
      <c r="AF171" s="139" t="str">
        <f t="shared" ref="AF171" si="768">N166&amp;""</f>
        <v>Enkel cultureel</v>
      </c>
      <c r="AG171" s="110" t="b">
        <v>0</v>
      </c>
      <c r="AH171" s="44"/>
      <c r="AI171" s="44" t="str">
        <f t="shared" ref="AI171" si="769">IF(AI166&lt;&gt;"", 1, "")</f>
        <v/>
      </c>
      <c r="AJ171" s="44"/>
      <c r="AK171" s="44"/>
      <c r="AL171" s="44"/>
      <c r="AM171" s="44"/>
      <c r="AN171" s="110" t="b">
        <v>0</v>
      </c>
      <c r="AO171" s="44"/>
      <c r="AP171" s="44" t="str">
        <f t="shared" ref="AP171" si="770">IF(AP166&lt;&gt;"", 1, "")</f>
        <v/>
      </c>
      <c r="AQ171" s="44"/>
      <c r="AR171" s="44"/>
      <c r="AS171" s="44"/>
      <c r="AT171" s="44"/>
      <c r="AU171" s="44"/>
      <c r="AV171" s="165"/>
    </row>
    <row r="172" spans="1:48" ht="13.25" customHeight="1" x14ac:dyDescent="0.2">
      <c r="B172" s="182"/>
      <c r="C172" s="185"/>
      <c r="D172" s="188" t="s">
        <v>498</v>
      </c>
      <c r="E172" s="179" t="s">
        <v>483</v>
      </c>
      <c r="F172" s="179"/>
      <c r="G172" s="179" t="s">
        <v>499</v>
      </c>
      <c r="H172" s="179" t="s">
        <v>500</v>
      </c>
      <c r="I172" s="179" t="s">
        <v>495</v>
      </c>
      <c r="J172" s="179"/>
      <c r="K172" s="179"/>
      <c r="L172" s="179"/>
      <c r="M172" s="179"/>
      <c r="N172" s="179"/>
      <c r="O172" s="164"/>
      <c r="P172" s="107" t="s">
        <v>420</v>
      </c>
      <c r="Q172" s="108"/>
      <c r="R172" s="164"/>
      <c r="S172" s="107" t="s">
        <v>421</v>
      </c>
      <c r="T172" s="108"/>
      <c r="U172" s="191"/>
      <c r="V172" s="79">
        <v>19</v>
      </c>
      <c r="W172" s="79"/>
      <c r="X172" s="158"/>
      <c r="Y172" s="159"/>
      <c r="Z172" s="159"/>
      <c r="AA172" s="159"/>
      <c r="AB172" s="159"/>
      <c r="AC172" s="159"/>
      <c r="AD172" s="159"/>
      <c r="AE172" s="110" t="str">
        <f t="shared" ref="AE172" si="771">J166&amp;""</f>
        <v>Gerealiseerd</v>
      </c>
      <c r="AF172" s="139" t="str">
        <f t="shared" ref="AF172" si="772">N166&amp;""</f>
        <v>Enkel cultureel</v>
      </c>
      <c r="AG172" s="110" t="b">
        <v>1</v>
      </c>
      <c r="AH172" s="44"/>
      <c r="AI172" s="44" t="str">
        <f t="shared" ref="AI172" si="773">IF(AI166&lt;&gt;"", 1, "")</f>
        <v/>
      </c>
      <c r="AJ172" s="44"/>
      <c r="AK172" s="44"/>
      <c r="AL172" s="44"/>
      <c r="AM172" s="44"/>
      <c r="AN172" s="110" t="b">
        <v>0</v>
      </c>
      <c r="AO172" s="44"/>
      <c r="AP172" s="44" t="str">
        <f t="shared" ref="AP172" si="774">IF(AP166&lt;&gt;"", 1, "")</f>
        <v/>
      </c>
      <c r="AQ172" s="44"/>
      <c r="AR172" s="44"/>
      <c r="AS172" s="44"/>
      <c r="AT172" s="44"/>
      <c r="AU172" s="44"/>
      <c r="AV172" s="165"/>
    </row>
    <row r="173" spans="1:48" ht="13.25" customHeight="1" x14ac:dyDescent="0.2">
      <c r="B173" s="182"/>
      <c r="C173" s="185"/>
      <c r="D173" s="188" t="s">
        <v>498</v>
      </c>
      <c r="E173" s="179" t="s">
        <v>483</v>
      </c>
      <c r="F173" s="179"/>
      <c r="G173" s="179" t="s">
        <v>499</v>
      </c>
      <c r="H173" s="179" t="s">
        <v>500</v>
      </c>
      <c r="I173" s="179" t="s">
        <v>495</v>
      </c>
      <c r="J173" s="179"/>
      <c r="K173" s="179"/>
      <c r="L173" s="179"/>
      <c r="M173" s="179"/>
      <c r="N173" s="179"/>
      <c r="O173" s="164"/>
      <c r="P173" s="107" t="s">
        <v>422</v>
      </c>
      <c r="Q173" s="108"/>
      <c r="R173" s="164"/>
      <c r="S173" s="107" t="s">
        <v>423</v>
      </c>
      <c r="T173" s="108"/>
      <c r="U173" s="191"/>
      <c r="V173" s="79">
        <v>19</v>
      </c>
      <c r="W173" s="79"/>
      <c r="X173" s="158"/>
      <c r="Y173" s="159"/>
      <c r="Z173" s="159"/>
      <c r="AA173" s="159"/>
      <c r="AB173" s="159"/>
      <c r="AC173" s="159"/>
      <c r="AD173" s="159"/>
      <c r="AE173" s="110" t="str">
        <f t="shared" ref="AE173" si="775">J166&amp;""</f>
        <v>Gerealiseerd</v>
      </c>
      <c r="AF173" s="139" t="str">
        <f t="shared" ref="AF173" si="776">N166&amp;""</f>
        <v>Enkel cultureel</v>
      </c>
      <c r="AG173" s="110" t="b">
        <v>0</v>
      </c>
      <c r="AH173" s="44"/>
      <c r="AI173" s="44" t="str">
        <f t="shared" ref="AI173" si="777">IF(AI166&lt;&gt;"", 1, "")</f>
        <v/>
      </c>
      <c r="AJ173" s="44"/>
      <c r="AK173" s="44"/>
      <c r="AL173" s="44"/>
      <c r="AM173" s="44"/>
      <c r="AN173" s="110" t="b">
        <v>0</v>
      </c>
      <c r="AO173" s="44"/>
      <c r="AP173" s="44" t="str">
        <f t="shared" ref="AP173" si="778">IF(AP166&lt;&gt;"", 1, "")</f>
        <v/>
      </c>
      <c r="AQ173" s="44"/>
      <c r="AR173" s="44"/>
      <c r="AS173" s="44"/>
      <c r="AT173" s="44"/>
      <c r="AU173" s="44"/>
      <c r="AV173" s="165"/>
    </row>
    <row r="174" spans="1:48" ht="13.25" customHeight="1" x14ac:dyDescent="0.2">
      <c r="B174" s="183"/>
      <c r="C174" s="186"/>
      <c r="D174" s="189" t="s">
        <v>498</v>
      </c>
      <c r="E174" s="180" t="s">
        <v>483</v>
      </c>
      <c r="F174" s="180"/>
      <c r="G174" s="180" t="s">
        <v>499</v>
      </c>
      <c r="H174" s="180" t="s">
        <v>500</v>
      </c>
      <c r="I174" s="180" t="s">
        <v>495</v>
      </c>
      <c r="J174" s="180"/>
      <c r="K174" s="180"/>
      <c r="L174" s="180"/>
      <c r="M174" s="180"/>
      <c r="N174" s="180"/>
      <c r="O174" s="166"/>
      <c r="P174" s="109" t="str">
        <f t="shared" ref="P174" si="779">IF(AG174=TRUE, "Andere (specificeer:)", "Andere")</f>
        <v>Andere (specificeer:)</v>
      </c>
      <c r="Q174" s="167" t="s">
        <v>503</v>
      </c>
      <c r="R174" s="166"/>
      <c r="S174" s="109" t="str">
        <f t="shared" ref="S174" si="780">IF(AN174=TRUE, "Andere (specificeer:)", "Andere")</f>
        <v>Andere</v>
      </c>
      <c r="T174" s="167"/>
      <c r="U174" s="192"/>
      <c r="V174" s="79">
        <v>19</v>
      </c>
      <c r="W174" s="79"/>
      <c r="X174" s="158"/>
      <c r="Y174" s="159"/>
      <c r="Z174" s="159"/>
      <c r="AA174" s="159"/>
      <c r="AB174" s="159"/>
      <c r="AC174" s="159"/>
      <c r="AD174" s="159"/>
      <c r="AE174" s="110" t="str">
        <f t="shared" ref="AE174" si="781">J166&amp;""</f>
        <v>Gerealiseerd</v>
      </c>
      <c r="AF174" s="139" t="str">
        <f t="shared" ref="AF174" si="782">N166&amp;""</f>
        <v>Enkel cultureel</v>
      </c>
      <c r="AG174" s="110" t="b">
        <v>1</v>
      </c>
      <c r="AH174" s="44"/>
      <c r="AI174" s="44" t="str">
        <f t="shared" ref="AI174" si="783">IF(AI166&lt;&gt;"", 1, "")</f>
        <v/>
      </c>
      <c r="AJ174" s="44"/>
      <c r="AK174" s="44"/>
      <c r="AL174" s="44"/>
      <c r="AM174" s="44"/>
      <c r="AN174" s="110" t="b">
        <v>0</v>
      </c>
      <c r="AO174" s="44"/>
      <c r="AP174" s="44" t="str">
        <f t="shared" ref="AP174" si="784">IF(AP166&lt;&gt;"", 1, "")</f>
        <v/>
      </c>
      <c r="AQ174" s="44"/>
      <c r="AR174" s="44"/>
      <c r="AS174" s="44"/>
      <c r="AT174" s="44"/>
      <c r="AU174" s="44"/>
      <c r="AV174" s="135"/>
    </row>
    <row r="175" spans="1:48" ht="13.25" customHeight="1" x14ac:dyDescent="0.2">
      <c r="A175" s="85" t="str">
        <f t="shared" ref="A175" si="785">IF(AV175&lt;&gt;"", "✘", "")</f>
        <v/>
      </c>
      <c r="B175" s="181" t="str">
        <f t="shared" ref="B175" si="786">IF(C175&lt;&gt;"", IF(X175&lt;&gt;"", X175, "D"&amp;SUBSTITUTE(TEXT(W175/1000, "0000,000"), ",", ".")), "")</f>
        <v>D2021.003</v>
      </c>
      <c r="C175" s="184" t="str">
        <f>IF(Y175&amp;Z175&amp;AA175&amp;AB175&amp;AC175&amp;AD175&lt;&gt;"", IF(D175&amp;E175&amp;F175&amp;G175&amp;H175&amp;I175&lt;&gt;Y175&amp;Z175&amp;AA175&amp;AB175&amp;AC175&amp;AD175, "Gewijzigde actie", "Bestaande actie"), IF(OR(D175&amp;E175&amp;F175&amp;G175&amp;H175&amp;I175&amp;J175&amp;K175&amp;L175&amp;M175&amp;N175&amp;Q183&amp;T183&amp;U175&lt;&gt;"", AH175&lt;&gt;0, AO175&lt;&gt;0), "Nieuwe actie", ""))</f>
        <v>Bestaande actie</v>
      </c>
      <c r="D175" s="187" t="s">
        <v>504</v>
      </c>
      <c r="E175" s="178" t="s">
        <v>505</v>
      </c>
      <c r="F175" s="178"/>
      <c r="G175" s="178" t="s">
        <v>506</v>
      </c>
      <c r="H175" s="178" t="s">
        <v>507</v>
      </c>
      <c r="I175" s="178" t="s">
        <v>402</v>
      </c>
      <c r="J175" s="178" t="s">
        <v>403</v>
      </c>
      <c r="K175" s="178" t="s">
        <v>404</v>
      </c>
      <c r="L175" s="178">
        <v>2026</v>
      </c>
      <c r="M175" s="178" t="s">
        <v>674</v>
      </c>
      <c r="N175" s="178" t="s">
        <v>496</v>
      </c>
      <c r="O175" s="168"/>
      <c r="P175" s="105" t="s">
        <v>406</v>
      </c>
      <c r="Q175" s="106"/>
      <c r="R175" s="168"/>
      <c r="S175" s="105" t="s">
        <v>407</v>
      </c>
      <c r="T175" s="106"/>
      <c r="U175" s="190"/>
      <c r="V175" s="79">
        <v>20</v>
      </c>
      <c r="W175" s="79">
        <f>IF(C175&lt;&gt;"", IF(C175="Nieuwe actie", MAX(VALUE(Datum_werkingsjaar&amp;"000"), $W$3:$W174)+1, VALUE(RIGHT(SUBSTITUTE(X175, ".", ""), 7))), "")</f>
        <v>2021003</v>
      </c>
      <c r="X175" s="158" t="s">
        <v>508</v>
      </c>
      <c r="Y175" s="159" t="s">
        <v>504</v>
      </c>
      <c r="Z175" s="159" t="s">
        <v>505</v>
      </c>
      <c r="AA175" s="159"/>
      <c r="AB175" s="159" t="s">
        <v>506</v>
      </c>
      <c r="AC175" s="159" t="s">
        <v>507</v>
      </c>
      <c r="AD175" s="159" t="s">
        <v>402</v>
      </c>
      <c r="AE175" s="110" t="str">
        <f t="shared" ref="AE175" si="787">J175&amp;""</f>
        <v>Gerealiseerd</v>
      </c>
      <c r="AF175" s="139" t="str">
        <f t="shared" ref="AF175" si="788">N175&amp;""</f>
        <v>Enkel cultureel</v>
      </c>
      <c r="AG175" s="110" t="b">
        <v>0</v>
      </c>
      <c r="AH175" s="44" cm="1">
        <f t="array" ref="AH175">SUMPRODUCT((AG175:AG183)*(AG175:AG183))</f>
        <v>3</v>
      </c>
      <c r="AI175" s="44" t="str">
        <f>IF(OR($J175="Gerealiseerd", $J175="In uitvoering", $J175="Geschrapt"), IF(OR($N175=Samenwerking_C, $N175=Samenwerking_C_BDO), IF(AH175=0, "| Selecteer één of meerdere samenwerkingen in kolom 'O'.  ", ""), ""), "")</f>
        <v/>
      </c>
      <c r="AJ175" s="44" t="str">
        <f>IF(AH175&lt;&gt;0, IF(OR($N175="", $N175=Samenwerking_geen, $N175=Samenwerking_BDO), "| Maak de juiste keuze in cel 'N"&amp;ROW(N175)&amp;"' vooraleer je samenwerkingen in kolom 'O' aanduidt. Laat anders selectievakken in kolom 'O' niet aangevinkt.  ", ""), "")</f>
        <v/>
      </c>
      <c r="AK175" s="44" t="str">
        <f t="shared" ref="AK175" si="789">IF(AG183&lt;&gt;TRUE, IF(Q183&lt;&gt;"", "| Als je andere samenwerking(en) specificeert in cel 'O"&amp;ROW(Q183)&amp;"', moet je eerst het vak 'Andere' in kolom 'O' selecteren. Laat anders cel 'O"&amp;ROW(Q183)&amp;"' leeg voor deze doelstelling.  ", ""), "")</f>
        <v/>
      </c>
      <c r="AL175" s="44" t="str">
        <f>IF(OR($N175=Samenwerking_C, $N175=Samenwerking_C_BDO), IF(AG183=TRUE, IF(Q183="", "| Specificeer andere samenwerking(en) in cel 'Q"&amp;ROW(Q183)&amp;"'.  ", ""), ""), "")</f>
        <v/>
      </c>
      <c r="AM175" s="44" t="str">
        <f t="shared" ref="AM175" si="790">IF(AI175&lt;&gt;"", AI175, IF(AJ175&lt;&gt;"", AJ175, IF(AK175&lt;&gt;"", AK175, AK175&amp;AL175)))</f>
        <v/>
      </c>
      <c r="AN175" s="110" t="b">
        <v>0</v>
      </c>
      <c r="AO175" s="44" cm="1">
        <f t="array" ref="AO175">SUMPRODUCT((AN175:AN183)*(AN175:AN183))</f>
        <v>0</v>
      </c>
      <c r="AP175" s="44" t="str">
        <f>IF(OR($J175="Gerealiseerd", $J175="In uitvoering", $J175="Geschrapt"), IF(OR($N175=Samenwerking_BDO, $N175=Samenwerking_C_BDO), IF(AO175=0,"| Selecteer één of meerdere samenwerkingen in kolom 'R'.  ",""), ""), "")</f>
        <v/>
      </c>
      <c r="AQ175" s="44" t="str">
        <f>IF(AO175&lt;&gt;0, IF(OR($N175="", $N175=Samenwerking_geen, $N175=Samenwerking_C), "| Maak de juiste keuze in cel 'N"&amp;ROW(N175)&amp;"' vooraleer je samenwerkingen in kolom 'R' aanduidt. Laat anders selectievakken in kolom 'R' niet aangevinkt.  ", ""), "")</f>
        <v/>
      </c>
      <c r="AR175" s="44" t="str">
        <f t="shared" ref="AR175" si="791">IF(AN183&lt;&gt;TRUE, IF(T183&lt;&gt;"", "| Als je andere samenwerking(en) specificeert in cel 'R"&amp;ROW(T183)&amp;"', moet je eerst het vak 'Andere' in kolom 'R' selecteren. Anders laat cel 'R"&amp;ROW(T183)&amp;"' leeg voor deze doelstelling.  ", ""), "")</f>
        <v/>
      </c>
      <c r="AS175" s="44" t="str">
        <f>IF(OR($N175=Samenwerking_BDO, $N175=Samenwerking_C_BDO), IF(AN183=TRUE, IF(T183="", "| Specificeer andere samenwerking(en) in cel 'T"&amp;ROW(T183)&amp;"'.  ", ""), ""), "")</f>
        <v/>
      </c>
      <c r="AT175" s="44" t="str">
        <f t="shared" ref="AT175" si="792">IF(AP175&lt;&gt;"", AP175, IF(AQ175&lt;&gt;"", AQ175, IF(AR175&lt;&gt;"", AR175, AR175&amp;AS175)))</f>
        <v/>
      </c>
      <c r="AU175" s="44" t="str">
        <f t="shared" ref="AU175" si="793">IF(C175&lt;&gt;"", IF(OR(D175="", E175="", G175="", I175="", J175="", M175="", IF(J175="Gerealiseerd", IF(K175="Ja", OR(L175="", N175=""), OR(K175="", N175="")), IF(J175="In uitvoering", N175="", IF(J175="Niet in uitvoering", L175="")))), "| Vul verplichte velden in.", ""), "")</f>
        <v/>
      </c>
      <c r="AV175" s="124" t="str">
        <f t="shared" ref="AV175" si="794">IF(OR(AM175&lt;&gt;"", AT175&lt;&gt;""), AM175&amp;AT175, AU175)</f>
        <v/>
      </c>
    </row>
    <row r="176" spans="1:48" ht="13.25" customHeight="1" x14ac:dyDescent="0.2">
      <c r="B176" s="182"/>
      <c r="C176" s="185"/>
      <c r="D176" s="188" t="s">
        <v>504</v>
      </c>
      <c r="E176" s="179" t="s">
        <v>505</v>
      </c>
      <c r="F176" s="179"/>
      <c r="G176" s="179" t="s">
        <v>506</v>
      </c>
      <c r="H176" s="179" t="s">
        <v>507</v>
      </c>
      <c r="I176" s="179" t="s">
        <v>402</v>
      </c>
      <c r="J176" s="179"/>
      <c r="K176" s="179"/>
      <c r="L176" s="179"/>
      <c r="M176" s="179"/>
      <c r="N176" s="179"/>
      <c r="O176" s="164"/>
      <c r="P176" s="107" t="s">
        <v>410</v>
      </c>
      <c r="Q176" s="108"/>
      <c r="R176" s="164"/>
      <c r="S176" s="107" t="s">
        <v>411</v>
      </c>
      <c r="T176" s="108"/>
      <c r="U176" s="191"/>
      <c r="V176" s="79">
        <v>20</v>
      </c>
      <c r="W176" s="79"/>
      <c r="X176" s="158"/>
      <c r="Y176" s="159"/>
      <c r="Z176" s="159"/>
      <c r="AA176" s="159"/>
      <c r="AB176" s="159"/>
      <c r="AC176" s="159"/>
      <c r="AD176" s="159"/>
      <c r="AE176" s="110" t="str">
        <f t="shared" ref="AE176" si="795">J175&amp;""</f>
        <v>Gerealiseerd</v>
      </c>
      <c r="AF176" s="139" t="str">
        <f t="shared" ref="AF176" si="796">N175&amp;""</f>
        <v>Enkel cultureel</v>
      </c>
      <c r="AG176" s="110" t="b">
        <v>1</v>
      </c>
      <c r="AH176" s="44"/>
      <c r="AI176" s="44" t="str">
        <f t="shared" ref="AI176" si="797">IF(AI175&lt;&gt;"", 1, "")</f>
        <v/>
      </c>
      <c r="AJ176" s="44"/>
      <c r="AK176" s="44"/>
      <c r="AL176" s="44"/>
      <c r="AM176" s="44"/>
      <c r="AN176" s="110" t="b">
        <v>0</v>
      </c>
      <c r="AO176" s="44"/>
      <c r="AP176" s="44" t="str">
        <f t="shared" ref="AP176" si="798">IF(AP175&lt;&gt;"", 1, "")</f>
        <v/>
      </c>
      <c r="AQ176" s="44"/>
      <c r="AR176" s="44"/>
      <c r="AS176" s="44"/>
      <c r="AT176" s="44"/>
      <c r="AU176" s="44"/>
      <c r="AV176" s="124"/>
    </row>
    <row r="177" spans="1:48" ht="13.25" customHeight="1" x14ac:dyDescent="0.2">
      <c r="B177" s="182"/>
      <c r="C177" s="185"/>
      <c r="D177" s="188" t="s">
        <v>504</v>
      </c>
      <c r="E177" s="179" t="s">
        <v>505</v>
      </c>
      <c r="F177" s="179"/>
      <c r="G177" s="179" t="s">
        <v>506</v>
      </c>
      <c r="H177" s="179" t="s">
        <v>507</v>
      </c>
      <c r="I177" s="179" t="s">
        <v>402</v>
      </c>
      <c r="J177" s="179"/>
      <c r="K177" s="179"/>
      <c r="L177" s="179"/>
      <c r="M177" s="179"/>
      <c r="N177" s="179"/>
      <c r="O177" s="164"/>
      <c r="P177" s="107" t="s">
        <v>412</v>
      </c>
      <c r="Q177" s="108"/>
      <c r="R177" s="164"/>
      <c r="S177" s="107" t="s">
        <v>413</v>
      </c>
      <c r="T177" s="108"/>
      <c r="U177" s="191"/>
      <c r="V177" s="79">
        <v>20</v>
      </c>
      <c r="W177" s="79"/>
      <c r="X177" s="158"/>
      <c r="Y177" s="159"/>
      <c r="Z177" s="159"/>
      <c r="AA177" s="159"/>
      <c r="AB177" s="159"/>
      <c r="AC177" s="159"/>
      <c r="AD177" s="159"/>
      <c r="AE177" s="110" t="str">
        <f t="shared" ref="AE177" si="799">J175&amp;""</f>
        <v>Gerealiseerd</v>
      </c>
      <c r="AF177" s="139" t="str">
        <f t="shared" ref="AF177" si="800">N175&amp;""</f>
        <v>Enkel cultureel</v>
      </c>
      <c r="AG177" s="110" t="b">
        <v>0</v>
      </c>
      <c r="AH177" s="44"/>
      <c r="AI177" s="44" t="str">
        <f t="shared" ref="AI177" si="801">IF(AI175&lt;&gt;"", 1, "")</f>
        <v/>
      </c>
      <c r="AJ177" s="44"/>
      <c r="AK177" s="44"/>
      <c r="AL177" s="44"/>
      <c r="AM177" s="44"/>
      <c r="AN177" s="110" t="b">
        <v>0</v>
      </c>
      <c r="AO177" s="44"/>
      <c r="AP177" s="44" t="str">
        <f t="shared" ref="AP177" si="802">IF(AP175&lt;&gt;"", 1, "")</f>
        <v/>
      </c>
      <c r="AQ177" s="44"/>
      <c r="AR177" s="44"/>
      <c r="AS177" s="44"/>
      <c r="AT177" s="44"/>
      <c r="AU177" s="44"/>
      <c r="AV177" s="165"/>
    </row>
    <row r="178" spans="1:48" ht="13.25" customHeight="1" x14ac:dyDescent="0.2">
      <c r="B178" s="182"/>
      <c r="C178" s="185"/>
      <c r="D178" s="188" t="s">
        <v>504</v>
      </c>
      <c r="E178" s="179" t="s">
        <v>505</v>
      </c>
      <c r="F178" s="179"/>
      <c r="G178" s="179" t="s">
        <v>506</v>
      </c>
      <c r="H178" s="179" t="s">
        <v>507</v>
      </c>
      <c r="I178" s="179" t="s">
        <v>402</v>
      </c>
      <c r="J178" s="179"/>
      <c r="K178" s="179"/>
      <c r="L178" s="179"/>
      <c r="M178" s="179"/>
      <c r="N178" s="179"/>
      <c r="O178" s="164"/>
      <c r="P178" s="107" t="s">
        <v>414</v>
      </c>
      <c r="Q178" s="108"/>
      <c r="R178" s="164"/>
      <c r="S178" s="107" t="s">
        <v>415</v>
      </c>
      <c r="T178" s="108"/>
      <c r="U178" s="191"/>
      <c r="V178" s="79">
        <v>20</v>
      </c>
      <c r="W178" s="79"/>
      <c r="X178" s="158"/>
      <c r="Y178" s="159"/>
      <c r="Z178" s="159"/>
      <c r="AA178" s="159"/>
      <c r="AB178" s="159"/>
      <c r="AC178" s="159"/>
      <c r="AD178" s="159"/>
      <c r="AE178" s="110" t="str">
        <f t="shared" ref="AE178" si="803">J175&amp;""</f>
        <v>Gerealiseerd</v>
      </c>
      <c r="AF178" s="139" t="str">
        <f t="shared" ref="AF178" si="804">N175&amp;""</f>
        <v>Enkel cultureel</v>
      </c>
      <c r="AG178" s="110" t="b">
        <v>0</v>
      </c>
      <c r="AH178" s="44"/>
      <c r="AI178" s="44" t="str">
        <f t="shared" ref="AI178" si="805">IF(AI175&lt;&gt;"", 1, "")</f>
        <v/>
      </c>
      <c r="AJ178" s="44"/>
      <c r="AK178" s="44"/>
      <c r="AL178" s="44"/>
      <c r="AM178" s="44"/>
      <c r="AN178" s="110" t="b">
        <v>0</v>
      </c>
      <c r="AO178" s="44"/>
      <c r="AP178" s="44" t="str">
        <f t="shared" ref="AP178" si="806">IF(AP175&lt;&gt;"", 1, "")</f>
        <v/>
      </c>
      <c r="AQ178" s="44"/>
      <c r="AR178" s="44"/>
      <c r="AS178" s="44"/>
      <c r="AT178" s="44"/>
      <c r="AU178" s="44"/>
      <c r="AV178" s="165"/>
    </row>
    <row r="179" spans="1:48" ht="13.25" customHeight="1" x14ac:dyDescent="0.2">
      <c r="B179" s="182"/>
      <c r="C179" s="185"/>
      <c r="D179" s="188" t="s">
        <v>504</v>
      </c>
      <c r="E179" s="179" t="s">
        <v>505</v>
      </c>
      <c r="F179" s="179"/>
      <c r="G179" s="179" t="s">
        <v>506</v>
      </c>
      <c r="H179" s="179" t="s">
        <v>507</v>
      </c>
      <c r="I179" s="179" t="s">
        <v>402</v>
      </c>
      <c r="J179" s="179"/>
      <c r="K179" s="179"/>
      <c r="L179" s="179"/>
      <c r="M179" s="179"/>
      <c r="N179" s="179"/>
      <c r="O179" s="164"/>
      <c r="P179" s="107" t="s">
        <v>416</v>
      </c>
      <c r="Q179" s="108"/>
      <c r="R179" s="164"/>
      <c r="S179" s="107" t="s">
        <v>417</v>
      </c>
      <c r="T179" s="108"/>
      <c r="U179" s="191"/>
      <c r="V179" s="79">
        <v>20</v>
      </c>
      <c r="W179" s="79"/>
      <c r="X179" s="158"/>
      <c r="Y179" s="159"/>
      <c r="Z179" s="159"/>
      <c r="AA179" s="159"/>
      <c r="AB179" s="159"/>
      <c r="AC179" s="159"/>
      <c r="AD179" s="159"/>
      <c r="AE179" s="110" t="str">
        <f t="shared" ref="AE179" si="807">J175&amp;""</f>
        <v>Gerealiseerd</v>
      </c>
      <c r="AF179" s="139" t="str">
        <f t="shared" ref="AF179" si="808">N175&amp;""</f>
        <v>Enkel cultureel</v>
      </c>
      <c r="AG179" s="110" t="b">
        <v>1</v>
      </c>
      <c r="AH179" s="44"/>
      <c r="AI179" s="44" t="str">
        <f t="shared" ref="AI179" si="809">IF(AI175&lt;&gt;"", 1, "")</f>
        <v/>
      </c>
      <c r="AJ179" s="44"/>
      <c r="AK179" s="44"/>
      <c r="AL179" s="44"/>
      <c r="AM179" s="44"/>
      <c r="AN179" s="110" t="b">
        <v>0</v>
      </c>
      <c r="AO179" s="44"/>
      <c r="AP179" s="44" t="str">
        <f t="shared" ref="AP179" si="810">IF(AP175&lt;&gt;"", 1, "")</f>
        <v/>
      </c>
      <c r="AQ179" s="44"/>
      <c r="AR179" s="44"/>
      <c r="AS179" s="44"/>
      <c r="AT179" s="44"/>
      <c r="AU179" s="44"/>
      <c r="AV179" s="165"/>
    </row>
    <row r="180" spans="1:48" ht="13.25" customHeight="1" x14ac:dyDescent="0.2">
      <c r="B180" s="182"/>
      <c r="C180" s="185"/>
      <c r="D180" s="188" t="s">
        <v>504</v>
      </c>
      <c r="E180" s="179" t="s">
        <v>505</v>
      </c>
      <c r="F180" s="179"/>
      <c r="G180" s="179" t="s">
        <v>506</v>
      </c>
      <c r="H180" s="179" t="s">
        <v>507</v>
      </c>
      <c r="I180" s="179" t="s">
        <v>402</v>
      </c>
      <c r="J180" s="179"/>
      <c r="K180" s="179"/>
      <c r="L180" s="179"/>
      <c r="M180" s="179"/>
      <c r="N180" s="179"/>
      <c r="O180" s="164"/>
      <c r="P180" s="107" t="s">
        <v>418</v>
      </c>
      <c r="Q180" s="108"/>
      <c r="R180" s="164"/>
      <c r="S180" s="107" t="s">
        <v>419</v>
      </c>
      <c r="T180" s="108"/>
      <c r="U180" s="191"/>
      <c r="V180" s="79">
        <v>20</v>
      </c>
      <c r="W180" s="79"/>
      <c r="X180" s="158"/>
      <c r="Y180" s="159"/>
      <c r="Z180" s="159"/>
      <c r="AA180" s="159"/>
      <c r="AB180" s="159"/>
      <c r="AC180" s="159"/>
      <c r="AD180" s="159"/>
      <c r="AE180" s="110" t="str">
        <f t="shared" ref="AE180" si="811">J175&amp;""</f>
        <v>Gerealiseerd</v>
      </c>
      <c r="AF180" s="139" t="str">
        <f t="shared" ref="AF180" si="812">N175&amp;""</f>
        <v>Enkel cultureel</v>
      </c>
      <c r="AG180" s="110" t="b">
        <v>0</v>
      </c>
      <c r="AH180" s="44"/>
      <c r="AI180" s="44" t="str">
        <f t="shared" ref="AI180" si="813">IF(AI175&lt;&gt;"", 1, "")</f>
        <v/>
      </c>
      <c r="AJ180" s="44"/>
      <c r="AK180" s="44"/>
      <c r="AL180" s="44"/>
      <c r="AM180" s="44"/>
      <c r="AN180" s="110" t="b">
        <v>0</v>
      </c>
      <c r="AO180" s="44"/>
      <c r="AP180" s="44" t="str">
        <f t="shared" ref="AP180" si="814">IF(AP175&lt;&gt;"", 1, "")</f>
        <v/>
      </c>
      <c r="AQ180" s="44"/>
      <c r="AR180" s="44"/>
      <c r="AS180" s="44"/>
      <c r="AT180" s="44"/>
      <c r="AU180" s="44"/>
      <c r="AV180" s="165"/>
    </row>
    <row r="181" spans="1:48" ht="13.25" customHeight="1" x14ac:dyDescent="0.2">
      <c r="B181" s="182"/>
      <c r="C181" s="185"/>
      <c r="D181" s="188" t="s">
        <v>504</v>
      </c>
      <c r="E181" s="179" t="s">
        <v>505</v>
      </c>
      <c r="F181" s="179"/>
      <c r="G181" s="179" t="s">
        <v>506</v>
      </c>
      <c r="H181" s="179" t="s">
        <v>507</v>
      </c>
      <c r="I181" s="179" t="s">
        <v>402</v>
      </c>
      <c r="J181" s="179"/>
      <c r="K181" s="179"/>
      <c r="L181" s="179"/>
      <c r="M181" s="179"/>
      <c r="N181" s="179"/>
      <c r="O181" s="164"/>
      <c r="P181" s="107" t="s">
        <v>420</v>
      </c>
      <c r="Q181" s="108"/>
      <c r="R181" s="164"/>
      <c r="S181" s="107" t="s">
        <v>421</v>
      </c>
      <c r="T181" s="108"/>
      <c r="U181" s="191"/>
      <c r="V181" s="79">
        <v>20</v>
      </c>
      <c r="W181" s="79"/>
      <c r="X181" s="158"/>
      <c r="Y181" s="159"/>
      <c r="Z181" s="159"/>
      <c r="AA181" s="159"/>
      <c r="AB181" s="159"/>
      <c r="AC181" s="159"/>
      <c r="AD181" s="159"/>
      <c r="AE181" s="110" t="str">
        <f t="shared" ref="AE181" si="815">J175&amp;""</f>
        <v>Gerealiseerd</v>
      </c>
      <c r="AF181" s="139" t="str">
        <f t="shared" ref="AF181" si="816">N175&amp;""</f>
        <v>Enkel cultureel</v>
      </c>
      <c r="AG181" s="110" t="b">
        <v>1</v>
      </c>
      <c r="AH181" s="44"/>
      <c r="AI181" s="44" t="str">
        <f t="shared" ref="AI181" si="817">IF(AI175&lt;&gt;"", 1, "")</f>
        <v/>
      </c>
      <c r="AJ181" s="44"/>
      <c r="AK181" s="44"/>
      <c r="AL181" s="44"/>
      <c r="AM181" s="44"/>
      <c r="AN181" s="110" t="b">
        <v>0</v>
      </c>
      <c r="AO181" s="44"/>
      <c r="AP181" s="44" t="str">
        <f t="shared" ref="AP181" si="818">IF(AP175&lt;&gt;"", 1, "")</f>
        <v/>
      </c>
      <c r="AQ181" s="44"/>
      <c r="AR181" s="44"/>
      <c r="AS181" s="44"/>
      <c r="AT181" s="44"/>
      <c r="AU181" s="44"/>
      <c r="AV181" s="165"/>
    </row>
    <row r="182" spans="1:48" ht="13.25" customHeight="1" x14ac:dyDescent="0.2">
      <c r="B182" s="182"/>
      <c r="C182" s="185"/>
      <c r="D182" s="188" t="s">
        <v>504</v>
      </c>
      <c r="E182" s="179" t="s">
        <v>505</v>
      </c>
      <c r="F182" s="179"/>
      <c r="G182" s="179" t="s">
        <v>506</v>
      </c>
      <c r="H182" s="179" t="s">
        <v>507</v>
      </c>
      <c r="I182" s="179" t="s">
        <v>402</v>
      </c>
      <c r="J182" s="179"/>
      <c r="K182" s="179"/>
      <c r="L182" s="179"/>
      <c r="M182" s="179"/>
      <c r="N182" s="179"/>
      <c r="O182" s="164"/>
      <c r="P182" s="107" t="s">
        <v>422</v>
      </c>
      <c r="Q182" s="108"/>
      <c r="R182" s="164"/>
      <c r="S182" s="107" t="s">
        <v>423</v>
      </c>
      <c r="T182" s="108"/>
      <c r="U182" s="191"/>
      <c r="V182" s="79">
        <v>20</v>
      </c>
      <c r="W182" s="79"/>
      <c r="X182" s="158"/>
      <c r="Y182" s="159"/>
      <c r="Z182" s="159"/>
      <c r="AA182" s="159"/>
      <c r="AB182" s="159"/>
      <c r="AC182" s="159"/>
      <c r="AD182" s="159"/>
      <c r="AE182" s="110" t="str">
        <f t="shared" ref="AE182" si="819">J175&amp;""</f>
        <v>Gerealiseerd</v>
      </c>
      <c r="AF182" s="139" t="str">
        <f t="shared" ref="AF182" si="820">N175&amp;""</f>
        <v>Enkel cultureel</v>
      </c>
      <c r="AG182" s="110" t="b">
        <v>0</v>
      </c>
      <c r="AH182" s="44"/>
      <c r="AI182" s="44" t="str">
        <f t="shared" ref="AI182" si="821">IF(AI175&lt;&gt;"", 1, "")</f>
        <v/>
      </c>
      <c r="AJ182" s="44"/>
      <c r="AK182" s="44"/>
      <c r="AL182" s="44"/>
      <c r="AM182" s="44"/>
      <c r="AN182" s="110" t="b">
        <v>0</v>
      </c>
      <c r="AO182" s="44"/>
      <c r="AP182" s="44" t="str">
        <f t="shared" ref="AP182" si="822">IF(AP175&lt;&gt;"", 1, "")</f>
        <v/>
      </c>
      <c r="AQ182" s="44"/>
      <c r="AR182" s="44"/>
      <c r="AS182" s="44"/>
      <c r="AT182" s="44"/>
      <c r="AU182" s="44"/>
      <c r="AV182" s="165"/>
    </row>
    <row r="183" spans="1:48" ht="13.25" customHeight="1" x14ac:dyDescent="0.2">
      <c r="B183" s="183"/>
      <c r="C183" s="186"/>
      <c r="D183" s="189" t="s">
        <v>504</v>
      </c>
      <c r="E183" s="180" t="s">
        <v>505</v>
      </c>
      <c r="F183" s="180"/>
      <c r="G183" s="180" t="s">
        <v>506</v>
      </c>
      <c r="H183" s="180" t="s">
        <v>507</v>
      </c>
      <c r="I183" s="180" t="s">
        <v>402</v>
      </c>
      <c r="J183" s="180"/>
      <c r="K183" s="180"/>
      <c r="L183" s="180"/>
      <c r="M183" s="180"/>
      <c r="N183" s="180"/>
      <c r="O183" s="166"/>
      <c r="P183" s="109" t="str">
        <f t="shared" ref="P183" si="823">IF(AG183=TRUE, "Andere (specificeer:)", "Andere")</f>
        <v>Andere</v>
      </c>
      <c r="Q183" s="167"/>
      <c r="R183" s="166"/>
      <c r="S183" s="109" t="str">
        <f t="shared" ref="S183" si="824">IF(AN183=TRUE, "Andere (specificeer:)", "Andere")</f>
        <v>Andere</v>
      </c>
      <c r="T183" s="167"/>
      <c r="U183" s="192"/>
      <c r="V183" s="79">
        <v>20</v>
      </c>
      <c r="W183" s="79"/>
      <c r="X183" s="158"/>
      <c r="Y183" s="159"/>
      <c r="Z183" s="159"/>
      <c r="AA183" s="159"/>
      <c r="AB183" s="159"/>
      <c r="AC183" s="159"/>
      <c r="AD183" s="159"/>
      <c r="AE183" s="110" t="str">
        <f t="shared" ref="AE183" si="825">J175&amp;""</f>
        <v>Gerealiseerd</v>
      </c>
      <c r="AF183" s="139" t="str">
        <f t="shared" ref="AF183" si="826">N175&amp;""</f>
        <v>Enkel cultureel</v>
      </c>
      <c r="AG183" s="110" t="b">
        <v>0</v>
      </c>
      <c r="AH183" s="44"/>
      <c r="AI183" s="44" t="str">
        <f t="shared" ref="AI183" si="827">IF(AI175&lt;&gt;"", 1, "")</f>
        <v/>
      </c>
      <c r="AJ183" s="44"/>
      <c r="AK183" s="44"/>
      <c r="AL183" s="44"/>
      <c r="AM183" s="44"/>
      <c r="AN183" s="110" t="b">
        <v>0</v>
      </c>
      <c r="AO183" s="44"/>
      <c r="AP183" s="44" t="str">
        <f t="shared" ref="AP183" si="828">IF(AP175&lt;&gt;"", 1, "")</f>
        <v/>
      </c>
      <c r="AQ183" s="44"/>
      <c r="AR183" s="44"/>
      <c r="AS183" s="44"/>
      <c r="AT183" s="44"/>
      <c r="AU183" s="44"/>
      <c r="AV183" s="135"/>
    </row>
    <row r="184" spans="1:48" ht="13.25" customHeight="1" x14ac:dyDescent="0.2">
      <c r="A184" s="85" t="str">
        <f t="shared" ref="A184" si="829">IF(AV184&lt;&gt;"", "✘", "")</f>
        <v/>
      </c>
      <c r="B184" s="181" t="str">
        <f t="shared" ref="B184" si="830">IF(C184&lt;&gt;"", IF(X184&lt;&gt;"", X184, "D"&amp;SUBSTITUTE(TEXT(W184/1000, "0000,000"), ",", ".")), "")</f>
        <v>D2021.004</v>
      </c>
      <c r="C184" s="184" t="str">
        <f>IF(Y184&amp;Z184&amp;AA184&amp;AB184&amp;AC184&amp;AD184&lt;&gt;"", IF(D184&amp;E184&amp;F184&amp;G184&amp;H184&amp;I184&lt;&gt;Y184&amp;Z184&amp;AA184&amp;AB184&amp;AC184&amp;AD184, "Gewijzigde actie", "Bestaande actie"), IF(OR(D184&amp;E184&amp;F184&amp;G184&amp;H184&amp;I184&amp;J184&amp;K184&amp;L184&amp;M184&amp;N184&amp;Q192&amp;T192&amp;U184&lt;&gt;"", AH184&lt;&gt;0, AO184&lt;&gt;0), "Nieuwe actie", ""))</f>
        <v>Bestaande actie</v>
      </c>
      <c r="D184" s="187" t="s">
        <v>504</v>
      </c>
      <c r="E184" s="178" t="s">
        <v>509</v>
      </c>
      <c r="F184" s="178"/>
      <c r="G184" s="178" t="s">
        <v>510</v>
      </c>
      <c r="H184" s="178" t="s">
        <v>511</v>
      </c>
      <c r="I184" s="178" t="s">
        <v>402</v>
      </c>
      <c r="J184" s="178" t="s">
        <v>403</v>
      </c>
      <c r="K184" s="178" t="s">
        <v>404</v>
      </c>
      <c r="L184" s="178">
        <v>2026</v>
      </c>
      <c r="M184" s="178" t="s">
        <v>660</v>
      </c>
      <c r="N184" s="178" t="s">
        <v>426</v>
      </c>
      <c r="O184" s="168"/>
      <c r="P184" s="105" t="s">
        <v>406</v>
      </c>
      <c r="Q184" s="106"/>
      <c r="R184" s="168"/>
      <c r="S184" s="105" t="s">
        <v>407</v>
      </c>
      <c r="T184" s="106"/>
      <c r="U184" s="190"/>
      <c r="V184" s="79">
        <v>21</v>
      </c>
      <c r="W184" s="79">
        <f>IF(C184&lt;&gt;"", IF(C184="Nieuwe actie", MAX(VALUE(Datum_werkingsjaar&amp;"000"), $W$3:$W183)+1, VALUE(RIGHT(SUBSTITUTE(X184, ".", ""), 7))), "")</f>
        <v>2021004</v>
      </c>
      <c r="X184" s="158" t="s">
        <v>512</v>
      </c>
      <c r="Y184" s="159" t="s">
        <v>504</v>
      </c>
      <c r="Z184" s="159" t="s">
        <v>509</v>
      </c>
      <c r="AA184" s="159"/>
      <c r="AB184" s="159" t="s">
        <v>510</v>
      </c>
      <c r="AC184" s="159" t="s">
        <v>511</v>
      </c>
      <c r="AD184" s="159" t="s">
        <v>402</v>
      </c>
      <c r="AE184" s="110" t="str">
        <f t="shared" ref="AE184" si="831">J184&amp;""</f>
        <v>Gerealiseerd</v>
      </c>
      <c r="AF184" s="139" t="str">
        <f t="shared" ref="AF184" si="832">N184&amp;""</f>
        <v>Geen samenwerking</v>
      </c>
      <c r="AG184" s="110" t="b">
        <v>0</v>
      </c>
      <c r="AH184" s="44" cm="1">
        <f t="array" ref="AH184">SUMPRODUCT((AG184:AG192)*(AG184:AG192))</f>
        <v>0</v>
      </c>
      <c r="AI184" s="44" t="str">
        <f>IF(OR($J184="Gerealiseerd", $J184="In uitvoering", $J184="Geschrapt"), IF(OR($N184=Samenwerking_C, $N184=Samenwerking_C_BDO), IF(AH184=0, "| Selecteer één of meerdere samenwerkingen in kolom 'O'.  ", ""), ""), "")</f>
        <v/>
      </c>
      <c r="AJ184" s="44" t="str">
        <f>IF(AH184&lt;&gt;0, IF(OR($N184="", $N184=Samenwerking_geen, $N184=Samenwerking_BDO), "| Maak de juiste keuze in cel 'N"&amp;ROW(N184)&amp;"' vooraleer je samenwerkingen in kolom 'O' aanduidt. Laat anders selectievakken in kolom 'O' niet aangevinkt.  ", ""), "")</f>
        <v/>
      </c>
      <c r="AK184" s="44" t="str">
        <f t="shared" ref="AK184" si="833">IF(AG192&lt;&gt;TRUE, IF(Q192&lt;&gt;"", "| Als je andere samenwerking(en) specificeert in cel 'O"&amp;ROW(Q192)&amp;"', moet je eerst het vak 'Andere' in kolom 'O' selecteren. Laat anders cel 'O"&amp;ROW(Q192)&amp;"' leeg voor deze doelstelling.  ", ""), "")</f>
        <v/>
      </c>
      <c r="AL184" s="44" t="str">
        <f>IF(OR($N184=Samenwerking_C, $N184=Samenwerking_C_BDO), IF(AG192=TRUE, IF(Q192="", "| Specificeer andere samenwerking(en) in cel 'Q"&amp;ROW(Q192)&amp;"'.  ", ""), ""), "")</f>
        <v/>
      </c>
      <c r="AM184" s="44" t="str">
        <f t="shared" ref="AM184" si="834">IF(AI184&lt;&gt;"", AI184, IF(AJ184&lt;&gt;"", AJ184, IF(AK184&lt;&gt;"", AK184, AK184&amp;AL184)))</f>
        <v/>
      </c>
      <c r="AN184" s="110" t="b">
        <v>0</v>
      </c>
      <c r="AO184" s="44" cm="1">
        <f t="array" ref="AO184">SUMPRODUCT((AN184:AN192)*(AN184:AN192))</f>
        <v>0</v>
      </c>
      <c r="AP184" s="44" t="str">
        <f>IF(OR($J184="Gerealiseerd", $J184="In uitvoering", $J184="Geschrapt"), IF(OR($N184=Samenwerking_BDO, $N184=Samenwerking_C_BDO), IF(AO184=0,"| Selecteer één of meerdere samenwerkingen in kolom 'R'.  ",""), ""), "")</f>
        <v/>
      </c>
      <c r="AQ184" s="44" t="str">
        <f>IF(AO184&lt;&gt;0, IF(OR($N184="", $N184=Samenwerking_geen, $N184=Samenwerking_C), "| Maak de juiste keuze in cel 'N"&amp;ROW(N184)&amp;"' vooraleer je samenwerkingen in kolom 'R' aanduidt. Laat anders selectievakken in kolom 'R' niet aangevinkt.  ", ""), "")</f>
        <v/>
      </c>
      <c r="AR184" s="44" t="str">
        <f t="shared" ref="AR184" si="835">IF(AN192&lt;&gt;TRUE, IF(T192&lt;&gt;"", "| Als je andere samenwerking(en) specificeert in cel 'R"&amp;ROW(T192)&amp;"', moet je eerst het vak 'Andere' in kolom 'R' selecteren. Anders laat cel 'R"&amp;ROW(T192)&amp;"' leeg voor deze doelstelling.  ", ""), "")</f>
        <v/>
      </c>
      <c r="AS184" s="44" t="str">
        <f>IF(OR($N184=Samenwerking_BDO, $N184=Samenwerking_C_BDO), IF(AN192=TRUE, IF(T192="", "| Specificeer andere samenwerking(en) in cel 'T"&amp;ROW(T192)&amp;"'.  ", ""), ""), "")</f>
        <v/>
      </c>
      <c r="AT184" s="44" t="str">
        <f t="shared" ref="AT184" si="836">IF(AP184&lt;&gt;"", AP184, IF(AQ184&lt;&gt;"", AQ184, IF(AR184&lt;&gt;"", AR184, AR184&amp;AS184)))</f>
        <v/>
      </c>
      <c r="AU184" s="44" t="str">
        <f t="shared" ref="AU184" si="837">IF(C184&lt;&gt;"", IF(OR(D184="", E184="", G184="", I184="", J184="", M184="", IF(J184="Gerealiseerd", IF(K184="Ja", OR(L184="", N184=""), OR(K184="", N184="")), IF(J184="In uitvoering", N184="", IF(J184="Niet in uitvoering", L184="")))), "| Vul verplichte velden in.", ""), "")</f>
        <v/>
      </c>
      <c r="AV184" s="124" t="str">
        <f t="shared" ref="AV184" si="838">IF(OR(AM184&lt;&gt;"", AT184&lt;&gt;""), AM184&amp;AT184, AU184)</f>
        <v/>
      </c>
    </row>
    <row r="185" spans="1:48" ht="13.25" customHeight="1" x14ac:dyDescent="0.2">
      <c r="B185" s="182"/>
      <c r="C185" s="185"/>
      <c r="D185" s="188" t="s">
        <v>504</v>
      </c>
      <c r="E185" s="179" t="s">
        <v>509</v>
      </c>
      <c r="F185" s="179"/>
      <c r="G185" s="179" t="s">
        <v>510</v>
      </c>
      <c r="H185" s="179" t="s">
        <v>511</v>
      </c>
      <c r="I185" s="179" t="s">
        <v>402</v>
      </c>
      <c r="J185" s="179"/>
      <c r="K185" s="179"/>
      <c r="L185" s="179"/>
      <c r="M185" s="179"/>
      <c r="N185" s="179"/>
      <c r="O185" s="164"/>
      <c r="P185" s="107" t="s">
        <v>410</v>
      </c>
      <c r="Q185" s="108"/>
      <c r="R185" s="164"/>
      <c r="S185" s="107" t="s">
        <v>411</v>
      </c>
      <c r="T185" s="108"/>
      <c r="U185" s="191"/>
      <c r="V185" s="79">
        <v>21</v>
      </c>
      <c r="W185" s="79"/>
      <c r="X185" s="158"/>
      <c r="Y185" s="159"/>
      <c r="Z185" s="159"/>
      <c r="AA185" s="159"/>
      <c r="AB185" s="159"/>
      <c r="AC185" s="159"/>
      <c r="AD185" s="159"/>
      <c r="AE185" s="110" t="str">
        <f t="shared" ref="AE185" si="839">J184&amp;""</f>
        <v>Gerealiseerd</v>
      </c>
      <c r="AF185" s="139" t="str">
        <f t="shared" ref="AF185" si="840">N184&amp;""</f>
        <v>Geen samenwerking</v>
      </c>
      <c r="AG185" s="110" t="b">
        <v>0</v>
      </c>
      <c r="AH185" s="44"/>
      <c r="AI185" s="44" t="str">
        <f t="shared" ref="AI185" si="841">IF(AI184&lt;&gt;"", 1, "")</f>
        <v/>
      </c>
      <c r="AJ185" s="44"/>
      <c r="AK185" s="44"/>
      <c r="AL185" s="44"/>
      <c r="AM185" s="44"/>
      <c r="AN185" s="110" t="b">
        <v>0</v>
      </c>
      <c r="AO185" s="44"/>
      <c r="AP185" s="44" t="str">
        <f t="shared" ref="AP185" si="842">IF(AP184&lt;&gt;"", 1, "")</f>
        <v/>
      </c>
      <c r="AQ185" s="44"/>
      <c r="AR185" s="44"/>
      <c r="AS185" s="44"/>
      <c r="AT185" s="44"/>
      <c r="AU185" s="44"/>
      <c r="AV185" s="124"/>
    </row>
    <row r="186" spans="1:48" ht="13.25" customHeight="1" x14ac:dyDescent="0.2">
      <c r="B186" s="182"/>
      <c r="C186" s="185"/>
      <c r="D186" s="188" t="s">
        <v>504</v>
      </c>
      <c r="E186" s="179" t="s">
        <v>509</v>
      </c>
      <c r="F186" s="179"/>
      <c r="G186" s="179" t="s">
        <v>510</v>
      </c>
      <c r="H186" s="179" t="s">
        <v>511</v>
      </c>
      <c r="I186" s="179" t="s">
        <v>402</v>
      </c>
      <c r="J186" s="179"/>
      <c r="K186" s="179"/>
      <c r="L186" s="179"/>
      <c r="M186" s="179"/>
      <c r="N186" s="179"/>
      <c r="O186" s="164"/>
      <c r="P186" s="107" t="s">
        <v>412</v>
      </c>
      <c r="Q186" s="108"/>
      <c r="R186" s="164"/>
      <c r="S186" s="107" t="s">
        <v>413</v>
      </c>
      <c r="T186" s="108"/>
      <c r="U186" s="191"/>
      <c r="V186" s="79">
        <v>21</v>
      </c>
      <c r="W186" s="79"/>
      <c r="X186" s="158"/>
      <c r="Y186" s="159"/>
      <c r="Z186" s="159"/>
      <c r="AA186" s="159"/>
      <c r="AB186" s="159"/>
      <c r="AC186" s="159"/>
      <c r="AD186" s="159"/>
      <c r="AE186" s="110" t="str">
        <f t="shared" ref="AE186" si="843">J184&amp;""</f>
        <v>Gerealiseerd</v>
      </c>
      <c r="AF186" s="139" t="str">
        <f t="shared" ref="AF186" si="844">N184&amp;""</f>
        <v>Geen samenwerking</v>
      </c>
      <c r="AG186" s="110" t="b">
        <v>0</v>
      </c>
      <c r="AH186" s="44"/>
      <c r="AI186" s="44" t="str">
        <f t="shared" ref="AI186" si="845">IF(AI184&lt;&gt;"", 1, "")</f>
        <v/>
      </c>
      <c r="AJ186" s="44"/>
      <c r="AK186" s="44"/>
      <c r="AL186" s="44"/>
      <c r="AM186" s="44"/>
      <c r="AN186" s="110" t="b">
        <v>0</v>
      </c>
      <c r="AO186" s="44"/>
      <c r="AP186" s="44" t="str">
        <f t="shared" ref="AP186" si="846">IF(AP184&lt;&gt;"", 1, "")</f>
        <v/>
      </c>
      <c r="AQ186" s="44"/>
      <c r="AR186" s="44"/>
      <c r="AS186" s="44"/>
      <c r="AT186" s="44"/>
      <c r="AU186" s="44"/>
      <c r="AV186" s="165"/>
    </row>
    <row r="187" spans="1:48" ht="13.25" customHeight="1" x14ac:dyDescent="0.2">
      <c r="B187" s="182"/>
      <c r="C187" s="185"/>
      <c r="D187" s="188" t="s">
        <v>504</v>
      </c>
      <c r="E187" s="179" t="s">
        <v>509</v>
      </c>
      <c r="F187" s="179"/>
      <c r="G187" s="179" t="s">
        <v>510</v>
      </c>
      <c r="H187" s="179" t="s">
        <v>511</v>
      </c>
      <c r="I187" s="179" t="s">
        <v>402</v>
      </c>
      <c r="J187" s="179"/>
      <c r="K187" s="179"/>
      <c r="L187" s="179"/>
      <c r="M187" s="179"/>
      <c r="N187" s="179"/>
      <c r="O187" s="164"/>
      <c r="P187" s="107" t="s">
        <v>414</v>
      </c>
      <c r="Q187" s="108"/>
      <c r="R187" s="164"/>
      <c r="S187" s="107" t="s">
        <v>415</v>
      </c>
      <c r="T187" s="108"/>
      <c r="U187" s="191"/>
      <c r="V187" s="79">
        <v>21</v>
      </c>
      <c r="W187" s="79"/>
      <c r="X187" s="158"/>
      <c r="Y187" s="159"/>
      <c r="Z187" s="159"/>
      <c r="AA187" s="159"/>
      <c r="AB187" s="159"/>
      <c r="AC187" s="159"/>
      <c r="AD187" s="159"/>
      <c r="AE187" s="110" t="str">
        <f t="shared" ref="AE187" si="847">J184&amp;""</f>
        <v>Gerealiseerd</v>
      </c>
      <c r="AF187" s="139" t="str">
        <f t="shared" ref="AF187" si="848">N184&amp;""</f>
        <v>Geen samenwerking</v>
      </c>
      <c r="AG187" s="110" t="b">
        <v>0</v>
      </c>
      <c r="AH187" s="44"/>
      <c r="AI187" s="44" t="str">
        <f t="shared" ref="AI187" si="849">IF(AI184&lt;&gt;"", 1, "")</f>
        <v/>
      </c>
      <c r="AJ187" s="44"/>
      <c r="AK187" s="44"/>
      <c r="AL187" s="44"/>
      <c r="AM187" s="44"/>
      <c r="AN187" s="110" t="b">
        <v>0</v>
      </c>
      <c r="AO187" s="44"/>
      <c r="AP187" s="44" t="str">
        <f t="shared" ref="AP187" si="850">IF(AP184&lt;&gt;"", 1, "")</f>
        <v/>
      </c>
      <c r="AQ187" s="44"/>
      <c r="AR187" s="44"/>
      <c r="AS187" s="44"/>
      <c r="AT187" s="44"/>
      <c r="AU187" s="44"/>
      <c r="AV187" s="165"/>
    </row>
    <row r="188" spans="1:48" ht="13.25" customHeight="1" x14ac:dyDescent="0.2">
      <c r="B188" s="182"/>
      <c r="C188" s="185"/>
      <c r="D188" s="188" t="s">
        <v>504</v>
      </c>
      <c r="E188" s="179" t="s">
        <v>509</v>
      </c>
      <c r="F188" s="179"/>
      <c r="G188" s="179" t="s">
        <v>510</v>
      </c>
      <c r="H188" s="179" t="s">
        <v>511</v>
      </c>
      <c r="I188" s="179" t="s">
        <v>402</v>
      </c>
      <c r="J188" s="179"/>
      <c r="K188" s="179"/>
      <c r="L188" s="179"/>
      <c r="M188" s="179"/>
      <c r="N188" s="179"/>
      <c r="O188" s="164"/>
      <c r="P188" s="107" t="s">
        <v>416</v>
      </c>
      <c r="Q188" s="108"/>
      <c r="R188" s="164"/>
      <c r="S188" s="107" t="s">
        <v>417</v>
      </c>
      <c r="T188" s="108"/>
      <c r="U188" s="191"/>
      <c r="V188" s="79">
        <v>21</v>
      </c>
      <c r="W188" s="79"/>
      <c r="X188" s="158"/>
      <c r="Y188" s="159"/>
      <c r="Z188" s="159"/>
      <c r="AA188" s="159"/>
      <c r="AB188" s="159"/>
      <c r="AC188" s="159"/>
      <c r="AD188" s="159"/>
      <c r="AE188" s="110" t="str">
        <f t="shared" ref="AE188" si="851">J184&amp;""</f>
        <v>Gerealiseerd</v>
      </c>
      <c r="AF188" s="139" t="str">
        <f t="shared" ref="AF188" si="852">N184&amp;""</f>
        <v>Geen samenwerking</v>
      </c>
      <c r="AG188" s="110" t="b">
        <v>0</v>
      </c>
      <c r="AH188" s="44"/>
      <c r="AI188" s="44" t="str">
        <f t="shared" ref="AI188" si="853">IF(AI184&lt;&gt;"", 1, "")</f>
        <v/>
      </c>
      <c r="AJ188" s="44"/>
      <c r="AK188" s="44"/>
      <c r="AL188" s="44"/>
      <c r="AM188" s="44"/>
      <c r="AN188" s="110" t="b">
        <v>0</v>
      </c>
      <c r="AO188" s="44"/>
      <c r="AP188" s="44" t="str">
        <f t="shared" ref="AP188" si="854">IF(AP184&lt;&gt;"", 1, "")</f>
        <v/>
      </c>
      <c r="AQ188" s="44"/>
      <c r="AR188" s="44"/>
      <c r="AS188" s="44"/>
      <c r="AT188" s="44"/>
      <c r="AU188" s="44"/>
      <c r="AV188" s="165"/>
    </row>
    <row r="189" spans="1:48" ht="13.25" customHeight="1" x14ac:dyDescent="0.2">
      <c r="B189" s="182"/>
      <c r="C189" s="185"/>
      <c r="D189" s="188" t="s">
        <v>504</v>
      </c>
      <c r="E189" s="179" t="s">
        <v>509</v>
      </c>
      <c r="F189" s="179"/>
      <c r="G189" s="179" t="s">
        <v>510</v>
      </c>
      <c r="H189" s="179" t="s">
        <v>511</v>
      </c>
      <c r="I189" s="179" t="s">
        <v>402</v>
      </c>
      <c r="J189" s="179"/>
      <c r="K189" s="179"/>
      <c r="L189" s="179"/>
      <c r="M189" s="179"/>
      <c r="N189" s="179"/>
      <c r="O189" s="164"/>
      <c r="P189" s="107" t="s">
        <v>418</v>
      </c>
      <c r="Q189" s="108"/>
      <c r="R189" s="164"/>
      <c r="S189" s="107" t="s">
        <v>419</v>
      </c>
      <c r="T189" s="108"/>
      <c r="U189" s="191"/>
      <c r="V189" s="79">
        <v>21</v>
      </c>
      <c r="W189" s="79"/>
      <c r="X189" s="158"/>
      <c r="Y189" s="159"/>
      <c r="Z189" s="159"/>
      <c r="AA189" s="159"/>
      <c r="AB189" s="159"/>
      <c r="AC189" s="159"/>
      <c r="AD189" s="159"/>
      <c r="AE189" s="110" t="str">
        <f t="shared" ref="AE189" si="855">J184&amp;""</f>
        <v>Gerealiseerd</v>
      </c>
      <c r="AF189" s="139" t="str">
        <f t="shared" ref="AF189" si="856">N184&amp;""</f>
        <v>Geen samenwerking</v>
      </c>
      <c r="AG189" s="110" t="b">
        <v>0</v>
      </c>
      <c r="AH189" s="44"/>
      <c r="AI189" s="44" t="str">
        <f t="shared" ref="AI189" si="857">IF(AI184&lt;&gt;"", 1, "")</f>
        <v/>
      </c>
      <c r="AJ189" s="44"/>
      <c r="AK189" s="44"/>
      <c r="AL189" s="44"/>
      <c r="AM189" s="44"/>
      <c r="AN189" s="110" t="b">
        <v>0</v>
      </c>
      <c r="AO189" s="44"/>
      <c r="AP189" s="44" t="str">
        <f t="shared" ref="AP189" si="858">IF(AP184&lt;&gt;"", 1, "")</f>
        <v/>
      </c>
      <c r="AQ189" s="44"/>
      <c r="AR189" s="44"/>
      <c r="AS189" s="44"/>
      <c r="AT189" s="44"/>
      <c r="AU189" s="44"/>
      <c r="AV189" s="165"/>
    </row>
    <row r="190" spans="1:48" ht="13.25" customHeight="1" x14ac:dyDescent="0.2">
      <c r="B190" s="182"/>
      <c r="C190" s="185"/>
      <c r="D190" s="188" t="s">
        <v>504</v>
      </c>
      <c r="E190" s="179" t="s">
        <v>509</v>
      </c>
      <c r="F190" s="179"/>
      <c r="G190" s="179" t="s">
        <v>510</v>
      </c>
      <c r="H190" s="179" t="s">
        <v>511</v>
      </c>
      <c r="I190" s="179" t="s">
        <v>402</v>
      </c>
      <c r="J190" s="179"/>
      <c r="K190" s="179"/>
      <c r="L190" s="179"/>
      <c r="M190" s="179"/>
      <c r="N190" s="179"/>
      <c r="O190" s="164"/>
      <c r="P190" s="107" t="s">
        <v>420</v>
      </c>
      <c r="Q190" s="108"/>
      <c r="R190" s="164"/>
      <c r="S190" s="107" t="s">
        <v>421</v>
      </c>
      <c r="T190" s="108"/>
      <c r="U190" s="191"/>
      <c r="V190" s="79">
        <v>21</v>
      </c>
      <c r="W190" s="79"/>
      <c r="X190" s="158"/>
      <c r="Y190" s="159"/>
      <c r="Z190" s="159"/>
      <c r="AA190" s="159"/>
      <c r="AB190" s="159"/>
      <c r="AC190" s="159"/>
      <c r="AD190" s="159"/>
      <c r="AE190" s="110" t="str">
        <f t="shared" ref="AE190" si="859">J184&amp;""</f>
        <v>Gerealiseerd</v>
      </c>
      <c r="AF190" s="139" t="str">
        <f t="shared" ref="AF190" si="860">N184&amp;""</f>
        <v>Geen samenwerking</v>
      </c>
      <c r="AG190" s="110" t="b">
        <v>0</v>
      </c>
      <c r="AH190" s="44"/>
      <c r="AI190" s="44" t="str">
        <f t="shared" ref="AI190" si="861">IF(AI184&lt;&gt;"", 1, "")</f>
        <v/>
      </c>
      <c r="AJ190" s="44"/>
      <c r="AK190" s="44"/>
      <c r="AL190" s="44"/>
      <c r="AM190" s="44"/>
      <c r="AN190" s="110" t="b">
        <v>0</v>
      </c>
      <c r="AO190" s="44"/>
      <c r="AP190" s="44" t="str">
        <f t="shared" ref="AP190" si="862">IF(AP184&lt;&gt;"", 1, "")</f>
        <v/>
      </c>
      <c r="AQ190" s="44"/>
      <c r="AR190" s="44"/>
      <c r="AS190" s="44"/>
      <c r="AT190" s="44"/>
      <c r="AU190" s="44"/>
      <c r="AV190" s="165"/>
    </row>
    <row r="191" spans="1:48" ht="13.25" customHeight="1" x14ac:dyDescent="0.2">
      <c r="B191" s="182"/>
      <c r="C191" s="185"/>
      <c r="D191" s="188" t="s">
        <v>504</v>
      </c>
      <c r="E191" s="179" t="s">
        <v>509</v>
      </c>
      <c r="F191" s="179"/>
      <c r="G191" s="179" t="s">
        <v>510</v>
      </c>
      <c r="H191" s="179" t="s">
        <v>511</v>
      </c>
      <c r="I191" s="179" t="s">
        <v>402</v>
      </c>
      <c r="J191" s="179"/>
      <c r="K191" s="179"/>
      <c r="L191" s="179"/>
      <c r="M191" s="179"/>
      <c r="N191" s="179"/>
      <c r="O191" s="164"/>
      <c r="P191" s="107" t="s">
        <v>422</v>
      </c>
      <c r="Q191" s="108"/>
      <c r="R191" s="164"/>
      <c r="S191" s="107" t="s">
        <v>423</v>
      </c>
      <c r="T191" s="108"/>
      <c r="U191" s="191"/>
      <c r="V191" s="79">
        <v>21</v>
      </c>
      <c r="W191" s="79"/>
      <c r="X191" s="158"/>
      <c r="Y191" s="159"/>
      <c r="Z191" s="159"/>
      <c r="AA191" s="159"/>
      <c r="AB191" s="159"/>
      <c r="AC191" s="159"/>
      <c r="AD191" s="159"/>
      <c r="AE191" s="110" t="str">
        <f t="shared" ref="AE191" si="863">J184&amp;""</f>
        <v>Gerealiseerd</v>
      </c>
      <c r="AF191" s="139" t="str">
        <f t="shared" ref="AF191" si="864">N184&amp;""</f>
        <v>Geen samenwerking</v>
      </c>
      <c r="AG191" s="110" t="b">
        <v>0</v>
      </c>
      <c r="AH191" s="44"/>
      <c r="AI191" s="44" t="str">
        <f t="shared" ref="AI191" si="865">IF(AI184&lt;&gt;"", 1, "")</f>
        <v/>
      </c>
      <c r="AJ191" s="44"/>
      <c r="AK191" s="44"/>
      <c r="AL191" s="44"/>
      <c r="AM191" s="44"/>
      <c r="AN191" s="110" t="b">
        <v>0</v>
      </c>
      <c r="AO191" s="44"/>
      <c r="AP191" s="44" t="str">
        <f t="shared" ref="AP191" si="866">IF(AP184&lt;&gt;"", 1, "")</f>
        <v/>
      </c>
      <c r="AQ191" s="44"/>
      <c r="AR191" s="44"/>
      <c r="AS191" s="44"/>
      <c r="AT191" s="44"/>
      <c r="AU191" s="44"/>
      <c r="AV191" s="165"/>
    </row>
    <row r="192" spans="1:48" ht="13.25" customHeight="1" x14ac:dyDescent="0.2">
      <c r="B192" s="183"/>
      <c r="C192" s="186"/>
      <c r="D192" s="189" t="s">
        <v>504</v>
      </c>
      <c r="E192" s="180" t="s">
        <v>509</v>
      </c>
      <c r="F192" s="180"/>
      <c r="G192" s="180" t="s">
        <v>510</v>
      </c>
      <c r="H192" s="180" t="s">
        <v>511</v>
      </c>
      <c r="I192" s="180" t="s">
        <v>402</v>
      </c>
      <c r="J192" s="180"/>
      <c r="K192" s="180"/>
      <c r="L192" s="180"/>
      <c r="M192" s="180"/>
      <c r="N192" s="180"/>
      <c r="O192" s="166"/>
      <c r="P192" s="109" t="str">
        <f t="shared" ref="P192" si="867">IF(AG192=TRUE, "Andere (specificeer:)", "Andere")</f>
        <v>Andere</v>
      </c>
      <c r="Q192" s="167"/>
      <c r="R192" s="166"/>
      <c r="S192" s="109" t="str">
        <f t="shared" ref="S192" si="868">IF(AN192=TRUE, "Andere (specificeer:)", "Andere")</f>
        <v>Andere</v>
      </c>
      <c r="T192" s="167"/>
      <c r="U192" s="192"/>
      <c r="V192" s="79">
        <v>21</v>
      </c>
      <c r="W192" s="79"/>
      <c r="X192" s="158"/>
      <c r="Y192" s="159"/>
      <c r="Z192" s="159"/>
      <c r="AA192" s="159"/>
      <c r="AB192" s="159"/>
      <c r="AC192" s="159"/>
      <c r="AD192" s="159"/>
      <c r="AE192" s="110" t="str">
        <f t="shared" ref="AE192" si="869">J184&amp;""</f>
        <v>Gerealiseerd</v>
      </c>
      <c r="AF192" s="139" t="str">
        <f t="shared" ref="AF192" si="870">N184&amp;""</f>
        <v>Geen samenwerking</v>
      </c>
      <c r="AG192" s="110" t="b">
        <v>0</v>
      </c>
      <c r="AH192" s="44"/>
      <c r="AI192" s="44" t="str">
        <f t="shared" ref="AI192" si="871">IF(AI184&lt;&gt;"", 1, "")</f>
        <v/>
      </c>
      <c r="AJ192" s="44"/>
      <c r="AK192" s="44"/>
      <c r="AL192" s="44"/>
      <c r="AM192" s="44"/>
      <c r="AN192" s="110" t="b">
        <v>0</v>
      </c>
      <c r="AO192" s="44"/>
      <c r="AP192" s="44" t="str">
        <f t="shared" ref="AP192" si="872">IF(AP184&lt;&gt;"", 1, "")</f>
        <v/>
      </c>
      <c r="AQ192" s="44"/>
      <c r="AR192" s="44"/>
      <c r="AS192" s="44"/>
      <c r="AT192" s="44"/>
      <c r="AU192" s="44"/>
      <c r="AV192" s="135"/>
    </row>
    <row r="193" spans="1:48" ht="13.25" customHeight="1" x14ac:dyDescent="0.2">
      <c r="A193" s="85" t="str">
        <f t="shared" ref="A193" si="873">IF(AV193&lt;&gt;"", "✘", "")</f>
        <v/>
      </c>
      <c r="B193" s="181" t="str">
        <f t="shared" ref="B193" si="874">IF(C193&lt;&gt;"", IF(X193&lt;&gt;"", X193, "D"&amp;SUBSTITUTE(TEXT(W193/1000, "0000,000"), ",", ".")), "")</f>
        <v>D2021.005</v>
      </c>
      <c r="C193" s="184" t="str">
        <f>IF(Y193&amp;Z193&amp;AA193&amp;AB193&amp;AC193&amp;AD193&lt;&gt;"", IF(D193&amp;E193&amp;F193&amp;G193&amp;H193&amp;I193&lt;&gt;Y193&amp;Z193&amp;AA193&amp;AB193&amp;AC193&amp;AD193, "Gewijzigde actie", "Bestaande actie"), IF(OR(D193&amp;E193&amp;F193&amp;G193&amp;H193&amp;I193&amp;J193&amp;K193&amp;L193&amp;M193&amp;N193&amp;Q201&amp;T201&amp;U193&lt;&gt;"", AH193&lt;&gt;0, AO193&lt;&gt;0), "Nieuwe actie", ""))</f>
        <v>Bestaande actie</v>
      </c>
      <c r="D193" s="187" t="s">
        <v>491</v>
      </c>
      <c r="E193" s="178" t="s">
        <v>492</v>
      </c>
      <c r="F193" s="178"/>
      <c r="G193" s="178" t="s">
        <v>513</v>
      </c>
      <c r="H193" s="178" t="s">
        <v>514</v>
      </c>
      <c r="I193" s="178" t="s">
        <v>495</v>
      </c>
      <c r="J193" s="178" t="s">
        <v>403</v>
      </c>
      <c r="K193" s="178" t="s">
        <v>599</v>
      </c>
      <c r="L193" s="178">
        <v>2026</v>
      </c>
      <c r="M193" s="178" t="s">
        <v>667</v>
      </c>
      <c r="N193" s="178" t="s">
        <v>426</v>
      </c>
      <c r="O193" s="168"/>
      <c r="P193" s="105" t="s">
        <v>406</v>
      </c>
      <c r="Q193" s="106"/>
      <c r="R193" s="168"/>
      <c r="S193" s="105" t="s">
        <v>407</v>
      </c>
      <c r="T193" s="106"/>
      <c r="U193" s="190"/>
      <c r="V193" s="79">
        <v>22</v>
      </c>
      <c r="W193" s="79">
        <f>IF(C193&lt;&gt;"", IF(C193="Nieuwe actie", MAX(VALUE(Datum_werkingsjaar&amp;"000"), $W$3:$W192)+1, VALUE(RIGHT(SUBSTITUTE(X193, ".", ""), 7))), "")</f>
        <v>2021005</v>
      </c>
      <c r="X193" s="158" t="s">
        <v>516</v>
      </c>
      <c r="Y193" s="159" t="s">
        <v>491</v>
      </c>
      <c r="Z193" s="159" t="s">
        <v>492</v>
      </c>
      <c r="AA193" s="159"/>
      <c r="AB193" s="159" t="s">
        <v>513</v>
      </c>
      <c r="AC193" s="159" t="s">
        <v>514</v>
      </c>
      <c r="AD193" s="159" t="s">
        <v>495</v>
      </c>
      <c r="AE193" s="110" t="str">
        <f t="shared" ref="AE193" si="875">J193&amp;""</f>
        <v>Gerealiseerd</v>
      </c>
      <c r="AF193" s="139" t="str">
        <f t="shared" ref="AF193" si="876">N193&amp;""</f>
        <v>Geen samenwerking</v>
      </c>
      <c r="AG193" s="110" t="b">
        <v>0</v>
      </c>
      <c r="AH193" s="44" cm="1">
        <f t="array" ref="AH193">SUMPRODUCT((AG193:AG201)*(AG193:AG201))</f>
        <v>0</v>
      </c>
      <c r="AI193" s="44" t="str">
        <f>IF(OR($J193="Gerealiseerd", $J193="In uitvoering", $J193="Geschrapt"), IF(OR($N193=Samenwerking_C, $N193=Samenwerking_C_BDO), IF(AH193=0, "| Selecteer één of meerdere samenwerkingen in kolom 'O'.  ", ""), ""), "")</f>
        <v/>
      </c>
      <c r="AJ193" s="44" t="str">
        <f>IF(AH193&lt;&gt;0, IF(OR($N193="", $N193=Samenwerking_geen, $N193=Samenwerking_BDO), "| Maak de juiste keuze in cel 'N"&amp;ROW(N193)&amp;"' vooraleer je samenwerkingen in kolom 'O' aanduidt. Laat anders selectievakken in kolom 'O' niet aangevinkt.  ", ""), "")</f>
        <v/>
      </c>
      <c r="AK193" s="44" t="str">
        <f t="shared" ref="AK193" si="877">IF(AG201&lt;&gt;TRUE, IF(Q201&lt;&gt;"", "| Als je andere samenwerking(en) specificeert in cel 'O"&amp;ROW(Q201)&amp;"', moet je eerst het vak 'Andere' in kolom 'O' selecteren. Laat anders cel 'O"&amp;ROW(Q201)&amp;"' leeg voor deze doelstelling.  ", ""), "")</f>
        <v/>
      </c>
      <c r="AL193" s="44" t="str">
        <f>IF(OR($N193=Samenwerking_C, $N193=Samenwerking_C_BDO), IF(AG201=TRUE, IF(Q201="", "| Specificeer andere samenwerking(en) in cel 'Q"&amp;ROW(Q201)&amp;"'.  ", ""), ""), "")</f>
        <v/>
      </c>
      <c r="AM193" s="44" t="str">
        <f t="shared" ref="AM193" si="878">IF(AI193&lt;&gt;"", AI193, IF(AJ193&lt;&gt;"", AJ193, IF(AK193&lt;&gt;"", AK193, AK193&amp;AL193)))</f>
        <v/>
      </c>
      <c r="AN193" s="110" t="b">
        <v>0</v>
      </c>
      <c r="AO193" s="44" cm="1">
        <f t="array" ref="AO193">SUMPRODUCT((AN193:AN201)*(AN193:AN201))</f>
        <v>0</v>
      </c>
      <c r="AP193" s="44" t="str">
        <f>IF(OR($J193="Gerealiseerd", $J193="In uitvoering", $J193="Geschrapt"), IF(OR($N193=Samenwerking_BDO, $N193=Samenwerking_C_BDO), IF(AO193=0,"| Selecteer één of meerdere samenwerkingen in kolom 'R'.  ",""), ""), "")</f>
        <v/>
      </c>
      <c r="AQ193" s="44" t="str">
        <f>IF(AO193&lt;&gt;0, IF(OR($N193="", $N193=Samenwerking_geen, $N193=Samenwerking_C), "| Maak de juiste keuze in cel 'N"&amp;ROW(N193)&amp;"' vooraleer je samenwerkingen in kolom 'R' aanduidt. Laat anders selectievakken in kolom 'R' niet aangevinkt.  ", ""), "")</f>
        <v/>
      </c>
      <c r="AR193" s="44" t="str">
        <f t="shared" ref="AR193" si="879">IF(AN201&lt;&gt;TRUE, IF(T201&lt;&gt;"", "| Als je andere samenwerking(en) specificeert in cel 'R"&amp;ROW(T201)&amp;"', moet je eerst het vak 'Andere' in kolom 'R' selecteren. Anders laat cel 'R"&amp;ROW(T201)&amp;"' leeg voor deze doelstelling.  ", ""), "")</f>
        <v/>
      </c>
      <c r="AS193" s="44" t="str">
        <f>IF(OR($N193=Samenwerking_BDO, $N193=Samenwerking_C_BDO), IF(AN201=TRUE, IF(T201="", "| Specificeer andere samenwerking(en) in cel 'T"&amp;ROW(T201)&amp;"'.  ", ""), ""), "")</f>
        <v/>
      </c>
      <c r="AT193" s="44" t="str">
        <f t="shared" ref="AT193" si="880">IF(AP193&lt;&gt;"", AP193, IF(AQ193&lt;&gt;"", AQ193, IF(AR193&lt;&gt;"", AR193, AR193&amp;AS193)))</f>
        <v/>
      </c>
      <c r="AU193" s="44" t="str">
        <f t="shared" ref="AU193" si="881">IF(C193&lt;&gt;"", IF(OR(D193="", E193="", G193="", I193="", J193="", M193="", IF(J193="Gerealiseerd", IF(K193="Ja", OR(L193="", N193=""), OR(K193="", N193="")), IF(J193="In uitvoering", N193="", IF(J193="Niet in uitvoering", L193="")))), "| Vul verplichte velden in.", ""), "")</f>
        <v/>
      </c>
      <c r="AV193" s="124" t="str">
        <f t="shared" ref="AV193" si="882">IF(OR(AM193&lt;&gt;"", AT193&lt;&gt;""), AM193&amp;AT193, AU193)</f>
        <v/>
      </c>
    </row>
    <row r="194" spans="1:48" ht="13.25" customHeight="1" x14ac:dyDescent="0.2">
      <c r="B194" s="182"/>
      <c r="C194" s="185"/>
      <c r="D194" s="188" t="s">
        <v>491</v>
      </c>
      <c r="E194" s="179" t="s">
        <v>492</v>
      </c>
      <c r="F194" s="179"/>
      <c r="G194" s="179" t="s">
        <v>513</v>
      </c>
      <c r="H194" s="179" t="s">
        <v>514</v>
      </c>
      <c r="I194" s="179" t="s">
        <v>495</v>
      </c>
      <c r="J194" s="179"/>
      <c r="K194" s="179"/>
      <c r="L194" s="179"/>
      <c r="M194" s="179"/>
      <c r="N194" s="179"/>
      <c r="O194" s="164"/>
      <c r="P194" s="107" t="s">
        <v>410</v>
      </c>
      <c r="Q194" s="108"/>
      <c r="R194" s="164"/>
      <c r="S194" s="107" t="s">
        <v>411</v>
      </c>
      <c r="T194" s="108"/>
      <c r="U194" s="191"/>
      <c r="V194" s="79">
        <v>22</v>
      </c>
      <c r="W194" s="79"/>
      <c r="X194" s="158"/>
      <c r="Y194" s="159"/>
      <c r="Z194" s="159"/>
      <c r="AA194" s="159"/>
      <c r="AB194" s="159"/>
      <c r="AC194" s="159"/>
      <c r="AD194" s="159"/>
      <c r="AE194" s="110" t="str">
        <f t="shared" ref="AE194" si="883">J193&amp;""</f>
        <v>Gerealiseerd</v>
      </c>
      <c r="AF194" s="139" t="str">
        <f t="shared" ref="AF194" si="884">N193&amp;""</f>
        <v>Geen samenwerking</v>
      </c>
      <c r="AG194" s="110" t="b">
        <v>0</v>
      </c>
      <c r="AH194" s="44"/>
      <c r="AI194" s="44" t="str">
        <f t="shared" ref="AI194" si="885">IF(AI193&lt;&gt;"", 1, "")</f>
        <v/>
      </c>
      <c r="AJ194" s="44"/>
      <c r="AK194" s="44"/>
      <c r="AL194" s="44"/>
      <c r="AM194" s="44"/>
      <c r="AN194" s="110" t="b">
        <v>0</v>
      </c>
      <c r="AO194" s="44"/>
      <c r="AP194" s="44" t="str">
        <f t="shared" ref="AP194" si="886">IF(AP193&lt;&gt;"", 1, "")</f>
        <v/>
      </c>
      <c r="AQ194" s="44"/>
      <c r="AR194" s="44"/>
      <c r="AS194" s="44"/>
      <c r="AT194" s="44"/>
      <c r="AU194" s="44"/>
      <c r="AV194" s="124"/>
    </row>
    <row r="195" spans="1:48" ht="13.25" customHeight="1" x14ac:dyDescent="0.2">
      <c r="B195" s="182"/>
      <c r="C195" s="185"/>
      <c r="D195" s="188" t="s">
        <v>491</v>
      </c>
      <c r="E195" s="179" t="s">
        <v>492</v>
      </c>
      <c r="F195" s="179"/>
      <c r="G195" s="179" t="s">
        <v>513</v>
      </c>
      <c r="H195" s="179" t="s">
        <v>514</v>
      </c>
      <c r="I195" s="179" t="s">
        <v>495</v>
      </c>
      <c r="J195" s="179"/>
      <c r="K195" s="179"/>
      <c r="L195" s="179"/>
      <c r="M195" s="179"/>
      <c r="N195" s="179"/>
      <c r="O195" s="164"/>
      <c r="P195" s="107" t="s">
        <v>412</v>
      </c>
      <c r="Q195" s="108"/>
      <c r="R195" s="164"/>
      <c r="S195" s="107" t="s">
        <v>413</v>
      </c>
      <c r="T195" s="108"/>
      <c r="U195" s="191"/>
      <c r="V195" s="79">
        <v>22</v>
      </c>
      <c r="W195" s="79"/>
      <c r="X195" s="158"/>
      <c r="Y195" s="159"/>
      <c r="Z195" s="159"/>
      <c r="AA195" s="159"/>
      <c r="AB195" s="159"/>
      <c r="AC195" s="159"/>
      <c r="AD195" s="159"/>
      <c r="AE195" s="110" t="str">
        <f t="shared" ref="AE195" si="887">J193&amp;""</f>
        <v>Gerealiseerd</v>
      </c>
      <c r="AF195" s="139" t="str">
        <f t="shared" ref="AF195" si="888">N193&amp;""</f>
        <v>Geen samenwerking</v>
      </c>
      <c r="AG195" s="110" t="b">
        <v>0</v>
      </c>
      <c r="AH195" s="44"/>
      <c r="AI195" s="44" t="str">
        <f t="shared" ref="AI195" si="889">IF(AI193&lt;&gt;"", 1, "")</f>
        <v/>
      </c>
      <c r="AJ195" s="44"/>
      <c r="AK195" s="44"/>
      <c r="AL195" s="44"/>
      <c r="AM195" s="44"/>
      <c r="AN195" s="110" t="b">
        <v>0</v>
      </c>
      <c r="AO195" s="44"/>
      <c r="AP195" s="44" t="str">
        <f t="shared" ref="AP195" si="890">IF(AP193&lt;&gt;"", 1, "")</f>
        <v/>
      </c>
      <c r="AQ195" s="44"/>
      <c r="AR195" s="44"/>
      <c r="AS195" s="44"/>
      <c r="AT195" s="44"/>
      <c r="AU195" s="44"/>
      <c r="AV195" s="165"/>
    </row>
    <row r="196" spans="1:48" ht="13.25" customHeight="1" x14ac:dyDescent="0.2">
      <c r="B196" s="182"/>
      <c r="C196" s="185"/>
      <c r="D196" s="188" t="s">
        <v>491</v>
      </c>
      <c r="E196" s="179" t="s">
        <v>492</v>
      </c>
      <c r="F196" s="179"/>
      <c r="G196" s="179" t="s">
        <v>513</v>
      </c>
      <c r="H196" s="179" t="s">
        <v>514</v>
      </c>
      <c r="I196" s="179" t="s">
        <v>495</v>
      </c>
      <c r="J196" s="179"/>
      <c r="K196" s="179"/>
      <c r="L196" s="179"/>
      <c r="M196" s="179"/>
      <c r="N196" s="179"/>
      <c r="O196" s="164"/>
      <c r="P196" s="107" t="s">
        <v>414</v>
      </c>
      <c r="Q196" s="108"/>
      <c r="R196" s="164"/>
      <c r="S196" s="107" t="s">
        <v>415</v>
      </c>
      <c r="T196" s="108"/>
      <c r="U196" s="191"/>
      <c r="V196" s="79">
        <v>22</v>
      </c>
      <c r="W196" s="79"/>
      <c r="X196" s="158"/>
      <c r="Y196" s="159"/>
      <c r="Z196" s="159"/>
      <c r="AA196" s="159"/>
      <c r="AB196" s="159"/>
      <c r="AC196" s="159"/>
      <c r="AD196" s="159"/>
      <c r="AE196" s="110" t="str">
        <f t="shared" ref="AE196" si="891">J193&amp;""</f>
        <v>Gerealiseerd</v>
      </c>
      <c r="AF196" s="139" t="str">
        <f t="shared" ref="AF196" si="892">N193&amp;""</f>
        <v>Geen samenwerking</v>
      </c>
      <c r="AG196" s="110" t="b">
        <v>0</v>
      </c>
      <c r="AH196" s="44"/>
      <c r="AI196" s="44" t="str">
        <f t="shared" ref="AI196" si="893">IF(AI193&lt;&gt;"", 1, "")</f>
        <v/>
      </c>
      <c r="AJ196" s="44"/>
      <c r="AK196" s="44"/>
      <c r="AL196" s="44"/>
      <c r="AM196" s="44"/>
      <c r="AN196" s="110" t="b">
        <v>0</v>
      </c>
      <c r="AO196" s="44"/>
      <c r="AP196" s="44" t="str">
        <f t="shared" ref="AP196" si="894">IF(AP193&lt;&gt;"", 1, "")</f>
        <v/>
      </c>
      <c r="AQ196" s="44"/>
      <c r="AR196" s="44"/>
      <c r="AS196" s="44"/>
      <c r="AT196" s="44"/>
      <c r="AU196" s="44"/>
      <c r="AV196" s="165"/>
    </row>
    <row r="197" spans="1:48" ht="13.25" customHeight="1" x14ac:dyDescent="0.2">
      <c r="B197" s="182"/>
      <c r="C197" s="185"/>
      <c r="D197" s="188" t="s">
        <v>491</v>
      </c>
      <c r="E197" s="179" t="s">
        <v>492</v>
      </c>
      <c r="F197" s="179"/>
      <c r="G197" s="179" t="s">
        <v>513</v>
      </c>
      <c r="H197" s="179" t="s">
        <v>514</v>
      </c>
      <c r="I197" s="179" t="s">
        <v>495</v>
      </c>
      <c r="J197" s="179"/>
      <c r="K197" s="179"/>
      <c r="L197" s="179"/>
      <c r="M197" s="179"/>
      <c r="N197" s="179"/>
      <c r="O197" s="164"/>
      <c r="P197" s="107" t="s">
        <v>416</v>
      </c>
      <c r="Q197" s="108"/>
      <c r="R197" s="164"/>
      <c r="S197" s="107" t="s">
        <v>417</v>
      </c>
      <c r="T197" s="108"/>
      <c r="U197" s="191"/>
      <c r="V197" s="79">
        <v>22</v>
      </c>
      <c r="W197" s="79"/>
      <c r="X197" s="158"/>
      <c r="Y197" s="159"/>
      <c r="Z197" s="159"/>
      <c r="AA197" s="159"/>
      <c r="AB197" s="159"/>
      <c r="AC197" s="159"/>
      <c r="AD197" s="159"/>
      <c r="AE197" s="110" t="str">
        <f t="shared" ref="AE197" si="895">J193&amp;""</f>
        <v>Gerealiseerd</v>
      </c>
      <c r="AF197" s="139" t="str">
        <f t="shared" ref="AF197" si="896">N193&amp;""</f>
        <v>Geen samenwerking</v>
      </c>
      <c r="AG197" s="110" t="b">
        <v>0</v>
      </c>
      <c r="AH197" s="44"/>
      <c r="AI197" s="44" t="str">
        <f t="shared" ref="AI197" si="897">IF(AI193&lt;&gt;"", 1, "")</f>
        <v/>
      </c>
      <c r="AJ197" s="44"/>
      <c r="AK197" s="44"/>
      <c r="AL197" s="44"/>
      <c r="AM197" s="44"/>
      <c r="AN197" s="110" t="b">
        <v>0</v>
      </c>
      <c r="AO197" s="44"/>
      <c r="AP197" s="44" t="str">
        <f t="shared" ref="AP197" si="898">IF(AP193&lt;&gt;"", 1, "")</f>
        <v/>
      </c>
      <c r="AQ197" s="44"/>
      <c r="AR197" s="44"/>
      <c r="AS197" s="44"/>
      <c r="AT197" s="44"/>
      <c r="AU197" s="44"/>
      <c r="AV197" s="165"/>
    </row>
    <row r="198" spans="1:48" ht="13.25" customHeight="1" x14ac:dyDescent="0.2">
      <c r="B198" s="182"/>
      <c r="C198" s="185"/>
      <c r="D198" s="188" t="s">
        <v>491</v>
      </c>
      <c r="E198" s="179" t="s">
        <v>492</v>
      </c>
      <c r="F198" s="179"/>
      <c r="G198" s="179" t="s">
        <v>513</v>
      </c>
      <c r="H198" s="179" t="s">
        <v>514</v>
      </c>
      <c r="I198" s="179" t="s">
        <v>495</v>
      </c>
      <c r="J198" s="179"/>
      <c r="K198" s="179"/>
      <c r="L198" s="179"/>
      <c r="M198" s="179"/>
      <c r="N198" s="179"/>
      <c r="O198" s="164"/>
      <c r="P198" s="107" t="s">
        <v>418</v>
      </c>
      <c r="Q198" s="108"/>
      <c r="R198" s="164"/>
      <c r="S198" s="107" t="s">
        <v>419</v>
      </c>
      <c r="T198" s="108"/>
      <c r="U198" s="191"/>
      <c r="V198" s="79">
        <v>22</v>
      </c>
      <c r="W198" s="79"/>
      <c r="X198" s="158"/>
      <c r="Y198" s="159"/>
      <c r="Z198" s="159"/>
      <c r="AA198" s="159"/>
      <c r="AB198" s="159"/>
      <c r="AC198" s="159"/>
      <c r="AD198" s="159"/>
      <c r="AE198" s="110" t="str">
        <f t="shared" ref="AE198" si="899">J193&amp;""</f>
        <v>Gerealiseerd</v>
      </c>
      <c r="AF198" s="139" t="str">
        <f t="shared" ref="AF198" si="900">N193&amp;""</f>
        <v>Geen samenwerking</v>
      </c>
      <c r="AG198" s="110" t="b">
        <v>0</v>
      </c>
      <c r="AH198" s="44"/>
      <c r="AI198" s="44" t="str">
        <f t="shared" ref="AI198" si="901">IF(AI193&lt;&gt;"", 1, "")</f>
        <v/>
      </c>
      <c r="AJ198" s="44"/>
      <c r="AK198" s="44"/>
      <c r="AL198" s="44"/>
      <c r="AM198" s="44"/>
      <c r="AN198" s="110" t="b">
        <v>0</v>
      </c>
      <c r="AO198" s="44"/>
      <c r="AP198" s="44" t="str">
        <f t="shared" ref="AP198" si="902">IF(AP193&lt;&gt;"", 1, "")</f>
        <v/>
      </c>
      <c r="AQ198" s="44"/>
      <c r="AR198" s="44"/>
      <c r="AS198" s="44"/>
      <c r="AT198" s="44"/>
      <c r="AU198" s="44"/>
      <c r="AV198" s="165"/>
    </row>
    <row r="199" spans="1:48" ht="13.25" customHeight="1" x14ac:dyDescent="0.2">
      <c r="B199" s="182"/>
      <c r="C199" s="185"/>
      <c r="D199" s="188" t="s">
        <v>491</v>
      </c>
      <c r="E199" s="179" t="s">
        <v>492</v>
      </c>
      <c r="F199" s="179"/>
      <c r="G199" s="179" t="s">
        <v>513</v>
      </c>
      <c r="H199" s="179" t="s">
        <v>514</v>
      </c>
      <c r="I199" s="179" t="s">
        <v>495</v>
      </c>
      <c r="J199" s="179"/>
      <c r="K199" s="179"/>
      <c r="L199" s="179"/>
      <c r="M199" s="179"/>
      <c r="N199" s="179"/>
      <c r="O199" s="164"/>
      <c r="P199" s="107" t="s">
        <v>420</v>
      </c>
      <c r="Q199" s="108"/>
      <c r="R199" s="164"/>
      <c r="S199" s="107" t="s">
        <v>421</v>
      </c>
      <c r="T199" s="108"/>
      <c r="U199" s="191"/>
      <c r="V199" s="79">
        <v>22</v>
      </c>
      <c r="W199" s="79"/>
      <c r="X199" s="158"/>
      <c r="Y199" s="159"/>
      <c r="Z199" s="159"/>
      <c r="AA199" s="159"/>
      <c r="AB199" s="159"/>
      <c r="AC199" s="159"/>
      <c r="AD199" s="159"/>
      <c r="AE199" s="110" t="str">
        <f t="shared" ref="AE199" si="903">J193&amp;""</f>
        <v>Gerealiseerd</v>
      </c>
      <c r="AF199" s="139" t="str">
        <f t="shared" ref="AF199" si="904">N193&amp;""</f>
        <v>Geen samenwerking</v>
      </c>
      <c r="AG199" s="110" t="b">
        <v>0</v>
      </c>
      <c r="AH199" s="44"/>
      <c r="AI199" s="44" t="str">
        <f t="shared" ref="AI199" si="905">IF(AI193&lt;&gt;"", 1, "")</f>
        <v/>
      </c>
      <c r="AJ199" s="44"/>
      <c r="AK199" s="44"/>
      <c r="AL199" s="44"/>
      <c r="AM199" s="44"/>
      <c r="AN199" s="110" t="b">
        <v>0</v>
      </c>
      <c r="AO199" s="44"/>
      <c r="AP199" s="44" t="str">
        <f t="shared" ref="AP199" si="906">IF(AP193&lt;&gt;"", 1, "")</f>
        <v/>
      </c>
      <c r="AQ199" s="44"/>
      <c r="AR199" s="44"/>
      <c r="AS199" s="44"/>
      <c r="AT199" s="44"/>
      <c r="AU199" s="44"/>
      <c r="AV199" s="165"/>
    </row>
    <row r="200" spans="1:48" ht="13.25" customHeight="1" x14ac:dyDescent="0.2">
      <c r="B200" s="182"/>
      <c r="C200" s="185"/>
      <c r="D200" s="188" t="s">
        <v>491</v>
      </c>
      <c r="E200" s="179" t="s">
        <v>492</v>
      </c>
      <c r="F200" s="179"/>
      <c r="G200" s="179" t="s">
        <v>513</v>
      </c>
      <c r="H200" s="179" t="s">
        <v>514</v>
      </c>
      <c r="I200" s="179" t="s">
        <v>495</v>
      </c>
      <c r="J200" s="179"/>
      <c r="K200" s="179"/>
      <c r="L200" s="179"/>
      <c r="M200" s="179"/>
      <c r="N200" s="179"/>
      <c r="O200" s="164"/>
      <c r="P200" s="107" t="s">
        <v>422</v>
      </c>
      <c r="Q200" s="108"/>
      <c r="R200" s="164"/>
      <c r="S200" s="107" t="s">
        <v>423</v>
      </c>
      <c r="T200" s="108"/>
      <c r="U200" s="191"/>
      <c r="V200" s="79">
        <v>22</v>
      </c>
      <c r="W200" s="79"/>
      <c r="X200" s="158"/>
      <c r="Y200" s="159"/>
      <c r="Z200" s="159"/>
      <c r="AA200" s="159"/>
      <c r="AB200" s="159"/>
      <c r="AC200" s="159"/>
      <c r="AD200" s="159"/>
      <c r="AE200" s="110" t="str">
        <f t="shared" ref="AE200" si="907">J193&amp;""</f>
        <v>Gerealiseerd</v>
      </c>
      <c r="AF200" s="139" t="str">
        <f t="shared" ref="AF200" si="908">N193&amp;""</f>
        <v>Geen samenwerking</v>
      </c>
      <c r="AG200" s="110" t="b">
        <v>0</v>
      </c>
      <c r="AH200" s="44"/>
      <c r="AI200" s="44" t="str">
        <f t="shared" ref="AI200" si="909">IF(AI193&lt;&gt;"", 1, "")</f>
        <v/>
      </c>
      <c r="AJ200" s="44"/>
      <c r="AK200" s="44"/>
      <c r="AL200" s="44"/>
      <c r="AM200" s="44"/>
      <c r="AN200" s="110" t="b">
        <v>0</v>
      </c>
      <c r="AO200" s="44"/>
      <c r="AP200" s="44" t="str">
        <f t="shared" ref="AP200" si="910">IF(AP193&lt;&gt;"", 1, "")</f>
        <v/>
      </c>
      <c r="AQ200" s="44"/>
      <c r="AR200" s="44"/>
      <c r="AS200" s="44"/>
      <c r="AT200" s="44"/>
      <c r="AU200" s="44"/>
      <c r="AV200" s="165"/>
    </row>
    <row r="201" spans="1:48" ht="13.25" customHeight="1" x14ac:dyDescent="0.2">
      <c r="B201" s="183"/>
      <c r="C201" s="186"/>
      <c r="D201" s="189" t="s">
        <v>491</v>
      </c>
      <c r="E201" s="180" t="s">
        <v>492</v>
      </c>
      <c r="F201" s="180"/>
      <c r="G201" s="180" t="s">
        <v>513</v>
      </c>
      <c r="H201" s="180" t="s">
        <v>514</v>
      </c>
      <c r="I201" s="180" t="s">
        <v>495</v>
      </c>
      <c r="J201" s="180"/>
      <c r="K201" s="180"/>
      <c r="L201" s="180"/>
      <c r="M201" s="180"/>
      <c r="N201" s="180"/>
      <c r="O201" s="166"/>
      <c r="P201" s="109" t="str">
        <f t="shared" ref="P201" si="911">IF(AG201=TRUE, "Andere (specificeer:)", "Andere")</f>
        <v>Andere</v>
      </c>
      <c r="Q201" s="167"/>
      <c r="R201" s="166"/>
      <c r="S201" s="109" t="str">
        <f t="shared" ref="S201" si="912">IF(AN201=TRUE, "Andere (specificeer:)", "Andere")</f>
        <v>Andere</v>
      </c>
      <c r="T201" s="167"/>
      <c r="U201" s="192"/>
      <c r="V201" s="79">
        <v>22</v>
      </c>
      <c r="W201" s="79"/>
      <c r="X201" s="158"/>
      <c r="Y201" s="159"/>
      <c r="Z201" s="159"/>
      <c r="AA201" s="159"/>
      <c r="AB201" s="159"/>
      <c r="AC201" s="159"/>
      <c r="AD201" s="159"/>
      <c r="AE201" s="110" t="str">
        <f t="shared" ref="AE201" si="913">J193&amp;""</f>
        <v>Gerealiseerd</v>
      </c>
      <c r="AF201" s="139" t="str">
        <f t="shared" ref="AF201" si="914">N193&amp;""</f>
        <v>Geen samenwerking</v>
      </c>
      <c r="AG201" s="110" t="b">
        <v>0</v>
      </c>
      <c r="AH201" s="44"/>
      <c r="AI201" s="44" t="str">
        <f t="shared" ref="AI201" si="915">IF(AI193&lt;&gt;"", 1, "")</f>
        <v/>
      </c>
      <c r="AJ201" s="44"/>
      <c r="AK201" s="44"/>
      <c r="AL201" s="44"/>
      <c r="AM201" s="44"/>
      <c r="AN201" s="110" t="b">
        <v>0</v>
      </c>
      <c r="AO201" s="44"/>
      <c r="AP201" s="44" t="str">
        <f t="shared" ref="AP201" si="916">IF(AP193&lt;&gt;"", 1, "")</f>
        <v/>
      </c>
      <c r="AQ201" s="44"/>
      <c r="AR201" s="44"/>
      <c r="AS201" s="44"/>
      <c r="AT201" s="44"/>
      <c r="AU201" s="44"/>
      <c r="AV201" s="135"/>
    </row>
    <row r="202" spans="1:48" ht="13.25" customHeight="1" x14ac:dyDescent="0.2">
      <c r="A202" s="85" t="str">
        <f t="shared" ref="A202" si="917">IF(AV202&lt;&gt;"", "✘", "")</f>
        <v/>
      </c>
      <c r="B202" s="181" t="str">
        <f t="shared" ref="B202" si="918">IF(C202&lt;&gt;"", IF(X202&lt;&gt;"", X202, "D"&amp;SUBSTITUTE(TEXT(W202/1000, "0000,000"), ",", ".")), "")</f>
        <v>D2021.008</v>
      </c>
      <c r="C202" s="184" t="str">
        <f>IF(Y202&amp;Z202&amp;AA202&amp;AB202&amp;AC202&amp;AD202&lt;&gt;"", IF(D202&amp;E202&amp;F202&amp;G202&amp;H202&amp;I202&lt;&gt;Y202&amp;Z202&amp;AA202&amp;AB202&amp;AC202&amp;AD202, "Gewijzigde actie", "Bestaande actie"), IF(OR(D202&amp;E202&amp;F202&amp;G202&amp;H202&amp;I202&amp;J202&amp;K202&amp;L202&amp;M202&amp;N202&amp;Q210&amp;T210&amp;U202&lt;&gt;"", AH202&lt;&gt;0, AO202&lt;&gt;0), "Nieuwe actie", ""))</f>
        <v>Bestaande actie</v>
      </c>
      <c r="D202" s="187" t="s">
        <v>517</v>
      </c>
      <c r="E202" s="178" t="s">
        <v>509</v>
      </c>
      <c r="F202" s="178"/>
      <c r="G202" s="178" t="s">
        <v>518</v>
      </c>
      <c r="H202" s="178" t="s">
        <v>519</v>
      </c>
      <c r="I202" s="178" t="s">
        <v>402</v>
      </c>
      <c r="J202" s="178" t="s">
        <v>403</v>
      </c>
      <c r="K202" s="178" t="s">
        <v>404</v>
      </c>
      <c r="L202" s="178">
        <v>2026</v>
      </c>
      <c r="M202" s="178" t="s">
        <v>658</v>
      </c>
      <c r="N202" s="178" t="s">
        <v>405</v>
      </c>
      <c r="O202" s="168"/>
      <c r="P202" s="105" t="s">
        <v>406</v>
      </c>
      <c r="Q202" s="106"/>
      <c r="R202" s="168"/>
      <c r="S202" s="105" t="s">
        <v>407</v>
      </c>
      <c r="T202" s="106"/>
      <c r="U202" s="190" t="s">
        <v>659</v>
      </c>
      <c r="V202" s="79">
        <v>23</v>
      </c>
      <c r="W202" s="79">
        <f>IF(C202&lt;&gt;"", IF(C202="Nieuwe actie", MAX(VALUE(Datum_werkingsjaar&amp;"000"), $W$3:$W201)+1, VALUE(RIGHT(SUBSTITUTE(X202, ".", ""), 7))), "")</f>
        <v>2021008</v>
      </c>
      <c r="X202" s="158" t="s">
        <v>520</v>
      </c>
      <c r="Y202" s="159" t="s">
        <v>517</v>
      </c>
      <c r="Z202" s="159" t="s">
        <v>509</v>
      </c>
      <c r="AA202" s="159"/>
      <c r="AB202" s="159" t="s">
        <v>518</v>
      </c>
      <c r="AC202" s="159" t="s">
        <v>519</v>
      </c>
      <c r="AD202" s="159" t="s">
        <v>402</v>
      </c>
      <c r="AE202" s="110" t="str">
        <f t="shared" ref="AE202" si="919">J202&amp;""</f>
        <v>Gerealiseerd</v>
      </c>
      <c r="AF202" s="139" t="str">
        <f t="shared" ref="AF202" si="920">N202&amp;""</f>
        <v>Cultureel én beleidsdomeinoverschrijdend</v>
      </c>
      <c r="AG202" s="110" t="b">
        <v>1</v>
      </c>
      <c r="AH202" s="44" cm="1">
        <f t="array" ref="AH202">SUMPRODUCT((AG202:AG210)*(AG202:AG210))</f>
        <v>8</v>
      </c>
      <c r="AI202" s="44" t="str">
        <f>IF(OR($J202="Gerealiseerd", $J202="In uitvoering", $J202="Geschrapt"), IF(OR($N202=Samenwerking_C, $N202=Samenwerking_C_BDO), IF(AH202=0, "| Selecteer één of meerdere samenwerkingen in kolom 'O'.  ", ""), ""), "")</f>
        <v/>
      </c>
      <c r="AJ202" s="44" t="str">
        <f>IF(AH202&lt;&gt;0, IF(OR($N202="", $N202=Samenwerking_geen, $N202=Samenwerking_BDO), "| Maak de juiste keuze in cel 'N"&amp;ROW(N202)&amp;"' vooraleer je samenwerkingen in kolom 'O' aanduidt. Laat anders selectievakken in kolom 'O' niet aangevinkt.  ", ""), "")</f>
        <v/>
      </c>
      <c r="AK202" s="44" t="str">
        <f t="shared" ref="AK202" si="921">IF(AG210&lt;&gt;TRUE, IF(Q210&lt;&gt;"", "| Als je andere samenwerking(en) specificeert in cel 'O"&amp;ROW(Q210)&amp;"', moet je eerst het vak 'Andere' in kolom 'O' selecteren. Laat anders cel 'O"&amp;ROW(Q210)&amp;"' leeg voor deze doelstelling.  ", ""), "")</f>
        <v/>
      </c>
      <c r="AL202" s="44" t="str">
        <f>IF(OR($N202=Samenwerking_C, $N202=Samenwerking_C_BDO), IF(AG210=TRUE, IF(Q210="", "| Specificeer andere samenwerking(en) in cel 'Q"&amp;ROW(Q210)&amp;"'.  ", ""), ""), "")</f>
        <v/>
      </c>
      <c r="AM202" s="44" t="str">
        <f t="shared" ref="AM202" si="922">IF(AI202&lt;&gt;"", AI202, IF(AJ202&lt;&gt;"", AJ202, IF(AK202&lt;&gt;"", AK202, AK202&amp;AL202)))</f>
        <v/>
      </c>
      <c r="AN202" s="110" t="b">
        <v>0</v>
      </c>
      <c r="AO202" s="44" cm="1">
        <f t="array" ref="AO202">SUMPRODUCT((AN202:AN210)*(AN202:AN210))</f>
        <v>3</v>
      </c>
      <c r="AP202" s="44" t="str">
        <f>IF(OR($J202="Gerealiseerd", $J202="In uitvoering", $J202="Geschrapt"), IF(OR($N202=Samenwerking_BDO, $N202=Samenwerking_C_BDO), IF(AO202=0,"| Selecteer één of meerdere samenwerkingen in kolom 'R'.  ",""), ""), "")</f>
        <v/>
      </c>
      <c r="AQ202" s="44" t="str">
        <f>IF(AO202&lt;&gt;0, IF(OR($N202="", $N202=Samenwerking_geen, $N202=Samenwerking_C), "| Maak de juiste keuze in cel 'N"&amp;ROW(N202)&amp;"' vooraleer je samenwerkingen in kolom 'R' aanduidt. Laat anders selectievakken in kolom 'R' niet aangevinkt.  ", ""), "")</f>
        <v/>
      </c>
      <c r="AR202" s="44" t="str">
        <f t="shared" ref="AR202" si="923">IF(AN210&lt;&gt;TRUE, IF(T210&lt;&gt;"", "| Als je andere samenwerking(en) specificeert in cel 'R"&amp;ROW(T210)&amp;"', moet je eerst het vak 'Andere' in kolom 'R' selecteren. Anders laat cel 'R"&amp;ROW(T210)&amp;"' leeg voor deze doelstelling.  ", ""), "")</f>
        <v/>
      </c>
      <c r="AS202" s="44" t="str">
        <f>IF(OR($N202=Samenwerking_BDO, $N202=Samenwerking_C_BDO), IF(AN210=TRUE, IF(T210="", "| Specificeer andere samenwerking(en) in cel 'T"&amp;ROW(T210)&amp;"'.  ", ""), ""), "")</f>
        <v/>
      </c>
      <c r="AT202" s="44" t="str">
        <f t="shared" ref="AT202" si="924">IF(AP202&lt;&gt;"", AP202, IF(AQ202&lt;&gt;"", AQ202, IF(AR202&lt;&gt;"", AR202, AR202&amp;AS202)))</f>
        <v/>
      </c>
      <c r="AU202" s="44" t="str">
        <f t="shared" ref="AU202" si="925">IF(C202&lt;&gt;"", IF(OR(D202="", E202="", G202="", I202="", J202="", M202="", IF(J202="Gerealiseerd", IF(K202="Ja", OR(L202="", N202=""), OR(K202="", N202="")), IF(J202="In uitvoering", N202="", IF(J202="Niet in uitvoering", L202="")))), "| Vul verplichte velden in.", ""), "")</f>
        <v/>
      </c>
      <c r="AV202" s="124" t="str">
        <f t="shared" ref="AV202" si="926">IF(OR(AM202&lt;&gt;"", AT202&lt;&gt;""), AM202&amp;AT202, AU202)</f>
        <v/>
      </c>
    </row>
    <row r="203" spans="1:48" ht="13.25" customHeight="1" x14ac:dyDescent="0.2">
      <c r="B203" s="182"/>
      <c r="C203" s="185"/>
      <c r="D203" s="188" t="s">
        <v>517</v>
      </c>
      <c r="E203" s="179" t="s">
        <v>509</v>
      </c>
      <c r="F203" s="179"/>
      <c r="G203" s="179" t="s">
        <v>518</v>
      </c>
      <c r="H203" s="179" t="s">
        <v>519</v>
      </c>
      <c r="I203" s="179" t="s">
        <v>402</v>
      </c>
      <c r="J203" s="179"/>
      <c r="K203" s="179"/>
      <c r="L203" s="179"/>
      <c r="M203" s="179"/>
      <c r="N203" s="179"/>
      <c r="O203" s="164"/>
      <c r="P203" s="107" t="s">
        <v>410</v>
      </c>
      <c r="Q203" s="108"/>
      <c r="R203" s="164"/>
      <c r="S203" s="107" t="s">
        <v>411</v>
      </c>
      <c r="T203" s="108"/>
      <c r="U203" s="191"/>
      <c r="V203" s="79">
        <v>23</v>
      </c>
      <c r="W203" s="79"/>
      <c r="X203" s="158"/>
      <c r="Y203" s="159"/>
      <c r="Z203" s="159"/>
      <c r="AA203" s="159"/>
      <c r="AB203" s="159"/>
      <c r="AC203" s="159"/>
      <c r="AD203" s="159"/>
      <c r="AE203" s="110" t="str">
        <f t="shared" ref="AE203" si="927">J202&amp;""</f>
        <v>Gerealiseerd</v>
      </c>
      <c r="AF203" s="139" t="str">
        <f t="shared" ref="AF203" si="928">N202&amp;""</f>
        <v>Cultureel én beleidsdomeinoverschrijdend</v>
      </c>
      <c r="AG203" s="110" t="b">
        <v>1</v>
      </c>
      <c r="AH203" s="44"/>
      <c r="AI203" s="44" t="str">
        <f t="shared" ref="AI203" si="929">IF(AI202&lt;&gt;"", 1, "")</f>
        <v/>
      </c>
      <c r="AJ203" s="44"/>
      <c r="AK203" s="44"/>
      <c r="AL203" s="44"/>
      <c r="AM203" s="44"/>
      <c r="AN203" s="110" t="b">
        <v>1</v>
      </c>
      <c r="AO203" s="44"/>
      <c r="AP203" s="44" t="str">
        <f t="shared" ref="AP203" si="930">IF(AP202&lt;&gt;"", 1, "")</f>
        <v/>
      </c>
      <c r="AQ203" s="44"/>
      <c r="AR203" s="44"/>
      <c r="AS203" s="44"/>
      <c r="AT203" s="44"/>
      <c r="AU203" s="44"/>
      <c r="AV203" s="124"/>
    </row>
    <row r="204" spans="1:48" ht="13.25" customHeight="1" x14ac:dyDescent="0.2">
      <c r="B204" s="182"/>
      <c r="C204" s="185"/>
      <c r="D204" s="188" t="s">
        <v>517</v>
      </c>
      <c r="E204" s="179" t="s">
        <v>509</v>
      </c>
      <c r="F204" s="179"/>
      <c r="G204" s="179" t="s">
        <v>518</v>
      </c>
      <c r="H204" s="179" t="s">
        <v>519</v>
      </c>
      <c r="I204" s="179" t="s">
        <v>402</v>
      </c>
      <c r="J204" s="179"/>
      <c r="K204" s="179"/>
      <c r="L204" s="179"/>
      <c r="M204" s="179"/>
      <c r="N204" s="179"/>
      <c r="O204" s="164"/>
      <c r="P204" s="107" t="s">
        <v>412</v>
      </c>
      <c r="Q204" s="108"/>
      <c r="R204" s="164"/>
      <c r="S204" s="107" t="s">
        <v>413</v>
      </c>
      <c r="T204" s="108"/>
      <c r="U204" s="191"/>
      <c r="V204" s="79">
        <v>23</v>
      </c>
      <c r="W204" s="79"/>
      <c r="X204" s="158"/>
      <c r="Y204" s="159"/>
      <c r="Z204" s="159"/>
      <c r="AA204" s="159"/>
      <c r="AB204" s="159"/>
      <c r="AC204" s="159"/>
      <c r="AD204" s="159"/>
      <c r="AE204" s="110" t="str">
        <f t="shared" ref="AE204" si="931">J202&amp;""</f>
        <v>Gerealiseerd</v>
      </c>
      <c r="AF204" s="139" t="str">
        <f t="shared" ref="AF204" si="932">N202&amp;""</f>
        <v>Cultureel én beleidsdomeinoverschrijdend</v>
      </c>
      <c r="AG204" s="110" t="b">
        <v>1</v>
      </c>
      <c r="AH204" s="44"/>
      <c r="AI204" s="44" t="str">
        <f t="shared" ref="AI204" si="933">IF(AI202&lt;&gt;"", 1, "")</f>
        <v/>
      </c>
      <c r="AJ204" s="44"/>
      <c r="AK204" s="44"/>
      <c r="AL204" s="44"/>
      <c r="AM204" s="44"/>
      <c r="AN204" s="110" t="b">
        <v>1</v>
      </c>
      <c r="AO204" s="44"/>
      <c r="AP204" s="44" t="str">
        <f t="shared" ref="AP204" si="934">IF(AP202&lt;&gt;"", 1, "")</f>
        <v/>
      </c>
      <c r="AQ204" s="44"/>
      <c r="AR204" s="44"/>
      <c r="AS204" s="44"/>
      <c r="AT204" s="44"/>
      <c r="AU204" s="44"/>
      <c r="AV204" s="165"/>
    </row>
    <row r="205" spans="1:48" ht="13.25" customHeight="1" x14ac:dyDescent="0.2">
      <c r="B205" s="182"/>
      <c r="C205" s="185"/>
      <c r="D205" s="188" t="s">
        <v>517</v>
      </c>
      <c r="E205" s="179" t="s">
        <v>509</v>
      </c>
      <c r="F205" s="179"/>
      <c r="G205" s="179" t="s">
        <v>518</v>
      </c>
      <c r="H205" s="179" t="s">
        <v>519</v>
      </c>
      <c r="I205" s="179" t="s">
        <v>402</v>
      </c>
      <c r="J205" s="179"/>
      <c r="K205" s="179"/>
      <c r="L205" s="179"/>
      <c r="M205" s="179"/>
      <c r="N205" s="179"/>
      <c r="O205" s="164"/>
      <c r="P205" s="107" t="s">
        <v>414</v>
      </c>
      <c r="Q205" s="108"/>
      <c r="R205" s="164"/>
      <c r="S205" s="107" t="s">
        <v>415</v>
      </c>
      <c r="T205" s="108"/>
      <c r="U205" s="191"/>
      <c r="V205" s="79">
        <v>23</v>
      </c>
      <c r="W205" s="79"/>
      <c r="X205" s="158"/>
      <c r="Y205" s="159"/>
      <c r="Z205" s="159"/>
      <c r="AA205" s="159"/>
      <c r="AB205" s="159"/>
      <c r="AC205" s="159"/>
      <c r="AD205" s="159"/>
      <c r="AE205" s="110" t="str">
        <f t="shared" ref="AE205" si="935">J202&amp;""</f>
        <v>Gerealiseerd</v>
      </c>
      <c r="AF205" s="139" t="str">
        <f t="shared" ref="AF205" si="936">N202&amp;""</f>
        <v>Cultureel én beleidsdomeinoverschrijdend</v>
      </c>
      <c r="AG205" s="110" t="b">
        <v>1</v>
      </c>
      <c r="AH205" s="44"/>
      <c r="AI205" s="44" t="str">
        <f t="shared" ref="AI205" si="937">IF(AI202&lt;&gt;"", 1, "")</f>
        <v/>
      </c>
      <c r="AJ205" s="44"/>
      <c r="AK205" s="44"/>
      <c r="AL205" s="44"/>
      <c r="AM205" s="44"/>
      <c r="AN205" s="110" t="b">
        <v>0</v>
      </c>
      <c r="AO205" s="44"/>
      <c r="AP205" s="44" t="str">
        <f t="shared" ref="AP205" si="938">IF(AP202&lt;&gt;"", 1, "")</f>
        <v/>
      </c>
      <c r="AQ205" s="44"/>
      <c r="AR205" s="44"/>
      <c r="AS205" s="44"/>
      <c r="AT205" s="44"/>
      <c r="AU205" s="44"/>
      <c r="AV205" s="165"/>
    </row>
    <row r="206" spans="1:48" ht="13.25" customHeight="1" x14ac:dyDescent="0.2">
      <c r="B206" s="182"/>
      <c r="C206" s="185"/>
      <c r="D206" s="188" t="s">
        <v>517</v>
      </c>
      <c r="E206" s="179" t="s">
        <v>509</v>
      </c>
      <c r="F206" s="179"/>
      <c r="G206" s="179" t="s">
        <v>518</v>
      </c>
      <c r="H206" s="179" t="s">
        <v>519</v>
      </c>
      <c r="I206" s="179" t="s">
        <v>402</v>
      </c>
      <c r="J206" s="179"/>
      <c r="K206" s="179"/>
      <c r="L206" s="179"/>
      <c r="M206" s="179"/>
      <c r="N206" s="179"/>
      <c r="O206" s="164"/>
      <c r="P206" s="107" t="s">
        <v>416</v>
      </c>
      <c r="Q206" s="108"/>
      <c r="R206" s="164"/>
      <c r="S206" s="107" t="s">
        <v>417</v>
      </c>
      <c r="T206" s="108"/>
      <c r="U206" s="191"/>
      <c r="V206" s="79">
        <v>23</v>
      </c>
      <c r="W206" s="79"/>
      <c r="X206" s="158"/>
      <c r="Y206" s="159"/>
      <c r="Z206" s="159"/>
      <c r="AA206" s="159"/>
      <c r="AB206" s="159"/>
      <c r="AC206" s="159"/>
      <c r="AD206" s="159"/>
      <c r="AE206" s="110" t="str">
        <f t="shared" ref="AE206" si="939">J202&amp;""</f>
        <v>Gerealiseerd</v>
      </c>
      <c r="AF206" s="139" t="str">
        <f t="shared" ref="AF206" si="940">N202&amp;""</f>
        <v>Cultureel én beleidsdomeinoverschrijdend</v>
      </c>
      <c r="AG206" s="110" t="b">
        <v>1</v>
      </c>
      <c r="AH206" s="44"/>
      <c r="AI206" s="44" t="str">
        <f t="shared" ref="AI206" si="941">IF(AI202&lt;&gt;"", 1, "")</f>
        <v/>
      </c>
      <c r="AJ206" s="44"/>
      <c r="AK206" s="44"/>
      <c r="AL206" s="44"/>
      <c r="AM206" s="44"/>
      <c r="AN206" s="110" t="b">
        <v>0</v>
      </c>
      <c r="AO206" s="44"/>
      <c r="AP206" s="44" t="str">
        <f t="shared" ref="AP206" si="942">IF(AP202&lt;&gt;"", 1, "")</f>
        <v/>
      </c>
      <c r="AQ206" s="44"/>
      <c r="AR206" s="44"/>
      <c r="AS206" s="44"/>
      <c r="AT206" s="44"/>
      <c r="AU206" s="44"/>
      <c r="AV206" s="165"/>
    </row>
    <row r="207" spans="1:48" ht="13.25" customHeight="1" x14ac:dyDescent="0.2">
      <c r="B207" s="182"/>
      <c r="C207" s="185"/>
      <c r="D207" s="188" t="s">
        <v>517</v>
      </c>
      <c r="E207" s="179" t="s">
        <v>509</v>
      </c>
      <c r="F207" s="179"/>
      <c r="G207" s="179" t="s">
        <v>518</v>
      </c>
      <c r="H207" s="179" t="s">
        <v>519</v>
      </c>
      <c r="I207" s="179" t="s">
        <v>402</v>
      </c>
      <c r="J207" s="179"/>
      <c r="K207" s="179"/>
      <c r="L207" s="179"/>
      <c r="M207" s="179"/>
      <c r="N207" s="179"/>
      <c r="O207" s="164"/>
      <c r="P207" s="107" t="s">
        <v>418</v>
      </c>
      <c r="Q207" s="108"/>
      <c r="R207" s="164"/>
      <c r="S207" s="107" t="s">
        <v>419</v>
      </c>
      <c r="T207" s="108"/>
      <c r="U207" s="191"/>
      <c r="V207" s="79">
        <v>23</v>
      </c>
      <c r="W207" s="79"/>
      <c r="X207" s="158"/>
      <c r="Y207" s="159"/>
      <c r="Z207" s="159"/>
      <c r="AA207" s="159"/>
      <c r="AB207" s="159"/>
      <c r="AC207" s="159"/>
      <c r="AD207" s="159"/>
      <c r="AE207" s="110" t="str">
        <f t="shared" ref="AE207" si="943">J202&amp;""</f>
        <v>Gerealiseerd</v>
      </c>
      <c r="AF207" s="139" t="str">
        <f t="shared" ref="AF207" si="944">N202&amp;""</f>
        <v>Cultureel én beleidsdomeinoverschrijdend</v>
      </c>
      <c r="AG207" s="110" t="b">
        <v>1</v>
      </c>
      <c r="AH207" s="44"/>
      <c r="AI207" s="44" t="str">
        <f t="shared" ref="AI207" si="945">IF(AI202&lt;&gt;"", 1, "")</f>
        <v/>
      </c>
      <c r="AJ207" s="44"/>
      <c r="AK207" s="44"/>
      <c r="AL207" s="44"/>
      <c r="AM207" s="44"/>
      <c r="AN207" s="110" t="b">
        <v>0</v>
      </c>
      <c r="AO207" s="44"/>
      <c r="AP207" s="44" t="str">
        <f t="shared" ref="AP207" si="946">IF(AP202&lt;&gt;"", 1, "")</f>
        <v/>
      </c>
      <c r="AQ207" s="44"/>
      <c r="AR207" s="44"/>
      <c r="AS207" s="44"/>
      <c r="AT207" s="44"/>
      <c r="AU207" s="44"/>
      <c r="AV207" s="165"/>
    </row>
    <row r="208" spans="1:48" ht="13.25" customHeight="1" x14ac:dyDescent="0.2">
      <c r="B208" s="182"/>
      <c r="C208" s="185"/>
      <c r="D208" s="188" t="s">
        <v>517</v>
      </c>
      <c r="E208" s="179" t="s">
        <v>509</v>
      </c>
      <c r="F208" s="179"/>
      <c r="G208" s="179" t="s">
        <v>518</v>
      </c>
      <c r="H208" s="179" t="s">
        <v>519</v>
      </c>
      <c r="I208" s="179" t="s">
        <v>402</v>
      </c>
      <c r="J208" s="179"/>
      <c r="K208" s="179"/>
      <c r="L208" s="179"/>
      <c r="M208" s="179"/>
      <c r="N208" s="179"/>
      <c r="O208" s="164"/>
      <c r="P208" s="107" t="s">
        <v>420</v>
      </c>
      <c r="Q208" s="108"/>
      <c r="R208" s="164"/>
      <c r="S208" s="107" t="s">
        <v>421</v>
      </c>
      <c r="T208" s="108"/>
      <c r="U208" s="191"/>
      <c r="V208" s="79">
        <v>23</v>
      </c>
      <c r="W208" s="79"/>
      <c r="X208" s="158"/>
      <c r="Y208" s="159"/>
      <c r="Z208" s="159"/>
      <c r="AA208" s="159"/>
      <c r="AB208" s="159"/>
      <c r="AC208" s="159"/>
      <c r="AD208" s="159"/>
      <c r="AE208" s="110" t="str">
        <f t="shared" ref="AE208" si="947">J202&amp;""</f>
        <v>Gerealiseerd</v>
      </c>
      <c r="AF208" s="139" t="str">
        <f t="shared" ref="AF208" si="948">N202&amp;""</f>
        <v>Cultureel én beleidsdomeinoverschrijdend</v>
      </c>
      <c r="AG208" s="110" t="b">
        <v>1</v>
      </c>
      <c r="AH208" s="44"/>
      <c r="AI208" s="44" t="str">
        <f t="shared" ref="AI208" si="949">IF(AI202&lt;&gt;"", 1, "")</f>
        <v/>
      </c>
      <c r="AJ208" s="44"/>
      <c r="AK208" s="44"/>
      <c r="AL208" s="44"/>
      <c r="AM208" s="44"/>
      <c r="AN208" s="110" t="b">
        <v>0</v>
      </c>
      <c r="AO208" s="44"/>
      <c r="AP208" s="44" t="str">
        <f t="shared" ref="AP208" si="950">IF(AP202&lt;&gt;"", 1, "")</f>
        <v/>
      </c>
      <c r="AQ208" s="44"/>
      <c r="AR208" s="44"/>
      <c r="AS208" s="44"/>
      <c r="AT208" s="44"/>
      <c r="AU208" s="44"/>
      <c r="AV208" s="165"/>
    </row>
    <row r="209" spans="1:48" ht="13.25" customHeight="1" x14ac:dyDescent="0.2">
      <c r="B209" s="182"/>
      <c r="C209" s="185"/>
      <c r="D209" s="188" t="s">
        <v>517</v>
      </c>
      <c r="E209" s="179" t="s">
        <v>509</v>
      </c>
      <c r="F209" s="179"/>
      <c r="G209" s="179" t="s">
        <v>518</v>
      </c>
      <c r="H209" s="179" t="s">
        <v>519</v>
      </c>
      <c r="I209" s="179" t="s">
        <v>402</v>
      </c>
      <c r="J209" s="179"/>
      <c r="K209" s="179"/>
      <c r="L209" s="179"/>
      <c r="M209" s="179"/>
      <c r="N209" s="179"/>
      <c r="O209" s="164"/>
      <c r="P209" s="107" t="s">
        <v>422</v>
      </c>
      <c r="Q209" s="108"/>
      <c r="R209" s="164"/>
      <c r="S209" s="107" t="s">
        <v>423</v>
      </c>
      <c r="T209" s="108"/>
      <c r="U209" s="191"/>
      <c r="V209" s="79">
        <v>23</v>
      </c>
      <c r="W209" s="79"/>
      <c r="X209" s="158"/>
      <c r="Y209" s="159"/>
      <c r="Z209" s="159"/>
      <c r="AA209" s="159"/>
      <c r="AB209" s="159"/>
      <c r="AC209" s="159"/>
      <c r="AD209" s="159"/>
      <c r="AE209" s="110" t="str">
        <f t="shared" ref="AE209" si="951">J202&amp;""</f>
        <v>Gerealiseerd</v>
      </c>
      <c r="AF209" s="139" t="str">
        <f t="shared" ref="AF209" si="952">N202&amp;""</f>
        <v>Cultureel én beleidsdomeinoverschrijdend</v>
      </c>
      <c r="AG209" s="110" t="b">
        <v>1</v>
      </c>
      <c r="AH209" s="44"/>
      <c r="AI209" s="44" t="str">
        <f t="shared" ref="AI209" si="953">IF(AI202&lt;&gt;"", 1, "")</f>
        <v/>
      </c>
      <c r="AJ209" s="44"/>
      <c r="AK209" s="44"/>
      <c r="AL209" s="44"/>
      <c r="AM209" s="44"/>
      <c r="AN209" s="110" t="b">
        <v>1</v>
      </c>
      <c r="AO209" s="44"/>
      <c r="AP209" s="44" t="str">
        <f t="shared" ref="AP209" si="954">IF(AP202&lt;&gt;"", 1, "")</f>
        <v/>
      </c>
      <c r="AQ209" s="44"/>
      <c r="AR209" s="44"/>
      <c r="AS209" s="44"/>
      <c r="AT209" s="44"/>
      <c r="AU209" s="44"/>
      <c r="AV209" s="165"/>
    </row>
    <row r="210" spans="1:48" ht="13.25" customHeight="1" x14ac:dyDescent="0.2">
      <c r="B210" s="183"/>
      <c r="C210" s="186"/>
      <c r="D210" s="189" t="s">
        <v>517</v>
      </c>
      <c r="E210" s="180" t="s">
        <v>509</v>
      </c>
      <c r="F210" s="180"/>
      <c r="G210" s="180" t="s">
        <v>518</v>
      </c>
      <c r="H210" s="180" t="s">
        <v>519</v>
      </c>
      <c r="I210" s="180" t="s">
        <v>402</v>
      </c>
      <c r="J210" s="180"/>
      <c r="K210" s="180"/>
      <c r="L210" s="180"/>
      <c r="M210" s="180"/>
      <c r="N210" s="180"/>
      <c r="O210" s="166"/>
      <c r="P210" s="109" t="str">
        <f t="shared" ref="P210" si="955">IF(AG210=TRUE, "Andere (specificeer:)", "Andere")</f>
        <v>Andere</v>
      </c>
      <c r="Q210" s="167"/>
      <c r="R210" s="166"/>
      <c r="S210" s="109" t="str">
        <f t="shared" ref="S210" si="956">IF(AN210=TRUE, "Andere (specificeer:)", "Andere")</f>
        <v>Andere</v>
      </c>
      <c r="T210" s="167"/>
      <c r="U210" s="192"/>
      <c r="V210" s="79">
        <v>23</v>
      </c>
      <c r="W210" s="79"/>
      <c r="X210" s="158"/>
      <c r="Y210" s="159"/>
      <c r="Z210" s="159"/>
      <c r="AA210" s="159"/>
      <c r="AB210" s="159"/>
      <c r="AC210" s="159"/>
      <c r="AD210" s="159"/>
      <c r="AE210" s="110" t="str">
        <f t="shared" ref="AE210" si="957">J202&amp;""</f>
        <v>Gerealiseerd</v>
      </c>
      <c r="AF210" s="139" t="str">
        <f t="shared" ref="AF210" si="958">N202&amp;""</f>
        <v>Cultureel én beleidsdomeinoverschrijdend</v>
      </c>
      <c r="AG210" s="110" t="b">
        <v>0</v>
      </c>
      <c r="AH210" s="44"/>
      <c r="AI210" s="44" t="str">
        <f t="shared" ref="AI210" si="959">IF(AI202&lt;&gt;"", 1, "")</f>
        <v/>
      </c>
      <c r="AJ210" s="44"/>
      <c r="AK210" s="44"/>
      <c r="AL210" s="44"/>
      <c r="AM210" s="44"/>
      <c r="AN210" s="110" t="b">
        <v>0</v>
      </c>
      <c r="AO210" s="44"/>
      <c r="AP210" s="44" t="str">
        <f t="shared" ref="AP210" si="960">IF(AP202&lt;&gt;"", 1, "")</f>
        <v/>
      </c>
      <c r="AQ210" s="44"/>
      <c r="AR210" s="44"/>
      <c r="AS210" s="44"/>
      <c r="AT210" s="44"/>
      <c r="AU210" s="44"/>
      <c r="AV210" s="135"/>
    </row>
    <row r="211" spans="1:48" ht="13.25" customHeight="1" x14ac:dyDescent="0.2">
      <c r="A211" s="85" t="str">
        <f t="shared" ref="A211" si="961">IF(AV211&lt;&gt;"", "✘", "")</f>
        <v/>
      </c>
      <c r="B211" s="181" t="str">
        <f t="shared" ref="B211" si="962">IF(C211&lt;&gt;"", IF(X211&lt;&gt;"", X211, "D"&amp;SUBSTITUTE(TEXT(W211/1000, "0000,000"), ",", ".")), "")</f>
        <v>D2022.002</v>
      </c>
      <c r="C211" s="184" t="str">
        <f>IF(Y211&amp;Z211&amp;AA211&amp;AB211&amp;AC211&amp;AD211&lt;&gt;"", IF(D211&amp;E211&amp;F211&amp;G211&amp;H211&amp;I211&lt;&gt;Y211&amp;Z211&amp;AA211&amp;AB211&amp;AC211&amp;AD211, "Gewijzigde actie", "Bestaande actie"), IF(OR(D211&amp;E211&amp;F211&amp;G211&amp;H211&amp;I211&amp;J211&amp;K211&amp;L211&amp;M211&amp;N211&amp;Q219&amp;T219&amp;U211&lt;&gt;"", AH211&lt;&gt;0, AO211&lt;&gt;0), "Nieuwe actie", ""))</f>
        <v>Bestaande actie</v>
      </c>
      <c r="D211" s="187" t="s">
        <v>521</v>
      </c>
      <c r="E211" s="178" t="s">
        <v>505</v>
      </c>
      <c r="F211" s="178"/>
      <c r="G211" s="178" t="s">
        <v>522</v>
      </c>
      <c r="H211" s="178" t="s">
        <v>523</v>
      </c>
      <c r="I211" s="178" t="s">
        <v>402</v>
      </c>
      <c r="J211" s="178" t="s">
        <v>403</v>
      </c>
      <c r="K211" s="178" t="s">
        <v>404</v>
      </c>
      <c r="L211" s="178">
        <v>2026</v>
      </c>
      <c r="M211" s="178" t="s">
        <v>683</v>
      </c>
      <c r="N211" s="178" t="s">
        <v>405</v>
      </c>
      <c r="O211" s="168"/>
      <c r="P211" s="105" t="s">
        <v>406</v>
      </c>
      <c r="Q211" s="106"/>
      <c r="R211" s="168"/>
      <c r="S211" s="105" t="s">
        <v>407</v>
      </c>
      <c r="T211" s="106"/>
      <c r="U211" s="190"/>
      <c r="V211" s="79">
        <v>24</v>
      </c>
      <c r="W211" s="79">
        <f>IF(C211&lt;&gt;"", IF(C211="Nieuwe actie", MAX(VALUE(Datum_werkingsjaar&amp;"000"), $W$3:$W210)+1, VALUE(RIGHT(SUBSTITUTE(X211, ".", ""), 7))), "")</f>
        <v>2022002</v>
      </c>
      <c r="X211" s="158" t="s">
        <v>524</v>
      </c>
      <c r="Y211" s="159" t="s">
        <v>521</v>
      </c>
      <c r="Z211" s="159" t="s">
        <v>505</v>
      </c>
      <c r="AA211" s="159"/>
      <c r="AB211" s="159" t="s">
        <v>522</v>
      </c>
      <c r="AC211" s="159" t="s">
        <v>523</v>
      </c>
      <c r="AD211" s="159" t="s">
        <v>402</v>
      </c>
      <c r="AE211" s="110" t="str">
        <f t="shared" ref="AE211" si="963">J211&amp;""</f>
        <v>Gerealiseerd</v>
      </c>
      <c r="AF211" s="139" t="str">
        <f t="shared" ref="AF211" si="964">N211&amp;""</f>
        <v>Cultureel én beleidsdomeinoverschrijdend</v>
      </c>
      <c r="AG211" s="110" t="b">
        <v>0</v>
      </c>
      <c r="AH211" s="44" cm="1">
        <f t="array" ref="AH211">SUMPRODUCT((AG211:AG219)*(AG211:AG219))</f>
        <v>2</v>
      </c>
      <c r="AI211" s="44" t="str">
        <f>IF(OR($J211="Gerealiseerd", $J211="In uitvoering", $J211="Geschrapt"), IF(OR($N211=Samenwerking_C, $N211=Samenwerking_C_BDO), IF(AH211=0, "| Selecteer één of meerdere samenwerkingen in kolom 'O'.  ", ""), ""), "")</f>
        <v/>
      </c>
      <c r="AJ211" s="44" t="str">
        <f>IF(AH211&lt;&gt;0, IF(OR($N211="", $N211=Samenwerking_geen, $N211=Samenwerking_BDO), "| Maak de juiste keuze in cel 'N"&amp;ROW(N211)&amp;"' vooraleer je samenwerkingen in kolom 'O' aanduidt. Laat anders selectievakken in kolom 'O' niet aangevinkt.  ", ""), "")</f>
        <v/>
      </c>
      <c r="AK211" s="44" t="str">
        <f t="shared" ref="AK211" si="965">IF(AG219&lt;&gt;TRUE, IF(Q219&lt;&gt;"", "| Als je andere samenwerking(en) specificeert in cel 'O"&amp;ROW(Q219)&amp;"', moet je eerst het vak 'Andere' in kolom 'O' selecteren. Laat anders cel 'O"&amp;ROW(Q219)&amp;"' leeg voor deze doelstelling.  ", ""), "")</f>
        <v/>
      </c>
      <c r="AL211" s="44" t="str">
        <f>IF(OR($N211=Samenwerking_C, $N211=Samenwerking_C_BDO), IF(AG219=TRUE, IF(Q219="", "| Specificeer andere samenwerking(en) in cel 'Q"&amp;ROW(Q219)&amp;"'.  ", ""), ""), "")</f>
        <v/>
      </c>
      <c r="AM211" s="44" t="str">
        <f t="shared" ref="AM211" si="966">IF(AI211&lt;&gt;"", AI211, IF(AJ211&lt;&gt;"", AJ211, IF(AK211&lt;&gt;"", AK211, AK211&amp;AL211)))</f>
        <v/>
      </c>
      <c r="AN211" s="110" t="b">
        <v>0</v>
      </c>
      <c r="AO211" s="44" cm="1">
        <f t="array" ref="AO211">SUMPRODUCT((AN211:AN219)*(AN211:AN219))</f>
        <v>1</v>
      </c>
      <c r="AP211" s="44" t="str">
        <f>IF(OR($J211="Gerealiseerd", $J211="In uitvoering", $J211="Geschrapt"), IF(OR($N211=Samenwerking_BDO, $N211=Samenwerking_C_BDO), IF(AO211=0,"| Selecteer één of meerdere samenwerkingen in kolom 'R'.  ",""), ""), "")</f>
        <v/>
      </c>
      <c r="AQ211" s="44" t="str">
        <f>IF(AO211&lt;&gt;0, IF(OR($N211="", $N211=Samenwerking_geen, $N211=Samenwerking_C), "| Maak de juiste keuze in cel 'N"&amp;ROW(N211)&amp;"' vooraleer je samenwerkingen in kolom 'R' aanduidt. Laat anders selectievakken in kolom 'R' niet aangevinkt.  ", ""), "")</f>
        <v/>
      </c>
      <c r="AR211" s="44" t="str">
        <f t="shared" ref="AR211" si="967">IF(AN219&lt;&gt;TRUE, IF(T219&lt;&gt;"", "| Als je andere samenwerking(en) specificeert in cel 'R"&amp;ROW(T219)&amp;"', moet je eerst het vak 'Andere' in kolom 'R' selecteren. Anders laat cel 'R"&amp;ROW(T219)&amp;"' leeg voor deze doelstelling.  ", ""), "")</f>
        <v/>
      </c>
      <c r="AS211" s="44" t="str">
        <f>IF(OR($N211=Samenwerking_BDO, $N211=Samenwerking_C_BDO), IF(AN219=TRUE, IF(T219="", "| Specificeer andere samenwerking(en) in cel 'T"&amp;ROW(T219)&amp;"'.  ", ""), ""), "")</f>
        <v/>
      </c>
      <c r="AT211" s="44" t="str">
        <f t="shared" ref="AT211" si="968">IF(AP211&lt;&gt;"", AP211, IF(AQ211&lt;&gt;"", AQ211, IF(AR211&lt;&gt;"", AR211, AR211&amp;AS211)))</f>
        <v/>
      </c>
      <c r="AU211" s="44" t="str">
        <f t="shared" ref="AU211" si="969">IF(C211&lt;&gt;"", IF(OR(D211="", E211="", G211="", I211="", J211="", M211="", IF(J211="Gerealiseerd", IF(K211="Ja", OR(L211="", N211=""), OR(K211="", N211="")), IF(J211="In uitvoering", N211="", IF(J211="Niet in uitvoering", L211="")))), "| Vul verplichte velden in.", ""), "")</f>
        <v/>
      </c>
      <c r="AV211" s="124" t="str">
        <f t="shared" ref="AV211" si="970">IF(OR(AM211&lt;&gt;"", AT211&lt;&gt;""), AM211&amp;AT211, AU211)</f>
        <v/>
      </c>
    </row>
    <row r="212" spans="1:48" ht="13.25" customHeight="1" x14ac:dyDescent="0.2">
      <c r="B212" s="182"/>
      <c r="C212" s="185"/>
      <c r="D212" s="188" t="s">
        <v>521</v>
      </c>
      <c r="E212" s="179" t="s">
        <v>505</v>
      </c>
      <c r="F212" s="179"/>
      <c r="G212" s="179" t="s">
        <v>522</v>
      </c>
      <c r="H212" s="179" t="s">
        <v>523</v>
      </c>
      <c r="I212" s="179" t="s">
        <v>402</v>
      </c>
      <c r="J212" s="179"/>
      <c r="K212" s="179"/>
      <c r="L212" s="179"/>
      <c r="M212" s="179"/>
      <c r="N212" s="179"/>
      <c r="O212" s="164"/>
      <c r="P212" s="107" t="s">
        <v>410</v>
      </c>
      <c r="Q212" s="108"/>
      <c r="R212" s="164"/>
      <c r="S212" s="107" t="s">
        <v>411</v>
      </c>
      <c r="T212" s="108"/>
      <c r="U212" s="191"/>
      <c r="V212" s="79">
        <v>24</v>
      </c>
      <c r="W212" s="79"/>
      <c r="X212" s="158"/>
      <c r="Y212" s="159"/>
      <c r="Z212" s="159"/>
      <c r="AA212" s="159"/>
      <c r="AB212" s="159"/>
      <c r="AC212" s="159"/>
      <c r="AD212" s="159"/>
      <c r="AE212" s="110" t="str">
        <f t="shared" ref="AE212" si="971">J211&amp;""</f>
        <v>Gerealiseerd</v>
      </c>
      <c r="AF212" s="139" t="str">
        <f t="shared" ref="AF212" si="972">N211&amp;""</f>
        <v>Cultureel én beleidsdomeinoverschrijdend</v>
      </c>
      <c r="AG212" s="110" t="b">
        <v>1</v>
      </c>
      <c r="AH212" s="44"/>
      <c r="AI212" s="44" t="str">
        <f t="shared" ref="AI212" si="973">IF(AI211&lt;&gt;"", 1, "")</f>
        <v/>
      </c>
      <c r="AJ212" s="44"/>
      <c r="AK212" s="44"/>
      <c r="AL212" s="44"/>
      <c r="AM212" s="44"/>
      <c r="AN212" s="110" t="b">
        <v>0</v>
      </c>
      <c r="AO212" s="44"/>
      <c r="AP212" s="44" t="str">
        <f t="shared" ref="AP212" si="974">IF(AP211&lt;&gt;"", 1, "")</f>
        <v/>
      </c>
      <c r="AQ212" s="44"/>
      <c r="AR212" s="44"/>
      <c r="AS212" s="44"/>
      <c r="AT212" s="44"/>
      <c r="AU212" s="44"/>
      <c r="AV212" s="124"/>
    </row>
    <row r="213" spans="1:48" ht="13.25" customHeight="1" x14ac:dyDescent="0.2">
      <c r="B213" s="182"/>
      <c r="C213" s="185"/>
      <c r="D213" s="188" t="s">
        <v>521</v>
      </c>
      <c r="E213" s="179" t="s">
        <v>505</v>
      </c>
      <c r="F213" s="179"/>
      <c r="G213" s="179" t="s">
        <v>522</v>
      </c>
      <c r="H213" s="179" t="s">
        <v>523</v>
      </c>
      <c r="I213" s="179" t="s">
        <v>402</v>
      </c>
      <c r="J213" s="179"/>
      <c r="K213" s="179"/>
      <c r="L213" s="179"/>
      <c r="M213" s="179"/>
      <c r="N213" s="179"/>
      <c r="O213" s="164"/>
      <c r="P213" s="107" t="s">
        <v>412</v>
      </c>
      <c r="Q213" s="108"/>
      <c r="R213" s="164"/>
      <c r="S213" s="107" t="s">
        <v>413</v>
      </c>
      <c r="T213" s="108"/>
      <c r="U213" s="191"/>
      <c r="V213" s="79">
        <v>24</v>
      </c>
      <c r="W213" s="79"/>
      <c r="X213" s="158"/>
      <c r="Y213" s="159"/>
      <c r="Z213" s="159"/>
      <c r="AA213" s="159"/>
      <c r="AB213" s="159"/>
      <c r="AC213" s="159"/>
      <c r="AD213" s="159"/>
      <c r="AE213" s="110" t="str">
        <f t="shared" ref="AE213" si="975">J211&amp;""</f>
        <v>Gerealiseerd</v>
      </c>
      <c r="AF213" s="139" t="str">
        <f t="shared" ref="AF213" si="976">N211&amp;""</f>
        <v>Cultureel én beleidsdomeinoverschrijdend</v>
      </c>
      <c r="AG213" s="110" t="b">
        <v>0</v>
      </c>
      <c r="AH213" s="44"/>
      <c r="AI213" s="44" t="str">
        <f t="shared" ref="AI213" si="977">IF(AI211&lt;&gt;"", 1, "")</f>
        <v/>
      </c>
      <c r="AJ213" s="44"/>
      <c r="AK213" s="44"/>
      <c r="AL213" s="44"/>
      <c r="AM213" s="44"/>
      <c r="AN213" s="110" t="b">
        <v>1</v>
      </c>
      <c r="AO213" s="44"/>
      <c r="AP213" s="44" t="str">
        <f t="shared" ref="AP213" si="978">IF(AP211&lt;&gt;"", 1, "")</f>
        <v/>
      </c>
      <c r="AQ213" s="44"/>
      <c r="AR213" s="44"/>
      <c r="AS213" s="44"/>
      <c r="AT213" s="44"/>
      <c r="AU213" s="44"/>
      <c r="AV213" s="165"/>
    </row>
    <row r="214" spans="1:48" ht="13.25" customHeight="1" x14ac:dyDescent="0.2">
      <c r="B214" s="182"/>
      <c r="C214" s="185"/>
      <c r="D214" s="188" t="s">
        <v>521</v>
      </c>
      <c r="E214" s="179" t="s">
        <v>505</v>
      </c>
      <c r="F214" s="179"/>
      <c r="G214" s="179" t="s">
        <v>522</v>
      </c>
      <c r="H214" s="179" t="s">
        <v>523</v>
      </c>
      <c r="I214" s="179" t="s">
        <v>402</v>
      </c>
      <c r="J214" s="179"/>
      <c r="K214" s="179"/>
      <c r="L214" s="179"/>
      <c r="M214" s="179"/>
      <c r="N214" s="179"/>
      <c r="O214" s="164"/>
      <c r="P214" s="107" t="s">
        <v>414</v>
      </c>
      <c r="Q214" s="108"/>
      <c r="R214" s="164"/>
      <c r="S214" s="107" t="s">
        <v>415</v>
      </c>
      <c r="T214" s="108"/>
      <c r="U214" s="191"/>
      <c r="V214" s="79">
        <v>24</v>
      </c>
      <c r="W214" s="79"/>
      <c r="X214" s="158"/>
      <c r="Y214" s="159"/>
      <c r="Z214" s="159"/>
      <c r="AA214" s="159"/>
      <c r="AB214" s="159"/>
      <c r="AC214" s="159"/>
      <c r="AD214" s="159"/>
      <c r="AE214" s="110" t="str">
        <f t="shared" ref="AE214" si="979">J211&amp;""</f>
        <v>Gerealiseerd</v>
      </c>
      <c r="AF214" s="139" t="str">
        <f t="shared" ref="AF214" si="980">N211&amp;""</f>
        <v>Cultureel én beleidsdomeinoverschrijdend</v>
      </c>
      <c r="AG214" s="110" t="b">
        <v>0</v>
      </c>
      <c r="AH214" s="44"/>
      <c r="AI214" s="44" t="str">
        <f t="shared" ref="AI214" si="981">IF(AI211&lt;&gt;"", 1, "")</f>
        <v/>
      </c>
      <c r="AJ214" s="44"/>
      <c r="AK214" s="44"/>
      <c r="AL214" s="44"/>
      <c r="AM214" s="44"/>
      <c r="AN214" s="110" t="b">
        <v>0</v>
      </c>
      <c r="AO214" s="44"/>
      <c r="AP214" s="44" t="str">
        <f t="shared" ref="AP214" si="982">IF(AP211&lt;&gt;"", 1, "")</f>
        <v/>
      </c>
      <c r="AQ214" s="44"/>
      <c r="AR214" s="44"/>
      <c r="AS214" s="44"/>
      <c r="AT214" s="44"/>
      <c r="AU214" s="44"/>
      <c r="AV214" s="165"/>
    </row>
    <row r="215" spans="1:48" ht="13.25" customHeight="1" x14ac:dyDescent="0.2">
      <c r="B215" s="182"/>
      <c r="C215" s="185"/>
      <c r="D215" s="188" t="s">
        <v>521</v>
      </c>
      <c r="E215" s="179" t="s">
        <v>505</v>
      </c>
      <c r="F215" s="179"/>
      <c r="G215" s="179" t="s">
        <v>522</v>
      </c>
      <c r="H215" s="179" t="s">
        <v>523</v>
      </c>
      <c r="I215" s="179" t="s">
        <v>402</v>
      </c>
      <c r="J215" s="179"/>
      <c r="K215" s="179"/>
      <c r="L215" s="179"/>
      <c r="M215" s="179"/>
      <c r="N215" s="179"/>
      <c r="O215" s="164"/>
      <c r="P215" s="107" t="s">
        <v>416</v>
      </c>
      <c r="Q215" s="108"/>
      <c r="R215" s="164"/>
      <c r="S215" s="107" t="s">
        <v>417</v>
      </c>
      <c r="T215" s="108"/>
      <c r="U215" s="191"/>
      <c r="V215" s="79">
        <v>24</v>
      </c>
      <c r="W215" s="79"/>
      <c r="X215" s="158"/>
      <c r="Y215" s="159"/>
      <c r="Z215" s="159"/>
      <c r="AA215" s="159"/>
      <c r="AB215" s="159"/>
      <c r="AC215" s="159"/>
      <c r="AD215" s="159"/>
      <c r="AE215" s="110" t="str">
        <f t="shared" ref="AE215" si="983">J211&amp;""</f>
        <v>Gerealiseerd</v>
      </c>
      <c r="AF215" s="139" t="str">
        <f t="shared" ref="AF215" si="984">N211&amp;""</f>
        <v>Cultureel én beleidsdomeinoverschrijdend</v>
      </c>
      <c r="AG215" s="110" t="b">
        <v>0</v>
      </c>
      <c r="AH215" s="44"/>
      <c r="AI215" s="44" t="str">
        <f t="shared" ref="AI215" si="985">IF(AI211&lt;&gt;"", 1, "")</f>
        <v/>
      </c>
      <c r="AJ215" s="44"/>
      <c r="AK215" s="44"/>
      <c r="AL215" s="44"/>
      <c r="AM215" s="44"/>
      <c r="AN215" s="110" t="b">
        <v>0</v>
      </c>
      <c r="AO215" s="44"/>
      <c r="AP215" s="44" t="str">
        <f t="shared" ref="AP215" si="986">IF(AP211&lt;&gt;"", 1, "")</f>
        <v/>
      </c>
      <c r="AQ215" s="44"/>
      <c r="AR215" s="44"/>
      <c r="AS215" s="44"/>
      <c r="AT215" s="44"/>
      <c r="AU215" s="44"/>
      <c r="AV215" s="165"/>
    </row>
    <row r="216" spans="1:48" ht="13.25" customHeight="1" x14ac:dyDescent="0.2">
      <c r="B216" s="182"/>
      <c r="C216" s="185"/>
      <c r="D216" s="188" t="s">
        <v>521</v>
      </c>
      <c r="E216" s="179" t="s">
        <v>505</v>
      </c>
      <c r="F216" s="179"/>
      <c r="G216" s="179" t="s">
        <v>522</v>
      </c>
      <c r="H216" s="179" t="s">
        <v>523</v>
      </c>
      <c r="I216" s="179" t="s">
        <v>402</v>
      </c>
      <c r="J216" s="179"/>
      <c r="K216" s="179"/>
      <c r="L216" s="179"/>
      <c r="M216" s="179"/>
      <c r="N216" s="179"/>
      <c r="O216" s="164"/>
      <c r="P216" s="107" t="s">
        <v>418</v>
      </c>
      <c r="Q216" s="108"/>
      <c r="R216" s="164"/>
      <c r="S216" s="107" t="s">
        <v>419</v>
      </c>
      <c r="T216" s="108"/>
      <c r="U216" s="191"/>
      <c r="V216" s="79">
        <v>24</v>
      </c>
      <c r="W216" s="79"/>
      <c r="X216" s="158"/>
      <c r="Y216" s="159"/>
      <c r="Z216" s="159"/>
      <c r="AA216" s="159"/>
      <c r="AB216" s="159"/>
      <c r="AC216" s="159"/>
      <c r="AD216" s="159"/>
      <c r="AE216" s="110" t="str">
        <f t="shared" ref="AE216" si="987">J211&amp;""</f>
        <v>Gerealiseerd</v>
      </c>
      <c r="AF216" s="139" t="str">
        <f t="shared" ref="AF216" si="988">N211&amp;""</f>
        <v>Cultureel én beleidsdomeinoverschrijdend</v>
      </c>
      <c r="AG216" s="110" t="b">
        <v>0</v>
      </c>
      <c r="AH216" s="44"/>
      <c r="AI216" s="44" t="str">
        <f t="shared" ref="AI216" si="989">IF(AI211&lt;&gt;"", 1, "")</f>
        <v/>
      </c>
      <c r="AJ216" s="44"/>
      <c r="AK216" s="44"/>
      <c r="AL216" s="44"/>
      <c r="AM216" s="44"/>
      <c r="AN216" s="110" t="b">
        <v>0</v>
      </c>
      <c r="AO216" s="44"/>
      <c r="AP216" s="44" t="str">
        <f t="shared" ref="AP216" si="990">IF(AP211&lt;&gt;"", 1, "")</f>
        <v/>
      </c>
      <c r="AQ216" s="44"/>
      <c r="AR216" s="44"/>
      <c r="AS216" s="44"/>
      <c r="AT216" s="44"/>
      <c r="AU216" s="44"/>
      <c r="AV216" s="165"/>
    </row>
    <row r="217" spans="1:48" ht="13.25" customHeight="1" x14ac:dyDescent="0.2">
      <c r="B217" s="182"/>
      <c r="C217" s="185"/>
      <c r="D217" s="188" t="s">
        <v>521</v>
      </c>
      <c r="E217" s="179" t="s">
        <v>505</v>
      </c>
      <c r="F217" s="179"/>
      <c r="G217" s="179" t="s">
        <v>522</v>
      </c>
      <c r="H217" s="179" t="s">
        <v>523</v>
      </c>
      <c r="I217" s="179" t="s">
        <v>402</v>
      </c>
      <c r="J217" s="179"/>
      <c r="K217" s="179"/>
      <c r="L217" s="179"/>
      <c r="M217" s="179"/>
      <c r="N217" s="179"/>
      <c r="O217" s="164"/>
      <c r="P217" s="107" t="s">
        <v>420</v>
      </c>
      <c r="Q217" s="108"/>
      <c r="R217" s="164"/>
      <c r="S217" s="107" t="s">
        <v>421</v>
      </c>
      <c r="T217" s="108"/>
      <c r="U217" s="191"/>
      <c r="V217" s="79">
        <v>24</v>
      </c>
      <c r="W217" s="79"/>
      <c r="X217" s="158"/>
      <c r="Y217" s="159"/>
      <c r="Z217" s="159"/>
      <c r="AA217" s="159"/>
      <c r="AB217" s="159"/>
      <c r="AC217" s="159"/>
      <c r="AD217" s="159"/>
      <c r="AE217" s="110" t="str">
        <f t="shared" ref="AE217" si="991">J211&amp;""</f>
        <v>Gerealiseerd</v>
      </c>
      <c r="AF217" s="139" t="str">
        <f t="shared" ref="AF217" si="992">N211&amp;""</f>
        <v>Cultureel én beleidsdomeinoverschrijdend</v>
      </c>
      <c r="AG217" s="110" t="b">
        <v>0</v>
      </c>
      <c r="AH217" s="44"/>
      <c r="AI217" s="44" t="str">
        <f t="shared" ref="AI217" si="993">IF(AI211&lt;&gt;"", 1, "")</f>
        <v/>
      </c>
      <c r="AJ217" s="44"/>
      <c r="AK217" s="44"/>
      <c r="AL217" s="44"/>
      <c r="AM217" s="44"/>
      <c r="AN217" s="110" t="b">
        <v>0</v>
      </c>
      <c r="AO217" s="44"/>
      <c r="AP217" s="44" t="str">
        <f t="shared" ref="AP217" si="994">IF(AP211&lt;&gt;"", 1, "")</f>
        <v/>
      </c>
      <c r="AQ217" s="44"/>
      <c r="AR217" s="44"/>
      <c r="AS217" s="44"/>
      <c r="AT217" s="44"/>
      <c r="AU217" s="44"/>
      <c r="AV217" s="165"/>
    </row>
    <row r="218" spans="1:48" ht="13.25" customHeight="1" x14ac:dyDescent="0.2">
      <c r="B218" s="182"/>
      <c r="C218" s="185"/>
      <c r="D218" s="188" t="s">
        <v>521</v>
      </c>
      <c r="E218" s="179" t="s">
        <v>505</v>
      </c>
      <c r="F218" s="179"/>
      <c r="G218" s="179" t="s">
        <v>522</v>
      </c>
      <c r="H218" s="179" t="s">
        <v>523</v>
      </c>
      <c r="I218" s="179" t="s">
        <v>402</v>
      </c>
      <c r="J218" s="179"/>
      <c r="K218" s="179"/>
      <c r="L218" s="179"/>
      <c r="M218" s="179"/>
      <c r="N218" s="179"/>
      <c r="O218" s="164"/>
      <c r="P218" s="107" t="s">
        <v>422</v>
      </c>
      <c r="Q218" s="108"/>
      <c r="R218" s="164"/>
      <c r="S218" s="107" t="s">
        <v>423</v>
      </c>
      <c r="T218" s="108"/>
      <c r="U218" s="191"/>
      <c r="V218" s="79">
        <v>24</v>
      </c>
      <c r="W218" s="79"/>
      <c r="X218" s="158"/>
      <c r="Y218" s="159"/>
      <c r="Z218" s="159"/>
      <c r="AA218" s="159"/>
      <c r="AB218" s="159"/>
      <c r="AC218" s="159"/>
      <c r="AD218" s="159"/>
      <c r="AE218" s="110" t="str">
        <f t="shared" ref="AE218" si="995">J211&amp;""</f>
        <v>Gerealiseerd</v>
      </c>
      <c r="AF218" s="139" t="str">
        <f t="shared" ref="AF218" si="996">N211&amp;""</f>
        <v>Cultureel én beleidsdomeinoverschrijdend</v>
      </c>
      <c r="AG218" s="110" t="b">
        <v>1</v>
      </c>
      <c r="AH218" s="44"/>
      <c r="AI218" s="44" t="str">
        <f t="shared" ref="AI218" si="997">IF(AI211&lt;&gt;"", 1, "")</f>
        <v/>
      </c>
      <c r="AJ218" s="44"/>
      <c r="AK218" s="44"/>
      <c r="AL218" s="44"/>
      <c r="AM218" s="44"/>
      <c r="AN218" s="110" t="b">
        <v>0</v>
      </c>
      <c r="AO218" s="44"/>
      <c r="AP218" s="44" t="str">
        <f t="shared" ref="AP218" si="998">IF(AP211&lt;&gt;"", 1, "")</f>
        <v/>
      </c>
      <c r="AQ218" s="44"/>
      <c r="AR218" s="44"/>
      <c r="AS218" s="44"/>
      <c r="AT218" s="44"/>
      <c r="AU218" s="44"/>
      <c r="AV218" s="165"/>
    </row>
    <row r="219" spans="1:48" ht="13.25" customHeight="1" x14ac:dyDescent="0.2">
      <c r="B219" s="183"/>
      <c r="C219" s="186"/>
      <c r="D219" s="189" t="s">
        <v>521</v>
      </c>
      <c r="E219" s="180" t="s">
        <v>505</v>
      </c>
      <c r="F219" s="180"/>
      <c r="G219" s="180" t="s">
        <v>522</v>
      </c>
      <c r="H219" s="180" t="s">
        <v>523</v>
      </c>
      <c r="I219" s="180" t="s">
        <v>402</v>
      </c>
      <c r="J219" s="180"/>
      <c r="K219" s="180"/>
      <c r="L219" s="180"/>
      <c r="M219" s="180"/>
      <c r="N219" s="180"/>
      <c r="O219" s="166"/>
      <c r="P219" s="109" t="str">
        <f t="shared" ref="P219" si="999">IF(AG219=TRUE, "Andere (specificeer:)", "Andere")</f>
        <v>Andere</v>
      </c>
      <c r="Q219" s="167"/>
      <c r="R219" s="166"/>
      <c r="S219" s="109" t="str">
        <f t="shared" ref="S219" si="1000">IF(AN219=TRUE, "Andere (specificeer:)", "Andere")</f>
        <v>Andere</v>
      </c>
      <c r="T219" s="167"/>
      <c r="U219" s="192"/>
      <c r="V219" s="79">
        <v>24</v>
      </c>
      <c r="W219" s="79"/>
      <c r="X219" s="158"/>
      <c r="Y219" s="159"/>
      <c r="Z219" s="159"/>
      <c r="AA219" s="159"/>
      <c r="AB219" s="159"/>
      <c r="AC219" s="159"/>
      <c r="AD219" s="159"/>
      <c r="AE219" s="110" t="str">
        <f t="shared" ref="AE219" si="1001">J211&amp;""</f>
        <v>Gerealiseerd</v>
      </c>
      <c r="AF219" s="139" t="str">
        <f t="shared" ref="AF219" si="1002">N211&amp;""</f>
        <v>Cultureel én beleidsdomeinoverschrijdend</v>
      </c>
      <c r="AG219" s="110" t="b">
        <v>0</v>
      </c>
      <c r="AH219" s="44"/>
      <c r="AI219" s="44" t="str">
        <f t="shared" ref="AI219" si="1003">IF(AI211&lt;&gt;"", 1, "")</f>
        <v/>
      </c>
      <c r="AJ219" s="44"/>
      <c r="AK219" s="44"/>
      <c r="AL219" s="44"/>
      <c r="AM219" s="44"/>
      <c r="AN219" s="110" t="b">
        <v>0</v>
      </c>
      <c r="AO219" s="44"/>
      <c r="AP219" s="44" t="str">
        <f t="shared" ref="AP219" si="1004">IF(AP211&lt;&gt;"", 1, "")</f>
        <v/>
      </c>
      <c r="AQ219" s="44"/>
      <c r="AR219" s="44"/>
      <c r="AS219" s="44"/>
      <c r="AT219" s="44"/>
      <c r="AU219" s="44"/>
      <c r="AV219" s="135"/>
    </row>
    <row r="220" spans="1:48" ht="13.25" customHeight="1" x14ac:dyDescent="0.2">
      <c r="A220" s="85" t="str">
        <f t="shared" ref="A220" si="1005">IF(AV220&lt;&gt;"", "✘", "")</f>
        <v/>
      </c>
      <c r="B220" s="181" t="str">
        <f t="shared" ref="B220" si="1006">IF(C220&lt;&gt;"", IF(X220&lt;&gt;"", X220, "D"&amp;SUBSTITUTE(TEXT(W220/1000, "0000,000"), ",", ".")), "")</f>
        <v>D2022.003</v>
      </c>
      <c r="C220" s="184" t="str">
        <f>IF(Y220&amp;Z220&amp;AA220&amp;AB220&amp;AC220&amp;AD220&lt;&gt;"", IF(D220&amp;E220&amp;F220&amp;G220&amp;H220&amp;I220&lt;&gt;Y220&amp;Z220&amp;AA220&amp;AB220&amp;AC220&amp;AD220, "Gewijzigde actie", "Bestaande actie"), IF(OR(D220&amp;E220&amp;F220&amp;G220&amp;H220&amp;I220&amp;J220&amp;K220&amp;L220&amp;M220&amp;N220&amp;Q228&amp;T228&amp;U220&lt;&gt;"", AH220&lt;&gt;0, AO220&lt;&gt;0), "Nieuwe actie", ""))</f>
        <v>Bestaande actie</v>
      </c>
      <c r="D220" s="187" t="s">
        <v>525</v>
      </c>
      <c r="E220" s="178" t="s">
        <v>483</v>
      </c>
      <c r="F220" s="178"/>
      <c r="G220" s="178" t="s">
        <v>526</v>
      </c>
      <c r="H220" s="178" t="s">
        <v>527</v>
      </c>
      <c r="I220" s="178" t="s">
        <v>402</v>
      </c>
      <c r="J220" s="178" t="s">
        <v>403</v>
      </c>
      <c r="K220" s="178" t="s">
        <v>404</v>
      </c>
      <c r="L220" s="178">
        <v>2026</v>
      </c>
      <c r="M220" s="178" t="s">
        <v>528</v>
      </c>
      <c r="N220" s="178" t="s">
        <v>496</v>
      </c>
      <c r="O220" s="168"/>
      <c r="P220" s="105" t="s">
        <v>406</v>
      </c>
      <c r="Q220" s="106"/>
      <c r="R220" s="168"/>
      <c r="S220" s="105" t="s">
        <v>407</v>
      </c>
      <c r="T220" s="106"/>
      <c r="U220" s="190" t="s">
        <v>434</v>
      </c>
      <c r="V220" s="79">
        <v>25</v>
      </c>
      <c r="W220" s="79">
        <f>IF(C220&lt;&gt;"", IF(C220="Nieuwe actie", MAX(VALUE(Datum_werkingsjaar&amp;"000"), $W$3:$W219)+1, VALUE(RIGHT(SUBSTITUTE(X220, ".", ""), 7))), "")</f>
        <v>2022003</v>
      </c>
      <c r="X220" s="158" t="s">
        <v>529</v>
      </c>
      <c r="Y220" s="159" t="s">
        <v>525</v>
      </c>
      <c r="Z220" s="159" t="s">
        <v>483</v>
      </c>
      <c r="AA220" s="159"/>
      <c r="AB220" s="159" t="s">
        <v>526</v>
      </c>
      <c r="AC220" s="159" t="s">
        <v>527</v>
      </c>
      <c r="AD220" s="159" t="s">
        <v>402</v>
      </c>
      <c r="AE220" s="110" t="str">
        <f t="shared" ref="AE220" si="1007">J220&amp;""</f>
        <v>Gerealiseerd</v>
      </c>
      <c r="AF220" s="139" t="str">
        <f t="shared" ref="AF220" si="1008">N220&amp;""</f>
        <v>Enkel cultureel</v>
      </c>
      <c r="AG220" s="110" t="b">
        <v>0</v>
      </c>
      <c r="AH220" s="44" cm="1">
        <f t="array" ref="AH220">SUMPRODUCT((AG220:AG228)*(AG220:AG228))</f>
        <v>5</v>
      </c>
      <c r="AI220" s="44" t="str">
        <f>IF(OR($J220="Gerealiseerd", $J220="In uitvoering", $J220="Geschrapt"), IF(OR($N220=Samenwerking_C, $N220=Samenwerking_C_BDO), IF(AH220=0, "| Selecteer één of meerdere samenwerkingen in kolom 'O'.  ", ""), ""), "")</f>
        <v/>
      </c>
      <c r="AJ220" s="44" t="str">
        <f>IF(AH220&lt;&gt;0, IF(OR($N220="", $N220=Samenwerking_geen, $N220=Samenwerking_BDO), "| Maak de juiste keuze in cel 'N"&amp;ROW(N220)&amp;"' vooraleer je samenwerkingen in kolom 'O' aanduidt. Laat anders selectievakken in kolom 'O' niet aangevinkt.  ", ""), "")</f>
        <v/>
      </c>
      <c r="AK220" s="44" t="str">
        <f t="shared" ref="AK220" si="1009">IF(AG228&lt;&gt;TRUE, IF(Q228&lt;&gt;"", "| Als je andere samenwerking(en) specificeert in cel 'O"&amp;ROW(Q228)&amp;"', moet je eerst het vak 'Andere' in kolom 'O' selecteren. Laat anders cel 'O"&amp;ROW(Q228)&amp;"' leeg voor deze doelstelling.  ", ""), "")</f>
        <v/>
      </c>
      <c r="AL220" s="44" t="str">
        <f>IF(OR($N220=Samenwerking_C, $N220=Samenwerking_C_BDO), IF(AG228=TRUE, IF(Q228="", "| Specificeer andere samenwerking(en) in cel 'Q"&amp;ROW(Q228)&amp;"'.  ", ""), ""), "")</f>
        <v/>
      </c>
      <c r="AM220" s="44" t="str">
        <f t="shared" ref="AM220" si="1010">IF(AI220&lt;&gt;"", AI220, IF(AJ220&lt;&gt;"", AJ220, IF(AK220&lt;&gt;"", AK220, AK220&amp;AL220)))</f>
        <v/>
      </c>
      <c r="AN220" s="110" t="b">
        <v>0</v>
      </c>
      <c r="AO220" s="44" cm="1">
        <f t="array" ref="AO220">SUMPRODUCT((AN220:AN228)*(AN220:AN228))</f>
        <v>0</v>
      </c>
      <c r="AP220" s="44" t="str">
        <f>IF(OR($J220="Gerealiseerd", $J220="In uitvoering", $J220="Geschrapt"), IF(OR($N220=Samenwerking_BDO, $N220=Samenwerking_C_BDO), IF(AO220=0,"| Selecteer één of meerdere samenwerkingen in kolom 'R'.  ",""), ""), "")</f>
        <v/>
      </c>
      <c r="AQ220" s="44" t="str">
        <f>IF(AO220&lt;&gt;0, IF(OR($N220="", $N220=Samenwerking_geen, $N220=Samenwerking_C), "| Maak de juiste keuze in cel 'N"&amp;ROW(N220)&amp;"' vooraleer je samenwerkingen in kolom 'R' aanduidt. Laat anders selectievakken in kolom 'R' niet aangevinkt.  ", ""), "")</f>
        <v/>
      </c>
      <c r="AR220" s="44" t="str">
        <f t="shared" ref="AR220" si="1011">IF(AN228&lt;&gt;TRUE, IF(T228&lt;&gt;"", "| Als je andere samenwerking(en) specificeert in cel 'R"&amp;ROW(T228)&amp;"', moet je eerst het vak 'Andere' in kolom 'R' selecteren. Anders laat cel 'R"&amp;ROW(T228)&amp;"' leeg voor deze doelstelling.  ", ""), "")</f>
        <v/>
      </c>
      <c r="AS220" s="44" t="str">
        <f>IF(OR($N220=Samenwerking_BDO, $N220=Samenwerking_C_BDO), IF(AN228=TRUE, IF(T228="", "| Specificeer andere samenwerking(en) in cel 'T"&amp;ROW(T228)&amp;"'.  ", ""), ""), "")</f>
        <v/>
      </c>
      <c r="AT220" s="44" t="str">
        <f t="shared" ref="AT220" si="1012">IF(AP220&lt;&gt;"", AP220, IF(AQ220&lt;&gt;"", AQ220, IF(AR220&lt;&gt;"", AR220, AR220&amp;AS220)))</f>
        <v/>
      </c>
      <c r="AU220" s="44" t="str">
        <f t="shared" ref="AU220" si="1013">IF(C220&lt;&gt;"", IF(OR(D220="", E220="", G220="", I220="", J220="", M220="", IF(J220="Gerealiseerd", IF(K220="Ja", OR(L220="", N220=""), OR(K220="", N220="")), IF(J220="In uitvoering", N220="", IF(J220="Niet in uitvoering", L220="")))), "| Vul verplichte velden in.", ""), "")</f>
        <v/>
      </c>
      <c r="AV220" s="124" t="str">
        <f t="shared" ref="AV220" si="1014">IF(OR(AM220&lt;&gt;"", AT220&lt;&gt;""), AM220&amp;AT220, AU220)</f>
        <v/>
      </c>
    </row>
    <row r="221" spans="1:48" ht="13.25" customHeight="1" x14ac:dyDescent="0.2">
      <c r="B221" s="182"/>
      <c r="C221" s="185"/>
      <c r="D221" s="188" t="s">
        <v>525</v>
      </c>
      <c r="E221" s="179" t="s">
        <v>483</v>
      </c>
      <c r="F221" s="179"/>
      <c r="G221" s="179" t="s">
        <v>526</v>
      </c>
      <c r="H221" s="179" t="s">
        <v>527</v>
      </c>
      <c r="I221" s="179" t="s">
        <v>402</v>
      </c>
      <c r="J221" s="179"/>
      <c r="K221" s="179"/>
      <c r="L221" s="179"/>
      <c r="M221" s="179"/>
      <c r="N221" s="179"/>
      <c r="O221" s="164"/>
      <c r="P221" s="107" t="s">
        <v>410</v>
      </c>
      <c r="Q221" s="108"/>
      <c r="R221" s="164"/>
      <c r="S221" s="107" t="s">
        <v>411</v>
      </c>
      <c r="T221" s="108"/>
      <c r="U221" s="191"/>
      <c r="V221" s="79">
        <v>25</v>
      </c>
      <c r="W221" s="79"/>
      <c r="X221" s="158"/>
      <c r="Y221" s="159"/>
      <c r="Z221" s="159"/>
      <c r="AA221" s="159"/>
      <c r="AB221" s="159"/>
      <c r="AC221" s="159"/>
      <c r="AD221" s="159"/>
      <c r="AE221" s="110" t="str">
        <f t="shared" ref="AE221" si="1015">J220&amp;""</f>
        <v>Gerealiseerd</v>
      </c>
      <c r="AF221" s="139" t="str">
        <f t="shared" ref="AF221" si="1016">N220&amp;""</f>
        <v>Enkel cultureel</v>
      </c>
      <c r="AG221" s="110" t="b">
        <v>1</v>
      </c>
      <c r="AH221" s="44"/>
      <c r="AI221" s="44" t="str">
        <f t="shared" ref="AI221" si="1017">IF(AI220&lt;&gt;"", 1, "")</f>
        <v/>
      </c>
      <c r="AJ221" s="44"/>
      <c r="AK221" s="44"/>
      <c r="AL221" s="44"/>
      <c r="AM221" s="44"/>
      <c r="AN221" s="110" t="b">
        <v>0</v>
      </c>
      <c r="AO221" s="44"/>
      <c r="AP221" s="44" t="str">
        <f t="shared" ref="AP221" si="1018">IF(AP220&lt;&gt;"", 1, "")</f>
        <v/>
      </c>
      <c r="AQ221" s="44"/>
      <c r="AR221" s="44"/>
      <c r="AS221" s="44"/>
      <c r="AT221" s="44"/>
      <c r="AU221" s="44"/>
      <c r="AV221" s="124"/>
    </row>
    <row r="222" spans="1:48" ht="13.25" customHeight="1" x14ac:dyDescent="0.2">
      <c r="B222" s="182"/>
      <c r="C222" s="185"/>
      <c r="D222" s="188" t="s">
        <v>525</v>
      </c>
      <c r="E222" s="179" t="s">
        <v>483</v>
      </c>
      <c r="F222" s="179"/>
      <c r="G222" s="179" t="s">
        <v>526</v>
      </c>
      <c r="H222" s="179" t="s">
        <v>527</v>
      </c>
      <c r="I222" s="179" t="s">
        <v>402</v>
      </c>
      <c r="J222" s="179"/>
      <c r="K222" s="179"/>
      <c r="L222" s="179"/>
      <c r="M222" s="179"/>
      <c r="N222" s="179"/>
      <c r="O222" s="164"/>
      <c r="P222" s="107" t="s">
        <v>412</v>
      </c>
      <c r="Q222" s="108"/>
      <c r="R222" s="164"/>
      <c r="S222" s="107" t="s">
        <v>413</v>
      </c>
      <c r="T222" s="108"/>
      <c r="U222" s="191"/>
      <c r="V222" s="79">
        <v>25</v>
      </c>
      <c r="W222" s="79"/>
      <c r="X222" s="158"/>
      <c r="Y222" s="159"/>
      <c r="Z222" s="159"/>
      <c r="AA222" s="159"/>
      <c r="AB222" s="159"/>
      <c r="AC222" s="159"/>
      <c r="AD222" s="159"/>
      <c r="AE222" s="110" t="str">
        <f t="shared" ref="AE222" si="1019">J220&amp;""</f>
        <v>Gerealiseerd</v>
      </c>
      <c r="AF222" s="139" t="str">
        <f t="shared" ref="AF222" si="1020">N220&amp;""</f>
        <v>Enkel cultureel</v>
      </c>
      <c r="AG222" s="110" t="b">
        <v>0</v>
      </c>
      <c r="AH222" s="44"/>
      <c r="AI222" s="44" t="str">
        <f t="shared" ref="AI222" si="1021">IF(AI220&lt;&gt;"", 1, "")</f>
        <v/>
      </c>
      <c r="AJ222" s="44"/>
      <c r="AK222" s="44"/>
      <c r="AL222" s="44"/>
      <c r="AM222" s="44"/>
      <c r="AN222" s="110" t="b">
        <v>0</v>
      </c>
      <c r="AO222" s="44"/>
      <c r="AP222" s="44" t="str">
        <f t="shared" ref="AP222" si="1022">IF(AP220&lt;&gt;"", 1, "")</f>
        <v/>
      </c>
      <c r="AQ222" s="44"/>
      <c r="AR222" s="44"/>
      <c r="AS222" s="44"/>
      <c r="AT222" s="44"/>
      <c r="AU222" s="44"/>
      <c r="AV222" s="165"/>
    </row>
    <row r="223" spans="1:48" ht="13.25" customHeight="1" x14ac:dyDescent="0.2">
      <c r="B223" s="182"/>
      <c r="C223" s="185"/>
      <c r="D223" s="188" t="s">
        <v>525</v>
      </c>
      <c r="E223" s="179" t="s">
        <v>483</v>
      </c>
      <c r="F223" s="179"/>
      <c r="G223" s="179" t="s">
        <v>526</v>
      </c>
      <c r="H223" s="179" t="s">
        <v>527</v>
      </c>
      <c r="I223" s="179" t="s">
        <v>402</v>
      </c>
      <c r="J223" s="179"/>
      <c r="K223" s="179"/>
      <c r="L223" s="179"/>
      <c r="M223" s="179"/>
      <c r="N223" s="179"/>
      <c r="O223" s="164"/>
      <c r="P223" s="107" t="s">
        <v>414</v>
      </c>
      <c r="Q223" s="108"/>
      <c r="R223" s="164"/>
      <c r="S223" s="107" t="s">
        <v>415</v>
      </c>
      <c r="T223" s="108"/>
      <c r="U223" s="191"/>
      <c r="V223" s="79">
        <v>25</v>
      </c>
      <c r="W223" s="79"/>
      <c r="X223" s="158"/>
      <c r="Y223" s="159"/>
      <c r="Z223" s="159"/>
      <c r="AA223" s="159"/>
      <c r="AB223" s="159"/>
      <c r="AC223" s="159"/>
      <c r="AD223" s="159"/>
      <c r="AE223" s="110" t="str">
        <f t="shared" ref="AE223" si="1023">J220&amp;""</f>
        <v>Gerealiseerd</v>
      </c>
      <c r="AF223" s="139" t="str">
        <f t="shared" ref="AF223" si="1024">N220&amp;""</f>
        <v>Enkel cultureel</v>
      </c>
      <c r="AG223" s="110" t="b">
        <v>0</v>
      </c>
      <c r="AH223" s="44"/>
      <c r="AI223" s="44" t="str">
        <f t="shared" ref="AI223" si="1025">IF(AI220&lt;&gt;"", 1, "")</f>
        <v/>
      </c>
      <c r="AJ223" s="44"/>
      <c r="AK223" s="44"/>
      <c r="AL223" s="44"/>
      <c r="AM223" s="44"/>
      <c r="AN223" s="110" t="b">
        <v>0</v>
      </c>
      <c r="AO223" s="44"/>
      <c r="AP223" s="44" t="str">
        <f t="shared" ref="AP223" si="1026">IF(AP220&lt;&gt;"", 1, "")</f>
        <v/>
      </c>
      <c r="AQ223" s="44"/>
      <c r="AR223" s="44"/>
      <c r="AS223" s="44"/>
      <c r="AT223" s="44"/>
      <c r="AU223" s="44"/>
      <c r="AV223" s="165"/>
    </row>
    <row r="224" spans="1:48" ht="13.25" customHeight="1" x14ac:dyDescent="0.2">
      <c r="B224" s="182"/>
      <c r="C224" s="185"/>
      <c r="D224" s="188" t="s">
        <v>525</v>
      </c>
      <c r="E224" s="179" t="s">
        <v>483</v>
      </c>
      <c r="F224" s="179"/>
      <c r="G224" s="179" t="s">
        <v>526</v>
      </c>
      <c r="H224" s="179" t="s">
        <v>527</v>
      </c>
      <c r="I224" s="179" t="s">
        <v>402</v>
      </c>
      <c r="J224" s="179"/>
      <c r="K224" s="179"/>
      <c r="L224" s="179"/>
      <c r="M224" s="179"/>
      <c r="N224" s="179"/>
      <c r="O224" s="164"/>
      <c r="P224" s="107" t="s">
        <v>416</v>
      </c>
      <c r="Q224" s="108"/>
      <c r="R224" s="164"/>
      <c r="S224" s="107" t="s">
        <v>417</v>
      </c>
      <c r="T224" s="108"/>
      <c r="U224" s="191"/>
      <c r="V224" s="79">
        <v>25</v>
      </c>
      <c r="W224" s="79"/>
      <c r="X224" s="158"/>
      <c r="Y224" s="159"/>
      <c r="Z224" s="159"/>
      <c r="AA224" s="159"/>
      <c r="AB224" s="159"/>
      <c r="AC224" s="159"/>
      <c r="AD224" s="159"/>
      <c r="AE224" s="110" t="str">
        <f t="shared" ref="AE224" si="1027">J220&amp;""</f>
        <v>Gerealiseerd</v>
      </c>
      <c r="AF224" s="139" t="str">
        <f t="shared" ref="AF224" si="1028">N220&amp;""</f>
        <v>Enkel cultureel</v>
      </c>
      <c r="AG224" s="110" t="b">
        <v>1</v>
      </c>
      <c r="AH224" s="44"/>
      <c r="AI224" s="44" t="str">
        <f t="shared" ref="AI224" si="1029">IF(AI220&lt;&gt;"", 1, "")</f>
        <v/>
      </c>
      <c r="AJ224" s="44"/>
      <c r="AK224" s="44"/>
      <c r="AL224" s="44"/>
      <c r="AM224" s="44"/>
      <c r="AN224" s="110" t="b">
        <v>0</v>
      </c>
      <c r="AO224" s="44"/>
      <c r="AP224" s="44" t="str">
        <f t="shared" ref="AP224" si="1030">IF(AP220&lt;&gt;"", 1, "")</f>
        <v/>
      </c>
      <c r="AQ224" s="44"/>
      <c r="AR224" s="44"/>
      <c r="AS224" s="44"/>
      <c r="AT224" s="44"/>
      <c r="AU224" s="44"/>
      <c r="AV224" s="165"/>
    </row>
    <row r="225" spans="1:48" ht="13.25" customHeight="1" x14ac:dyDescent="0.2">
      <c r="B225" s="182"/>
      <c r="C225" s="185"/>
      <c r="D225" s="188" t="s">
        <v>525</v>
      </c>
      <c r="E225" s="179" t="s">
        <v>483</v>
      </c>
      <c r="F225" s="179"/>
      <c r="G225" s="179" t="s">
        <v>526</v>
      </c>
      <c r="H225" s="179" t="s">
        <v>527</v>
      </c>
      <c r="I225" s="179" t="s">
        <v>402</v>
      </c>
      <c r="J225" s="179"/>
      <c r="K225" s="179"/>
      <c r="L225" s="179"/>
      <c r="M225" s="179"/>
      <c r="N225" s="179"/>
      <c r="O225" s="164"/>
      <c r="P225" s="107" t="s">
        <v>418</v>
      </c>
      <c r="Q225" s="108"/>
      <c r="R225" s="164"/>
      <c r="S225" s="107" t="s">
        <v>419</v>
      </c>
      <c r="T225" s="108"/>
      <c r="U225" s="191"/>
      <c r="V225" s="79">
        <v>25</v>
      </c>
      <c r="W225" s="79"/>
      <c r="X225" s="158"/>
      <c r="Y225" s="159"/>
      <c r="Z225" s="159"/>
      <c r="AA225" s="159"/>
      <c r="AB225" s="159"/>
      <c r="AC225" s="159"/>
      <c r="AD225" s="159"/>
      <c r="AE225" s="110" t="str">
        <f t="shared" ref="AE225" si="1031">J220&amp;""</f>
        <v>Gerealiseerd</v>
      </c>
      <c r="AF225" s="139" t="str">
        <f t="shared" ref="AF225" si="1032">N220&amp;""</f>
        <v>Enkel cultureel</v>
      </c>
      <c r="AG225" s="110" t="b">
        <v>1</v>
      </c>
      <c r="AH225" s="44"/>
      <c r="AI225" s="44" t="str">
        <f t="shared" ref="AI225" si="1033">IF(AI220&lt;&gt;"", 1, "")</f>
        <v/>
      </c>
      <c r="AJ225" s="44"/>
      <c r="AK225" s="44"/>
      <c r="AL225" s="44"/>
      <c r="AM225" s="44"/>
      <c r="AN225" s="110" t="b">
        <v>0</v>
      </c>
      <c r="AO225" s="44"/>
      <c r="AP225" s="44" t="str">
        <f t="shared" ref="AP225" si="1034">IF(AP220&lt;&gt;"", 1, "")</f>
        <v/>
      </c>
      <c r="AQ225" s="44"/>
      <c r="AR225" s="44"/>
      <c r="AS225" s="44"/>
      <c r="AT225" s="44"/>
      <c r="AU225" s="44"/>
      <c r="AV225" s="165"/>
    </row>
    <row r="226" spans="1:48" ht="13.25" customHeight="1" x14ac:dyDescent="0.2">
      <c r="B226" s="182"/>
      <c r="C226" s="185"/>
      <c r="D226" s="188" t="s">
        <v>525</v>
      </c>
      <c r="E226" s="179" t="s">
        <v>483</v>
      </c>
      <c r="F226" s="179"/>
      <c r="G226" s="179" t="s">
        <v>526</v>
      </c>
      <c r="H226" s="179" t="s">
        <v>527</v>
      </c>
      <c r="I226" s="179" t="s">
        <v>402</v>
      </c>
      <c r="J226" s="179"/>
      <c r="K226" s="179"/>
      <c r="L226" s="179"/>
      <c r="M226" s="179"/>
      <c r="N226" s="179"/>
      <c r="O226" s="164"/>
      <c r="P226" s="107" t="s">
        <v>420</v>
      </c>
      <c r="Q226" s="108"/>
      <c r="R226" s="164"/>
      <c r="S226" s="107" t="s">
        <v>421</v>
      </c>
      <c r="T226" s="108"/>
      <c r="U226" s="191"/>
      <c r="V226" s="79">
        <v>25</v>
      </c>
      <c r="W226" s="79"/>
      <c r="X226" s="158"/>
      <c r="Y226" s="159"/>
      <c r="Z226" s="159"/>
      <c r="AA226" s="159"/>
      <c r="AB226" s="159"/>
      <c r="AC226" s="159"/>
      <c r="AD226" s="159"/>
      <c r="AE226" s="110" t="str">
        <f t="shared" ref="AE226" si="1035">J220&amp;""</f>
        <v>Gerealiseerd</v>
      </c>
      <c r="AF226" s="139" t="str">
        <f t="shared" ref="AF226" si="1036">N220&amp;""</f>
        <v>Enkel cultureel</v>
      </c>
      <c r="AG226" s="110" t="b">
        <v>1</v>
      </c>
      <c r="AH226" s="44"/>
      <c r="AI226" s="44" t="str">
        <f t="shared" ref="AI226" si="1037">IF(AI220&lt;&gt;"", 1, "")</f>
        <v/>
      </c>
      <c r="AJ226" s="44"/>
      <c r="AK226" s="44"/>
      <c r="AL226" s="44"/>
      <c r="AM226" s="44"/>
      <c r="AN226" s="110" t="b">
        <v>0</v>
      </c>
      <c r="AO226" s="44"/>
      <c r="AP226" s="44" t="str">
        <f t="shared" ref="AP226" si="1038">IF(AP220&lt;&gt;"", 1, "")</f>
        <v/>
      </c>
      <c r="AQ226" s="44"/>
      <c r="AR226" s="44"/>
      <c r="AS226" s="44"/>
      <c r="AT226" s="44"/>
      <c r="AU226" s="44"/>
      <c r="AV226" s="165"/>
    </row>
    <row r="227" spans="1:48" ht="13.25" customHeight="1" x14ac:dyDescent="0.2">
      <c r="B227" s="182"/>
      <c r="C227" s="185"/>
      <c r="D227" s="188" t="s">
        <v>525</v>
      </c>
      <c r="E227" s="179" t="s">
        <v>483</v>
      </c>
      <c r="F227" s="179"/>
      <c r="G227" s="179" t="s">
        <v>526</v>
      </c>
      <c r="H227" s="179" t="s">
        <v>527</v>
      </c>
      <c r="I227" s="179" t="s">
        <v>402</v>
      </c>
      <c r="J227" s="179"/>
      <c r="K227" s="179"/>
      <c r="L227" s="179"/>
      <c r="M227" s="179"/>
      <c r="N227" s="179"/>
      <c r="O227" s="164"/>
      <c r="P227" s="107" t="s">
        <v>422</v>
      </c>
      <c r="Q227" s="108"/>
      <c r="R227" s="164"/>
      <c r="S227" s="107" t="s">
        <v>423</v>
      </c>
      <c r="T227" s="108"/>
      <c r="U227" s="191"/>
      <c r="V227" s="79">
        <v>25</v>
      </c>
      <c r="W227" s="79"/>
      <c r="X227" s="158"/>
      <c r="Y227" s="159"/>
      <c r="Z227" s="159"/>
      <c r="AA227" s="159"/>
      <c r="AB227" s="159"/>
      <c r="AC227" s="159"/>
      <c r="AD227" s="159"/>
      <c r="AE227" s="110" t="str">
        <f t="shared" ref="AE227" si="1039">J220&amp;""</f>
        <v>Gerealiseerd</v>
      </c>
      <c r="AF227" s="139" t="str">
        <f t="shared" ref="AF227" si="1040">N220&amp;""</f>
        <v>Enkel cultureel</v>
      </c>
      <c r="AG227" s="110" t="b">
        <v>1</v>
      </c>
      <c r="AH227" s="44"/>
      <c r="AI227" s="44" t="str">
        <f t="shared" ref="AI227" si="1041">IF(AI220&lt;&gt;"", 1, "")</f>
        <v/>
      </c>
      <c r="AJ227" s="44"/>
      <c r="AK227" s="44"/>
      <c r="AL227" s="44"/>
      <c r="AM227" s="44"/>
      <c r="AN227" s="110" t="b">
        <v>0</v>
      </c>
      <c r="AO227" s="44"/>
      <c r="AP227" s="44" t="str">
        <f t="shared" ref="AP227" si="1042">IF(AP220&lt;&gt;"", 1, "")</f>
        <v/>
      </c>
      <c r="AQ227" s="44"/>
      <c r="AR227" s="44"/>
      <c r="AS227" s="44"/>
      <c r="AT227" s="44"/>
      <c r="AU227" s="44"/>
      <c r="AV227" s="165"/>
    </row>
    <row r="228" spans="1:48" ht="13.25" customHeight="1" x14ac:dyDescent="0.2">
      <c r="B228" s="183"/>
      <c r="C228" s="186"/>
      <c r="D228" s="189" t="s">
        <v>525</v>
      </c>
      <c r="E228" s="180" t="s">
        <v>483</v>
      </c>
      <c r="F228" s="180"/>
      <c r="G228" s="180" t="s">
        <v>526</v>
      </c>
      <c r="H228" s="180" t="s">
        <v>527</v>
      </c>
      <c r="I228" s="180" t="s">
        <v>402</v>
      </c>
      <c r="J228" s="180"/>
      <c r="K228" s="180"/>
      <c r="L228" s="180"/>
      <c r="M228" s="180"/>
      <c r="N228" s="180"/>
      <c r="O228" s="166"/>
      <c r="P228" s="109" t="str">
        <f t="shared" ref="P228" si="1043">IF(AG228=TRUE, "Andere (specificeer:)", "Andere")</f>
        <v>Andere</v>
      </c>
      <c r="Q228" s="167"/>
      <c r="R228" s="166"/>
      <c r="S228" s="109" t="str">
        <f t="shared" ref="S228" si="1044">IF(AN228=TRUE, "Andere (specificeer:)", "Andere")</f>
        <v>Andere</v>
      </c>
      <c r="T228" s="167"/>
      <c r="U228" s="192"/>
      <c r="V228" s="79">
        <v>25</v>
      </c>
      <c r="W228" s="79"/>
      <c r="X228" s="158"/>
      <c r="Y228" s="159"/>
      <c r="Z228" s="159"/>
      <c r="AA228" s="159"/>
      <c r="AB228" s="159"/>
      <c r="AC228" s="159"/>
      <c r="AD228" s="159"/>
      <c r="AE228" s="110" t="str">
        <f t="shared" ref="AE228" si="1045">J220&amp;""</f>
        <v>Gerealiseerd</v>
      </c>
      <c r="AF228" s="139" t="str">
        <f t="shared" ref="AF228" si="1046">N220&amp;""</f>
        <v>Enkel cultureel</v>
      </c>
      <c r="AG228" s="110" t="b">
        <v>0</v>
      </c>
      <c r="AH228" s="44"/>
      <c r="AI228" s="44" t="str">
        <f t="shared" ref="AI228" si="1047">IF(AI220&lt;&gt;"", 1, "")</f>
        <v/>
      </c>
      <c r="AJ228" s="44"/>
      <c r="AK228" s="44"/>
      <c r="AL228" s="44"/>
      <c r="AM228" s="44"/>
      <c r="AN228" s="110" t="b">
        <v>0</v>
      </c>
      <c r="AO228" s="44"/>
      <c r="AP228" s="44" t="str">
        <f t="shared" ref="AP228" si="1048">IF(AP220&lt;&gt;"", 1, "")</f>
        <v/>
      </c>
      <c r="AQ228" s="44"/>
      <c r="AR228" s="44"/>
      <c r="AS228" s="44"/>
      <c r="AT228" s="44"/>
      <c r="AU228" s="44"/>
      <c r="AV228" s="135"/>
    </row>
    <row r="229" spans="1:48" ht="13.25" customHeight="1" x14ac:dyDescent="0.2">
      <c r="A229" s="85" t="str">
        <f t="shared" ref="A229" si="1049">IF(AV229&lt;&gt;"", "✘", "")</f>
        <v/>
      </c>
      <c r="B229" s="181" t="str">
        <f t="shared" ref="B229" si="1050">IF(C229&lt;&gt;"", IF(X229&lt;&gt;"", X229, "D"&amp;SUBSTITUTE(TEXT(W229/1000, "0000,000"), ",", ".")), "")</f>
        <v>D2022.004</v>
      </c>
      <c r="C229" s="184" t="str">
        <f>IF(Y229&amp;Z229&amp;AA229&amp;AB229&amp;AC229&amp;AD229&lt;&gt;"", IF(D229&amp;E229&amp;F229&amp;G229&amp;H229&amp;I229&lt;&gt;Y229&amp;Z229&amp;AA229&amp;AB229&amp;AC229&amp;AD229, "Gewijzigde actie", "Bestaande actie"), IF(OR(D229&amp;E229&amp;F229&amp;G229&amp;H229&amp;I229&amp;J229&amp;K229&amp;L229&amp;M229&amp;N229&amp;Q237&amp;T237&amp;U229&lt;&gt;"", AH229&lt;&gt;0, AO229&lt;&gt;0), "Nieuwe actie", ""))</f>
        <v>Bestaande actie</v>
      </c>
      <c r="D229" s="187" t="s">
        <v>491</v>
      </c>
      <c r="E229" s="178" t="s">
        <v>492</v>
      </c>
      <c r="F229" s="178"/>
      <c r="G229" s="178" t="s">
        <v>530</v>
      </c>
      <c r="H229" s="178" t="s">
        <v>531</v>
      </c>
      <c r="I229" s="178" t="s">
        <v>495</v>
      </c>
      <c r="J229" s="178" t="s">
        <v>438</v>
      </c>
      <c r="K229" s="178"/>
      <c r="L229" s="178"/>
      <c r="M229" s="178" t="s">
        <v>644</v>
      </c>
      <c r="N229" s="178" t="s">
        <v>426</v>
      </c>
      <c r="O229" s="168"/>
      <c r="P229" s="105" t="s">
        <v>406</v>
      </c>
      <c r="Q229" s="106"/>
      <c r="R229" s="168"/>
      <c r="S229" s="105" t="s">
        <v>407</v>
      </c>
      <c r="T229" s="106"/>
      <c r="U229" s="190"/>
      <c r="V229" s="79">
        <v>26</v>
      </c>
      <c r="W229" s="79">
        <f>IF(C229&lt;&gt;"", IF(C229="Nieuwe actie", MAX(VALUE(Datum_werkingsjaar&amp;"000"), $W$3:$W228)+1, VALUE(RIGHT(SUBSTITUTE(X229, ".", ""), 7))), "")</f>
        <v>2022004</v>
      </c>
      <c r="X229" s="158" t="s">
        <v>532</v>
      </c>
      <c r="Y229" s="159" t="s">
        <v>491</v>
      </c>
      <c r="Z229" s="159" t="s">
        <v>492</v>
      </c>
      <c r="AA229" s="159"/>
      <c r="AB229" s="159" t="s">
        <v>530</v>
      </c>
      <c r="AC229" s="159" t="s">
        <v>531</v>
      </c>
      <c r="AD229" s="159" t="s">
        <v>495</v>
      </c>
      <c r="AE229" s="110" t="str">
        <f t="shared" ref="AE229" si="1051">J229&amp;""</f>
        <v>In uitvoering</v>
      </c>
      <c r="AF229" s="139" t="str">
        <f t="shared" ref="AF229" si="1052">N229&amp;""</f>
        <v>Geen samenwerking</v>
      </c>
      <c r="AG229" s="110" t="b">
        <v>0</v>
      </c>
      <c r="AH229" s="44" cm="1">
        <f t="array" ref="AH229">SUMPRODUCT((AG229:AG237)*(AG229:AG237))</f>
        <v>0</v>
      </c>
      <c r="AI229" s="44" t="str">
        <f>IF(OR($J229="Gerealiseerd", $J229="In uitvoering", $J229="Geschrapt"), IF(OR($N229=Samenwerking_C, $N229=Samenwerking_C_BDO), IF(AH229=0, "| Selecteer één of meerdere samenwerkingen in kolom 'O'.  ", ""), ""), "")</f>
        <v/>
      </c>
      <c r="AJ229" s="44" t="str">
        <f>IF(AH229&lt;&gt;0, IF(OR($N229="", $N229=Samenwerking_geen, $N229=Samenwerking_BDO), "| Maak de juiste keuze in cel 'N"&amp;ROW(N229)&amp;"' vooraleer je samenwerkingen in kolom 'O' aanduidt. Laat anders selectievakken in kolom 'O' niet aangevinkt.  ", ""), "")</f>
        <v/>
      </c>
      <c r="AK229" s="44" t="str">
        <f t="shared" ref="AK229" si="1053">IF(AG237&lt;&gt;TRUE, IF(Q237&lt;&gt;"", "| Als je andere samenwerking(en) specificeert in cel 'O"&amp;ROW(Q237)&amp;"', moet je eerst het vak 'Andere' in kolom 'O' selecteren. Laat anders cel 'O"&amp;ROW(Q237)&amp;"' leeg voor deze doelstelling.  ", ""), "")</f>
        <v/>
      </c>
      <c r="AL229" s="44" t="str">
        <f>IF(OR($N229=Samenwerking_C, $N229=Samenwerking_C_BDO), IF(AG237=TRUE, IF(Q237="", "| Specificeer andere samenwerking(en) in cel 'Q"&amp;ROW(Q237)&amp;"'.  ", ""), ""), "")</f>
        <v/>
      </c>
      <c r="AM229" s="44" t="str">
        <f t="shared" ref="AM229" si="1054">IF(AI229&lt;&gt;"", AI229, IF(AJ229&lt;&gt;"", AJ229, IF(AK229&lt;&gt;"", AK229, AK229&amp;AL229)))</f>
        <v/>
      </c>
      <c r="AN229" s="110" t="b">
        <v>0</v>
      </c>
      <c r="AO229" s="44" cm="1">
        <f t="array" ref="AO229">SUMPRODUCT((AN229:AN237)*(AN229:AN237))</f>
        <v>0</v>
      </c>
      <c r="AP229" s="44" t="str">
        <f>IF(OR($J229="Gerealiseerd", $J229="In uitvoering", $J229="Geschrapt"), IF(OR($N229=Samenwerking_BDO, $N229=Samenwerking_C_BDO), IF(AO229=0,"| Selecteer één of meerdere samenwerkingen in kolom 'R'.  ",""), ""), "")</f>
        <v/>
      </c>
      <c r="AQ229" s="44" t="str">
        <f>IF(AO229&lt;&gt;0, IF(OR($N229="", $N229=Samenwerking_geen, $N229=Samenwerking_C), "| Maak de juiste keuze in cel 'N"&amp;ROW(N229)&amp;"' vooraleer je samenwerkingen in kolom 'R' aanduidt. Laat anders selectievakken in kolom 'R' niet aangevinkt.  ", ""), "")</f>
        <v/>
      </c>
      <c r="AR229" s="44" t="str">
        <f t="shared" ref="AR229" si="1055">IF(AN237&lt;&gt;TRUE, IF(T237&lt;&gt;"", "| Als je andere samenwerking(en) specificeert in cel 'R"&amp;ROW(T237)&amp;"', moet je eerst het vak 'Andere' in kolom 'R' selecteren. Anders laat cel 'R"&amp;ROW(T237)&amp;"' leeg voor deze doelstelling.  ", ""), "")</f>
        <v/>
      </c>
      <c r="AS229" s="44" t="str">
        <f>IF(OR($N229=Samenwerking_BDO, $N229=Samenwerking_C_BDO), IF(AN237=TRUE, IF(T237="", "| Specificeer andere samenwerking(en) in cel 'T"&amp;ROW(T237)&amp;"'.  ", ""), ""), "")</f>
        <v/>
      </c>
      <c r="AT229" s="44" t="str">
        <f t="shared" ref="AT229" si="1056">IF(AP229&lt;&gt;"", AP229, IF(AQ229&lt;&gt;"", AQ229, IF(AR229&lt;&gt;"", AR229, AR229&amp;AS229)))</f>
        <v/>
      </c>
      <c r="AU229" s="44" t="str">
        <f t="shared" ref="AU229" si="1057">IF(C229&lt;&gt;"", IF(OR(D229="", E229="", G229="", I229="", J229="", M229="", IF(J229="Gerealiseerd", IF(K229="Ja", OR(L229="", N229=""), OR(K229="", N229="")), IF(J229="In uitvoering", N229="", IF(J229="Niet in uitvoering", L229="")))), "| Vul verplichte velden in.", ""), "")</f>
        <v/>
      </c>
      <c r="AV229" s="124" t="str">
        <f t="shared" ref="AV229" si="1058">IF(OR(AM229&lt;&gt;"", AT229&lt;&gt;""), AM229&amp;AT229, AU229)</f>
        <v/>
      </c>
    </row>
    <row r="230" spans="1:48" ht="13.25" customHeight="1" x14ac:dyDescent="0.2">
      <c r="B230" s="182"/>
      <c r="C230" s="185"/>
      <c r="D230" s="188" t="s">
        <v>491</v>
      </c>
      <c r="E230" s="179" t="s">
        <v>492</v>
      </c>
      <c r="F230" s="179"/>
      <c r="G230" s="179" t="s">
        <v>530</v>
      </c>
      <c r="H230" s="179" t="s">
        <v>531</v>
      </c>
      <c r="I230" s="179" t="s">
        <v>495</v>
      </c>
      <c r="J230" s="179"/>
      <c r="K230" s="179"/>
      <c r="L230" s="179"/>
      <c r="M230" s="179"/>
      <c r="N230" s="179"/>
      <c r="O230" s="164"/>
      <c r="P230" s="107" t="s">
        <v>410</v>
      </c>
      <c r="Q230" s="108"/>
      <c r="R230" s="164"/>
      <c r="S230" s="107" t="s">
        <v>411</v>
      </c>
      <c r="T230" s="108"/>
      <c r="U230" s="191"/>
      <c r="V230" s="79">
        <v>26</v>
      </c>
      <c r="W230" s="79"/>
      <c r="X230" s="158"/>
      <c r="Y230" s="159"/>
      <c r="Z230" s="159"/>
      <c r="AA230" s="159"/>
      <c r="AB230" s="159"/>
      <c r="AC230" s="159"/>
      <c r="AD230" s="159"/>
      <c r="AE230" s="110" t="str">
        <f t="shared" ref="AE230" si="1059">J229&amp;""</f>
        <v>In uitvoering</v>
      </c>
      <c r="AF230" s="139" t="str">
        <f t="shared" ref="AF230" si="1060">N229&amp;""</f>
        <v>Geen samenwerking</v>
      </c>
      <c r="AG230" s="110" t="b">
        <v>0</v>
      </c>
      <c r="AH230" s="44"/>
      <c r="AI230" s="44" t="str">
        <f t="shared" ref="AI230" si="1061">IF(AI229&lt;&gt;"", 1, "")</f>
        <v/>
      </c>
      <c r="AJ230" s="44"/>
      <c r="AK230" s="44"/>
      <c r="AL230" s="44"/>
      <c r="AM230" s="44"/>
      <c r="AN230" s="110" t="b">
        <v>0</v>
      </c>
      <c r="AO230" s="44"/>
      <c r="AP230" s="44" t="str">
        <f t="shared" ref="AP230" si="1062">IF(AP229&lt;&gt;"", 1, "")</f>
        <v/>
      </c>
      <c r="AQ230" s="44"/>
      <c r="AR230" s="44"/>
      <c r="AS230" s="44"/>
      <c r="AT230" s="44"/>
      <c r="AU230" s="44"/>
      <c r="AV230" s="124"/>
    </row>
    <row r="231" spans="1:48" ht="13.25" customHeight="1" x14ac:dyDescent="0.2">
      <c r="B231" s="182"/>
      <c r="C231" s="185"/>
      <c r="D231" s="188" t="s">
        <v>491</v>
      </c>
      <c r="E231" s="179" t="s">
        <v>492</v>
      </c>
      <c r="F231" s="179"/>
      <c r="G231" s="179" t="s">
        <v>530</v>
      </c>
      <c r="H231" s="179" t="s">
        <v>531</v>
      </c>
      <c r="I231" s="179" t="s">
        <v>495</v>
      </c>
      <c r="J231" s="179"/>
      <c r="K231" s="179"/>
      <c r="L231" s="179"/>
      <c r="M231" s="179"/>
      <c r="N231" s="179"/>
      <c r="O231" s="164"/>
      <c r="P231" s="107" t="s">
        <v>412</v>
      </c>
      <c r="Q231" s="108"/>
      <c r="R231" s="164"/>
      <c r="S231" s="107" t="s">
        <v>413</v>
      </c>
      <c r="T231" s="108"/>
      <c r="U231" s="191"/>
      <c r="V231" s="79">
        <v>26</v>
      </c>
      <c r="W231" s="79"/>
      <c r="X231" s="158"/>
      <c r="Y231" s="159"/>
      <c r="Z231" s="159"/>
      <c r="AA231" s="159"/>
      <c r="AB231" s="159"/>
      <c r="AC231" s="159"/>
      <c r="AD231" s="159"/>
      <c r="AE231" s="110" t="str">
        <f t="shared" ref="AE231" si="1063">J229&amp;""</f>
        <v>In uitvoering</v>
      </c>
      <c r="AF231" s="139" t="str">
        <f t="shared" ref="AF231" si="1064">N229&amp;""</f>
        <v>Geen samenwerking</v>
      </c>
      <c r="AG231" s="110" t="b">
        <v>0</v>
      </c>
      <c r="AH231" s="44"/>
      <c r="AI231" s="44" t="str">
        <f t="shared" ref="AI231" si="1065">IF(AI229&lt;&gt;"", 1, "")</f>
        <v/>
      </c>
      <c r="AJ231" s="44"/>
      <c r="AK231" s="44"/>
      <c r="AL231" s="44"/>
      <c r="AM231" s="44"/>
      <c r="AN231" s="110" t="b">
        <v>0</v>
      </c>
      <c r="AO231" s="44"/>
      <c r="AP231" s="44" t="str">
        <f t="shared" ref="AP231" si="1066">IF(AP229&lt;&gt;"", 1, "")</f>
        <v/>
      </c>
      <c r="AQ231" s="44"/>
      <c r="AR231" s="44"/>
      <c r="AS231" s="44"/>
      <c r="AT231" s="44"/>
      <c r="AU231" s="44"/>
      <c r="AV231" s="165"/>
    </row>
    <row r="232" spans="1:48" ht="13.25" customHeight="1" x14ac:dyDescent="0.2">
      <c r="B232" s="182"/>
      <c r="C232" s="185"/>
      <c r="D232" s="188" t="s">
        <v>491</v>
      </c>
      <c r="E232" s="179" t="s">
        <v>492</v>
      </c>
      <c r="F232" s="179"/>
      <c r="G232" s="179" t="s">
        <v>530</v>
      </c>
      <c r="H232" s="179" t="s">
        <v>531</v>
      </c>
      <c r="I232" s="179" t="s">
        <v>495</v>
      </c>
      <c r="J232" s="179"/>
      <c r="K232" s="179"/>
      <c r="L232" s="179"/>
      <c r="M232" s="179"/>
      <c r="N232" s="179"/>
      <c r="O232" s="164"/>
      <c r="P232" s="107" t="s">
        <v>414</v>
      </c>
      <c r="Q232" s="108"/>
      <c r="R232" s="164"/>
      <c r="S232" s="107" t="s">
        <v>415</v>
      </c>
      <c r="T232" s="108"/>
      <c r="U232" s="191"/>
      <c r="V232" s="79">
        <v>26</v>
      </c>
      <c r="W232" s="79"/>
      <c r="X232" s="158"/>
      <c r="Y232" s="159"/>
      <c r="Z232" s="159"/>
      <c r="AA232" s="159"/>
      <c r="AB232" s="159"/>
      <c r="AC232" s="159"/>
      <c r="AD232" s="159"/>
      <c r="AE232" s="110" t="str">
        <f t="shared" ref="AE232" si="1067">J229&amp;""</f>
        <v>In uitvoering</v>
      </c>
      <c r="AF232" s="139" t="str">
        <f t="shared" ref="AF232" si="1068">N229&amp;""</f>
        <v>Geen samenwerking</v>
      </c>
      <c r="AG232" s="110" t="b">
        <v>0</v>
      </c>
      <c r="AH232" s="44"/>
      <c r="AI232" s="44" t="str">
        <f t="shared" ref="AI232" si="1069">IF(AI229&lt;&gt;"", 1, "")</f>
        <v/>
      </c>
      <c r="AJ232" s="44"/>
      <c r="AK232" s="44"/>
      <c r="AL232" s="44"/>
      <c r="AM232" s="44"/>
      <c r="AN232" s="110" t="b">
        <v>0</v>
      </c>
      <c r="AO232" s="44"/>
      <c r="AP232" s="44" t="str">
        <f t="shared" ref="AP232" si="1070">IF(AP229&lt;&gt;"", 1, "")</f>
        <v/>
      </c>
      <c r="AQ232" s="44"/>
      <c r="AR232" s="44"/>
      <c r="AS232" s="44"/>
      <c r="AT232" s="44"/>
      <c r="AU232" s="44"/>
      <c r="AV232" s="165"/>
    </row>
    <row r="233" spans="1:48" ht="13.25" customHeight="1" x14ac:dyDescent="0.2">
      <c r="B233" s="182"/>
      <c r="C233" s="185"/>
      <c r="D233" s="188" t="s">
        <v>491</v>
      </c>
      <c r="E233" s="179" t="s">
        <v>492</v>
      </c>
      <c r="F233" s="179"/>
      <c r="G233" s="179" t="s">
        <v>530</v>
      </c>
      <c r="H233" s="179" t="s">
        <v>531</v>
      </c>
      <c r="I233" s="179" t="s">
        <v>495</v>
      </c>
      <c r="J233" s="179"/>
      <c r="K233" s="179"/>
      <c r="L233" s="179"/>
      <c r="M233" s="179"/>
      <c r="N233" s="179"/>
      <c r="O233" s="164"/>
      <c r="P233" s="107" t="s">
        <v>416</v>
      </c>
      <c r="Q233" s="108"/>
      <c r="R233" s="164"/>
      <c r="S233" s="107" t="s">
        <v>417</v>
      </c>
      <c r="T233" s="108"/>
      <c r="U233" s="191"/>
      <c r="V233" s="79">
        <v>26</v>
      </c>
      <c r="W233" s="79"/>
      <c r="X233" s="158"/>
      <c r="Y233" s="159"/>
      <c r="Z233" s="159"/>
      <c r="AA233" s="159"/>
      <c r="AB233" s="159"/>
      <c r="AC233" s="159"/>
      <c r="AD233" s="159"/>
      <c r="AE233" s="110" t="str">
        <f t="shared" ref="AE233" si="1071">J229&amp;""</f>
        <v>In uitvoering</v>
      </c>
      <c r="AF233" s="139" t="str">
        <f t="shared" ref="AF233" si="1072">N229&amp;""</f>
        <v>Geen samenwerking</v>
      </c>
      <c r="AG233" s="110" t="b">
        <v>0</v>
      </c>
      <c r="AH233" s="44"/>
      <c r="AI233" s="44" t="str">
        <f t="shared" ref="AI233" si="1073">IF(AI229&lt;&gt;"", 1, "")</f>
        <v/>
      </c>
      <c r="AJ233" s="44"/>
      <c r="AK233" s="44"/>
      <c r="AL233" s="44"/>
      <c r="AM233" s="44"/>
      <c r="AN233" s="110" t="b">
        <v>0</v>
      </c>
      <c r="AO233" s="44"/>
      <c r="AP233" s="44" t="str">
        <f t="shared" ref="AP233" si="1074">IF(AP229&lt;&gt;"", 1, "")</f>
        <v/>
      </c>
      <c r="AQ233" s="44"/>
      <c r="AR233" s="44"/>
      <c r="AS233" s="44"/>
      <c r="AT233" s="44"/>
      <c r="AU233" s="44"/>
      <c r="AV233" s="165"/>
    </row>
    <row r="234" spans="1:48" ht="13.25" customHeight="1" x14ac:dyDescent="0.2">
      <c r="B234" s="182"/>
      <c r="C234" s="185"/>
      <c r="D234" s="188" t="s">
        <v>491</v>
      </c>
      <c r="E234" s="179" t="s">
        <v>492</v>
      </c>
      <c r="F234" s="179"/>
      <c r="G234" s="179" t="s">
        <v>530</v>
      </c>
      <c r="H234" s="179" t="s">
        <v>531</v>
      </c>
      <c r="I234" s="179" t="s">
        <v>495</v>
      </c>
      <c r="J234" s="179"/>
      <c r="K234" s="179"/>
      <c r="L234" s="179"/>
      <c r="M234" s="179"/>
      <c r="N234" s="179"/>
      <c r="O234" s="164"/>
      <c r="P234" s="107" t="s">
        <v>418</v>
      </c>
      <c r="Q234" s="108"/>
      <c r="R234" s="164"/>
      <c r="S234" s="107" t="s">
        <v>419</v>
      </c>
      <c r="T234" s="108"/>
      <c r="U234" s="191"/>
      <c r="V234" s="79">
        <v>26</v>
      </c>
      <c r="W234" s="79"/>
      <c r="X234" s="158"/>
      <c r="Y234" s="159"/>
      <c r="Z234" s="159"/>
      <c r="AA234" s="159"/>
      <c r="AB234" s="159"/>
      <c r="AC234" s="159"/>
      <c r="AD234" s="159"/>
      <c r="AE234" s="110" t="str">
        <f t="shared" ref="AE234" si="1075">J229&amp;""</f>
        <v>In uitvoering</v>
      </c>
      <c r="AF234" s="139" t="str">
        <f t="shared" ref="AF234" si="1076">N229&amp;""</f>
        <v>Geen samenwerking</v>
      </c>
      <c r="AG234" s="110" t="b">
        <v>0</v>
      </c>
      <c r="AH234" s="44"/>
      <c r="AI234" s="44" t="str">
        <f t="shared" ref="AI234" si="1077">IF(AI229&lt;&gt;"", 1, "")</f>
        <v/>
      </c>
      <c r="AJ234" s="44"/>
      <c r="AK234" s="44"/>
      <c r="AL234" s="44"/>
      <c r="AM234" s="44"/>
      <c r="AN234" s="110" t="b">
        <v>0</v>
      </c>
      <c r="AO234" s="44"/>
      <c r="AP234" s="44" t="str">
        <f t="shared" ref="AP234" si="1078">IF(AP229&lt;&gt;"", 1, "")</f>
        <v/>
      </c>
      <c r="AQ234" s="44"/>
      <c r="AR234" s="44"/>
      <c r="AS234" s="44"/>
      <c r="AT234" s="44"/>
      <c r="AU234" s="44"/>
      <c r="AV234" s="165"/>
    </row>
    <row r="235" spans="1:48" ht="13.25" customHeight="1" x14ac:dyDescent="0.2">
      <c r="B235" s="182"/>
      <c r="C235" s="185"/>
      <c r="D235" s="188" t="s">
        <v>491</v>
      </c>
      <c r="E235" s="179" t="s">
        <v>492</v>
      </c>
      <c r="F235" s="179"/>
      <c r="G235" s="179" t="s">
        <v>530</v>
      </c>
      <c r="H235" s="179" t="s">
        <v>531</v>
      </c>
      <c r="I235" s="179" t="s">
        <v>495</v>
      </c>
      <c r="J235" s="179"/>
      <c r="K235" s="179"/>
      <c r="L235" s="179"/>
      <c r="M235" s="179"/>
      <c r="N235" s="179"/>
      <c r="O235" s="164"/>
      <c r="P235" s="107" t="s">
        <v>420</v>
      </c>
      <c r="Q235" s="108"/>
      <c r="R235" s="164"/>
      <c r="S235" s="107" t="s">
        <v>421</v>
      </c>
      <c r="T235" s="108"/>
      <c r="U235" s="191"/>
      <c r="V235" s="79">
        <v>26</v>
      </c>
      <c r="W235" s="79"/>
      <c r="X235" s="158"/>
      <c r="Y235" s="159"/>
      <c r="Z235" s="159"/>
      <c r="AA235" s="159"/>
      <c r="AB235" s="159"/>
      <c r="AC235" s="159"/>
      <c r="AD235" s="159"/>
      <c r="AE235" s="110" t="str">
        <f t="shared" ref="AE235" si="1079">J229&amp;""</f>
        <v>In uitvoering</v>
      </c>
      <c r="AF235" s="139" t="str">
        <f t="shared" ref="AF235" si="1080">N229&amp;""</f>
        <v>Geen samenwerking</v>
      </c>
      <c r="AG235" s="110" t="b">
        <v>0</v>
      </c>
      <c r="AH235" s="44"/>
      <c r="AI235" s="44" t="str">
        <f t="shared" ref="AI235" si="1081">IF(AI229&lt;&gt;"", 1, "")</f>
        <v/>
      </c>
      <c r="AJ235" s="44"/>
      <c r="AK235" s="44"/>
      <c r="AL235" s="44"/>
      <c r="AM235" s="44"/>
      <c r="AN235" s="110" t="b">
        <v>0</v>
      </c>
      <c r="AO235" s="44"/>
      <c r="AP235" s="44" t="str">
        <f t="shared" ref="AP235" si="1082">IF(AP229&lt;&gt;"", 1, "")</f>
        <v/>
      </c>
      <c r="AQ235" s="44"/>
      <c r="AR235" s="44"/>
      <c r="AS235" s="44"/>
      <c r="AT235" s="44"/>
      <c r="AU235" s="44"/>
      <c r="AV235" s="165"/>
    </row>
    <row r="236" spans="1:48" ht="13.25" customHeight="1" x14ac:dyDescent="0.2">
      <c r="B236" s="182"/>
      <c r="C236" s="185"/>
      <c r="D236" s="188" t="s">
        <v>491</v>
      </c>
      <c r="E236" s="179" t="s">
        <v>492</v>
      </c>
      <c r="F236" s="179"/>
      <c r="G236" s="179" t="s">
        <v>530</v>
      </c>
      <c r="H236" s="179" t="s">
        <v>531</v>
      </c>
      <c r="I236" s="179" t="s">
        <v>495</v>
      </c>
      <c r="J236" s="179"/>
      <c r="K236" s="179"/>
      <c r="L236" s="179"/>
      <c r="M236" s="179"/>
      <c r="N236" s="179"/>
      <c r="O236" s="164"/>
      <c r="P236" s="107" t="s">
        <v>422</v>
      </c>
      <c r="Q236" s="108"/>
      <c r="R236" s="164"/>
      <c r="S236" s="107" t="s">
        <v>423</v>
      </c>
      <c r="T236" s="108"/>
      <c r="U236" s="191"/>
      <c r="V236" s="79">
        <v>26</v>
      </c>
      <c r="W236" s="79"/>
      <c r="X236" s="158"/>
      <c r="Y236" s="159"/>
      <c r="Z236" s="159"/>
      <c r="AA236" s="159"/>
      <c r="AB236" s="159"/>
      <c r="AC236" s="159"/>
      <c r="AD236" s="159"/>
      <c r="AE236" s="110" t="str">
        <f t="shared" ref="AE236" si="1083">J229&amp;""</f>
        <v>In uitvoering</v>
      </c>
      <c r="AF236" s="139" t="str">
        <f t="shared" ref="AF236" si="1084">N229&amp;""</f>
        <v>Geen samenwerking</v>
      </c>
      <c r="AG236" s="110" t="b">
        <v>0</v>
      </c>
      <c r="AH236" s="44"/>
      <c r="AI236" s="44" t="str">
        <f t="shared" ref="AI236" si="1085">IF(AI229&lt;&gt;"", 1, "")</f>
        <v/>
      </c>
      <c r="AJ236" s="44"/>
      <c r="AK236" s="44"/>
      <c r="AL236" s="44"/>
      <c r="AM236" s="44"/>
      <c r="AN236" s="110" t="b">
        <v>0</v>
      </c>
      <c r="AO236" s="44"/>
      <c r="AP236" s="44" t="str">
        <f t="shared" ref="AP236" si="1086">IF(AP229&lt;&gt;"", 1, "")</f>
        <v/>
      </c>
      <c r="AQ236" s="44"/>
      <c r="AR236" s="44"/>
      <c r="AS236" s="44"/>
      <c r="AT236" s="44"/>
      <c r="AU236" s="44"/>
      <c r="AV236" s="165"/>
    </row>
    <row r="237" spans="1:48" ht="13.25" customHeight="1" x14ac:dyDescent="0.2">
      <c r="B237" s="183"/>
      <c r="C237" s="186"/>
      <c r="D237" s="189" t="s">
        <v>491</v>
      </c>
      <c r="E237" s="180" t="s">
        <v>492</v>
      </c>
      <c r="F237" s="180"/>
      <c r="G237" s="180" t="s">
        <v>530</v>
      </c>
      <c r="H237" s="180" t="s">
        <v>531</v>
      </c>
      <c r="I237" s="180" t="s">
        <v>495</v>
      </c>
      <c r="J237" s="180"/>
      <c r="K237" s="180"/>
      <c r="L237" s="180"/>
      <c r="M237" s="180"/>
      <c r="N237" s="180"/>
      <c r="O237" s="166"/>
      <c r="P237" s="109" t="str">
        <f t="shared" ref="P237" si="1087">IF(AG237=TRUE, "Andere (specificeer:)", "Andere")</f>
        <v>Andere</v>
      </c>
      <c r="Q237" s="167"/>
      <c r="R237" s="166"/>
      <c r="S237" s="109" t="str">
        <f t="shared" ref="S237" si="1088">IF(AN237=TRUE, "Andere (specificeer:)", "Andere")</f>
        <v>Andere</v>
      </c>
      <c r="T237" s="167"/>
      <c r="U237" s="192"/>
      <c r="V237" s="79">
        <v>26</v>
      </c>
      <c r="W237" s="79"/>
      <c r="X237" s="158"/>
      <c r="Y237" s="159"/>
      <c r="Z237" s="159"/>
      <c r="AA237" s="159"/>
      <c r="AB237" s="159"/>
      <c r="AC237" s="159"/>
      <c r="AD237" s="159"/>
      <c r="AE237" s="110" t="str">
        <f t="shared" ref="AE237" si="1089">J229&amp;""</f>
        <v>In uitvoering</v>
      </c>
      <c r="AF237" s="139" t="str">
        <f t="shared" ref="AF237" si="1090">N229&amp;""</f>
        <v>Geen samenwerking</v>
      </c>
      <c r="AG237" s="110" t="b">
        <v>0</v>
      </c>
      <c r="AH237" s="44"/>
      <c r="AI237" s="44" t="str">
        <f t="shared" ref="AI237" si="1091">IF(AI229&lt;&gt;"", 1, "")</f>
        <v/>
      </c>
      <c r="AJ237" s="44"/>
      <c r="AK237" s="44"/>
      <c r="AL237" s="44"/>
      <c r="AM237" s="44"/>
      <c r="AN237" s="110" t="b">
        <v>0</v>
      </c>
      <c r="AO237" s="44"/>
      <c r="AP237" s="44" t="str">
        <f t="shared" ref="AP237" si="1092">IF(AP229&lt;&gt;"", 1, "")</f>
        <v/>
      </c>
      <c r="AQ237" s="44"/>
      <c r="AR237" s="44"/>
      <c r="AS237" s="44"/>
      <c r="AT237" s="44"/>
      <c r="AU237" s="44"/>
      <c r="AV237" s="135"/>
    </row>
    <row r="238" spans="1:48" ht="13.25" customHeight="1" x14ac:dyDescent="0.2">
      <c r="A238" s="85" t="str">
        <f t="shared" ref="A238" si="1093">IF(AV238&lt;&gt;"", "✘", "")</f>
        <v/>
      </c>
      <c r="B238" s="181" t="str">
        <f t="shared" ref="B238" si="1094">IF(C238&lt;&gt;"", IF(X238&lt;&gt;"", X238, "D"&amp;SUBSTITUTE(TEXT(W238/1000, "0000,000"), ",", ".")), "")</f>
        <v>D2023.001</v>
      </c>
      <c r="C238" s="184" t="str">
        <f>IF(Y238&amp;Z238&amp;AA238&amp;AB238&amp;AC238&amp;AD238&lt;&gt;"", IF(D238&amp;E238&amp;F238&amp;G238&amp;H238&amp;I238&lt;&gt;Y238&amp;Z238&amp;AA238&amp;AB238&amp;AC238&amp;AD238, "Gewijzigde actie", "Bestaande actie"), IF(OR(D238&amp;E238&amp;F238&amp;G238&amp;H238&amp;I238&amp;J238&amp;K238&amp;L238&amp;M238&amp;N238&amp;Q246&amp;T246&amp;U238&lt;&gt;"", AH238&lt;&gt;0, AO238&lt;&gt;0), "Nieuwe actie", ""))</f>
        <v>Bestaande actie</v>
      </c>
      <c r="D238" s="187" t="s">
        <v>491</v>
      </c>
      <c r="E238" s="178" t="s">
        <v>533</v>
      </c>
      <c r="F238" s="178"/>
      <c r="G238" s="178" t="s">
        <v>534</v>
      </c>
      <c r="H238" s="178" t="s">
        <v>535</v>
      </c>
      <c r="I238" s="178" t="s">
        <v>495</v>
      </c>
      <c r="J238" s="178" t="s">
        <v>403</v>
      </c>
      <c r="K238" s="178" t="s">
        <v>404</v>
      </c>
      <c r="L238" s="178">
        <v>2026</v>
      </c>
      <c r="M238" s="178" t="s">
        <v>536</v>
      </c>
      <c r="N238" s="178" t="s">
        <v>426</v>
      </c>
      <c r="O238" s="168"/>
      <c r="P238" s="105" t="s">
        <v>406</v>
      </c>
      <c r="Q238" s="106"/>
      <c r="R238" s="168"/>
      <c r="S238" s="105" t="s">
        <v>407</v>
      </c>
      <c r="T238" s="106"/>
      <c r="U238" s="190" t="s">
        <v>427</v>
      </c>
      <c r="V238" s="79">
        <v>27</v>
      </c>
      <c r="W238" s="79">
        <f>IF(C238&lt;&gt;"", IF(C238="Nieuwe actie", MAX(VALUE(Datum_werkingsjaar&amp;"000"), $W$3:$W237)+1, VALUE(RIGHT(SUBSTITUTE(X238, ".", ""), 7))), "")</f>
        <v>2023001</v>
      </c>
      <c r="X238" s="158" t="s">
        <v>537</v>
      </c>
      <c r="Y238" s="159" t="s">
        <v>491</v>
      </c>
      <c r="Z238" s="159" t="s">
        <v>533</v>
      </c>
      <c r="AA238" s="159"/>
      <c r="AB238" s="159" t="s">
        <v>534</v>
      </c>
      <c r="AC238" s="159" t="s">
        <v>535</v>
      </c>
      <c r="AD238" s="159" t="s">
        <v>495</v>
      </c>
      <c r="AE238" s="110" t="str">
        <f t="shared" ref="AE238" si="1095">J238&amp;""</f>
        <v>Gerealiseerd</v>
      </c>
      <c r="AF238" s="139" t="str">
        <f t="shared" ref="AF238" si="1096">N238&amp;""</f>
        <v>Geen samenwerking</v>
      </c>
      <c r="AG238" s="110" t="b">
        <v>0</v>
      </c>
      <c r="AH238" s="44" cm="1">
        <f t="array" ref="AH238">SUMPRODUCT((AG238:AG246)*(AG238:AG246))</f>
        <v>0</v>
      </c>
      <c r="AI238" s="44" t="str">
        <f>IF(OR($J238="Gerealiseerd", $J238="In uitvoering", $J238="Geschrapt"), IF(OR($N238=Samenwerking_C, $N238=Samenwerking_C_BDO), IF(AH238=0, "| Selecteer één of meerdere samenwerkingen in kolom 'O'.  ", ""), ""), "")</f>
        <v/>
      </c>
      <c r="AJ238" s="44" t="str">
        <f>IF(AH238&lt;&gt;0, IF(OR($N238="", $N238=Samenwerking_geen, $N238=Samenwerking_BDO), "| Maak de juiste keuze in cel 'N"&amp;ROW(N238)&amp;"' vooraleer je samenwerkingen in kolom 'O' aanduidt. Laat anders selectievakken in kolom 'O' niet aangevinkt.  ", ""), "")</f>
        <v/>
      </c>
      <c r="AK238" s="44" t="str">
        <f t="shared" ref="AK238" si="1097">IF(AG246&lt;&gt;TRUE, IF(Q246&lt;&gt;"", "| Als je andere samenwerking(en) specificeert in cel 'O"&amp;ROW(Q246)&amp;"', moet je eerst het vak 'Andere' in kolom 'O' selecteren. Laat anders cel 'O"&amp;ROW(Q246)&amp;"' leeg voor deze doelstelling.  ", ""), "")</f>
        <v/>
      </c>
      <c r="AL238" s="44" t="str">
        <f>IF(OR($N238=Samenwerking_C, $N238=Samenwerking_C_BDO), IF(AG246=TRUE, IF(Q246="", "| Specificeer andere samenwerking(en) in cel 'Q"&amp;ROW(Q246)&amp;"'.  ", ""), ""), "")</f>
        <v/>
      </c>
      <c r="AM238" s="44" t="str">
        <f t="shared" ref="AM238" si="1098">IF(AI238&lt;&gt;"", AI238, IF(AJ238&lt;&gt;"", AJ238, IF(AK238&lt;&gt;"", AK238, AK238&amp;AL238)))</f>
        <v/>
      </c>
      <c r="AN238" s="110" t="b">
        <v>0</v>
      </c>
      <c r="AO238" s="44" cm="1">
        <f t="array" ref="AO238">SUMPRODUCT((AN238:AN246)*(AN238:AN246))</f>
        <v>0</v>
      </c>
      <c r="AP238" s="44" t="str">
        <f>IF(OR($J238="Gerealiseerd", $J238="In uitvoering", $J238="Geschrapt"), IF(OR($N238=Samenwerking_BDO, $N238=Samenwerking_C_BDO), IF(AO238=0,"| Selecteer één of meerdere samenwerkingen in kolom 'R'.  ",""), ""), "")</f>
        <v/>
      </c>
      <c r="AQ238" s="44" t="str">
        <f>IF(AO238&lt;&gt;0, IF(OR($N238="", $N238=Samenwerking_geen, $N238=Samenwerking_C), "| Maak de juiste keuze in cel 'N"&amp;ROW(N238)&amp;"' vooraleer je samenwerkingen in kolom 'R' aanduidt. Laat anders selectievakken in kolom 'R' niet aangevinkt.  ", ""), "")</f>
        <v/>
      </c>
      <c r="AR238" s="44" t="str">
        <f t="shared" ref="AR238" si="1099">IF(AN246&lt;&gt;TRUE, IF(T246&lt;&gt;"", "| Als je andere samenwerking(en) specificeert in cel 'R"&amp;ROW(T246)&amp;"', moet je eerst het vak 'Andere' in kolom 'R' selecteren. Anders laat cel 'R"&amp;ROW(T246)&amp;"' leeg voor deze doelstelling.  ", ""), "")</f>
        <v/>
      </c>
      <c r="AS238" s="44" t="str">
        <f>IF(OR($N238=Samenwerking_BDO, $N238=Samenwerking_C_BDO), IF(AN246=TRUE, IF(T246="", "| Specificeer andere samenwerking(en) in cel 'T"&amp;ROW(T246)&amp;"'.  ", ""), ""), "")</f>
        <v/>
      </c>
      <c r="AT238" s="44" t="str">
        <f t="shared" ref="AT238" si="1100">IF(AP238&lt;&gt;"", AP238, IF(AQ238&lt;&gt;"", AQ238, IF(AR238&lt;&gt;"", AR238, AR238&amp;AS238)))</f>
        <v/>
      </c>
      <c r="AU238" s="44" t="str">
        <f t="shared" ref="AU238" si="1101">IF(C238&lt;&gt;"", IF(OR(D238="", E238="", G238="", I238="", J238="", M238="", IF(J238="Gerealiseerd", IF(K238="Ja", OR(L238="", N238=""), OR(K238="", N238="")), IF(J238="In uitvoering", N238="", IF(J238="Niet in uitvoering", L238="")))), "| Vul verplichte velden in.", ""), "")</f>
        <v/>
      </c>
      <c r="AV238" s="124" t="str">
        <f t="shared" ref="AV238" si="1102">IF(OR(AM238&lt;&gt;"", AT238&lt;&gt;""), AM238&amp;AT238, AU238)</f>
        <v/>
      </c>
    </row>
    <row r="239" spans="1:48" ht="13.25" customHeight="1" x14ac:dyDescent="0.2">
      <c r="B239" s="182"/>
      <c r="C239" s="185"/>
      <c r="D239" s="188" t="s">
        <v>491</v>
      </c>
      <c r="E239" s="179" t="s">
        <v>533</v>
      </c>
      <c r="F239" s="179"/>
      <c r="G239" s="179" t="s">
        <v>534</v>
      </c>
      <c r="H239" s="179" t="s">
        <v>535</v>
      </c>
      <c r="I239" s="179" t="s">
        <v>495</v>
      </c>
      <c r="J239" s="179"/>
      <c r="K239" s="179"/>
      <c r="L239" s="179"/>
      <c r="M239" s="179"/>
      <c r="N239" s="179"/>
      <c r="O239" s="164"/>
      <c r="P239" s="107" t="s">
        <v>410</v>
      </c>
      <c r="Q239" s="108"/>
      <c r="R239" s="164"/>
      <c r="S239" s="107" t="s">
        <v>411</v>
      </c>
      <c r="T239" s="108"/>
      <c r="U239" s="191"/>
      <c r="V239" s="79">
        <v>27</v>
      </c>
      <c r="W239" s="79"/>
      <c r="X239" s="158"/>
      <c r="Y239" s="159"/>
      <c r="Z239" s="159"/>
      <c r="AA239" s="159"/>
      <c r="AB239" s="159"/>
      <c r="AC239" s="159"/>
      <c r="AD239" s="159"/>
      <c r="AE239" s="110" t="str">
        <f t="shared" ref="AE239" si="1103">J238&amp;""</f>
        <v>Gerealiseerd</v>
      </c>
      <c r="AF239" s="139" t="str">
        <f t="shared" ref="AF239" si="1104">N238&amp;""</f>
        <v>Geen samenwerking</v>
      </c>
      <c r="AG239" s="110" t="b">
        <v>0</v>
      </c>
      <c r="AH239" s="44"/>
      <c r="AI239" s="44" t="str">
        <f t="shared" ref="AI239" si="1105">IF(AI238&lt;&gt;"", 1, "")</f>
        <v/>
      </c>
      <c r="AJ239" s="44"/>
      <c r="AK239" s="44"/>
      <c r="AL239" s="44"/>
      <c r="AM239" s="44"/>
      <c r="AN239" s="110" t="b">
        <v>0</v>
      </c>
      <c r="AO239" s="44"/>
      <c r="AP239" s="44" t="str">
        <f t="shared" ref="AP239" si="1106">IF(AP238&lt;&gt;"", 1, "")</f>
        <v/>
      </c>
      <c r="AQ239" s="44"/>
      <c r="AR239" s="44"/>
      <c r="AS239" s="44"/>
      <c r="AT239" s="44"/>
      <c r="AU239" s="44"/>
      <c r="AV239" s="124"/>
    </row>
    <row r="240" spans="1:48" ht="13.25" customHeight="1" x14ac:dyDescent="0.2">
      <c r="B240" s="182"/>
      <c r="C240" s="185"/>
      <c r="D240" s="188" t="s">
        <v>491</v>
      </c>
      <c r="E240" s="179" t="s">
        <v>533</v>
      </c>
      <c r="F240" s="179"/>
      <c r="G240" s="179" t="s">
        <v>534</v>
      </c>
      <c r="H240" s="179" t="s">
        <v>535</v>
      </c>
      <c r="I240" s="179" t="s">
        <v>495</v>
      </c>
      <c r="J240" s="179"/>
      <c r="K240" s="179"/>
      <c r="L240" s="179"/>
      <c r="M240" s="179"/>
      <c r="N240" s="179"/>
      <c r="O240" s="164"/>
      <c r="P240" s="107" t="s">
        <v>412</v>
      </c>
      <c r="Q240" s="108"/>
      <c r="R240" s="164"/>
      <c r="S240" s="107" t="s">
        <v>413</v>
      </c>
      <c r="T240" s="108"/>
      <c r="U240" s="191"/>
      <c r="V240" s="79">
        <v>27</v>
      </c>
      <c r="W240" s="79"/>
      <c r="X240" s="158"/>
      <c r="Y240" s="159"/>
      <c r="Z240" s="159"/>
      <c r="AA240" s="159"/>
      <c r="AB240" s="159"/>
      <c r="AC240" s="159"/>
      <c r="AD240" s="159"/>
      <c r="AE240" s="110" t="str">
        <f t="shared" ref="AE240" si="1107">J238&amp;""</f>
        <v>Gerealiseerd</v>
      </c>
      <c r="AF240" s="139" t="str">
        <f t="shared" ref="AF240" si="1108">N238&amp;""</f>
        <v>Geen samenwerking</v>
      </c>
      <c r="AG240" s="110" t="b">
        <v>0</v>
      </c>
      <c r="AH240" s="44"/>
      <c r="AI240" s="44" t="str">
        <f t="shared" ref="AI240" si="1109">IF(AI238&lt;&gt;"", 1, "")</f>
        <v/>
      </c>
      <c r="AJ240" s="44"/>
      <c r="AK240" s="44"/>
      <c r="AL240" s="44"/>
      <c r="AM240" s="44"/>
      <c r="AN240" s="110" t="b">
        <v>0</v>
      </c>
      <c r="AO240" s="44"/>
      <c r="AP240" s="44" t="str">
        <f t="shared" ref="AP240" si="1110">IF(AP238&lt;&gt;"", 1, "")</f>
        <v/>
      </c>
      <c r="AQ240" s="44"/>
      <c r="AR240" s="44"/>
      <c r="AS240" s="44"/>
      <c r="AT240" s="44"/>
      <c r="AU240" s="44"/>
      <c r="AV240" s="165"/>
    </row>
    <row r="241" spans="1:48" ht="13.25" customHeight="1" x14ac:dyDescent="0.2">
      <c r="B241" s="182"/>
      <c r="C241" s="185"/>
      <c r="D241" s="188" t="s">
        <v>491</v>
      </c>
      <c r="E241" s="179" t="s">
        <v>533</v>
      </c>
      <c r="F241" s="179"/>
      <c r="G241" s="179" t="s">
        <v>534</v>
      </c>
      <c r="H241" s="179" t="s">
        <v>535</v>
      </c>
      <c r="I241" s="179" t="s">
        <v>495</v>
      </c>
      <c r="J241" s="179"/>
      <c r="K241" s="179"/>
      <c r="L241" s="179"/>
      <c r="M241" s="179"/>
      <c r="N241" s="179"/>
      <c r="O241" s="164"/>
      <c r="P241" s="107" t="s">
        <v>414</v>
      </c>
      <c r="Q241" s="108"/>
      <c r="R241" s="164"/>
      <c r="S241" s="107" t="s">
        <v>415</v>
      </c>
      <c r="T241" s="108"/>
      <c r="U241" s="191"/>
      <c r="V241" s="79">
        <v>27</v>
      </c>
      <c r="W241" s="79"/>
      <c r="X241" s="158"/>
      <c r="Y241" s="159"/>
      <c r="Z241" s="159"/>
      <c r="AA241" s="159"/>
      <c r="AB241" s="159"/>
      <c r="AC241" s="159"/>
      <c r="AD241" s="159"/>
      <c r="AE241" s="110" t="str">
        <f t="shared" ref="AE241" si="1111">J238&amp;""</f>
        <v>Gerealiseerd</v>
      </c>
      <c r="AF241" s="139" t="str">
        <f t="shared" ref="AF241" si="1112">N238&amp;""</f>
        <v>Geen samenwerking</v>
      </c>
      <c r="AG241" s="110" t="b">
        <v>0</v>
      </c>
      <c r="AH241" s="44"/>
      <c r="AI241" s="44" t="str">
        <f t="shared" ref="AI241" si="1113">IF(AI238&lt;&gt;"", 1, "")</f>
        <v/>
      </c>
      <c r="AJ241" s="44"/>
      <c r="AK241" s="44"/>
      <c r="AL241" s="44"/>
      <c r="AM241" s="44"/>
      <c r="AN241" s="110" t="b">
        <v>0</v>
      </c>
      <c r="AO241" s="44"/>
      <c r="AP241" s="44" t="str">
        <f t="shared" ref="AP241" si="1114">IF(AP238&lt;&gt;"", 1, "")</f>
        <v/>
      </c>
      <c r="AQ241" s="44"/>
      <c r="AR241" s="44"/>
      <c r="AS241" s="44"/>
      <c r="AT241" s="44"/>
      <c r="AU241" s="44"/>
      <c r="AV241" s="165"/>
    </row>
    <row r="242" spans="1:48" ht="13.25" customHeight="1" x14ac:dyDescent="0.2">
      <c r="B242" s="182"/>
      <c r="C242" s="185"/>
      <c r="D242" s="188" t="s">
        <v>491</v>
      </c>
      <c r="E242" s="179" t="s">
        <v>533</v>
      </c>
      <c r="F242" s="179"/>
      <c r="G242" s="179" t="s">
        <v>534</v>
      </c>
      <c r="H242" s="179" t="s">
        <v>535</v>
      </c>
      <c r="I242" s="179" t="s">
        <v>495</v>
      </c>
      <c r="J242" s="179"/>
      <c r="K242" s="179"/>
      <c r="L242" s="179"/>
      <c r="M242" s="179"/>
      <c r="N242" s="179"/>
      <c r="O242" s="164"/>
      <c r="P242" s="107" t="s">
        <v>416</v>
      </c>
      <c r="Q242" s="108"/>
      <c r="R242" s="164"/>
      <c r="S242" s="107" t="s">
        <v>417</v>
      </c>
      <c r="T242" s="108"/>
      <c r="U242" s="191"/>
      <c r="V242" s="79">
        <v>27</v>
      </c>
      <c r="W242" s="79"/>
      <c r="X242" s="158"/>
      <c r="Y242" s="159"/>
      <c r="Z242" s="159"/>
      <c r="AA242" s="159"/>
      <c r="AB242" s="159"/>
      <c r="AC242" s="159"/>
      <c r="AD242" s="159"/>
      <c r="AE242" s="110" t="str">
        <f t="shared" ref="AE242" si="1115">J238&amp;""</f>
        <v>Gerealiseerd</v>
      </c>
      <c r="AF242" s="139" t="str">
        <f t="shared" ref="AF242" si="1116">N238&amp;""</f>
        <v>Geen samenwerking</v>
      </c>
      <c r="AG242" s="110" t="b">
        <v>0</v>
      </c>
      <c r="AH242" s="44"/>
      <c r="AI242" s="44" t="str">
        <f t="shared" ref="AI242" si="1117">IF(AI238&lt;&gt;"", 1, "")</f>
        <v/>
      </c>
      <c r="AJ242" s="44"/>
      <c r="AK242" s="44"/>
      <c r="AL242" s="44"/>
      <c r="AM242" s="44"/>
      <c r="AN242" s="110" t="b">
        <v>0</v>
      </c>
      <c r="AO242" s="44"/>
      <c r="AP242" s="44" t="str">
        <f t="shared" ref="AP242" si="1118">IF(AP238&lt;&gt;"", 1, "")</f>
        <v/>
      </c>
      <c r="AQ242" s="44"/>
      <c r="AR242" s="44"/>
      <c r="AS242" s="44"/>
      <c r="AT242" s="44"/>
      <c r="AU242" s="44"/>
      <c r="AV242" s="165"/>
    </row>
    <row r="243" spans="1:48" ht="13.25" customHeight="1" x14ac:dyDescent="0.2">
      <c r="B243" s="182"/>
      <c r="C243" s="185"/>
      <c r="D243" s="188" t="s">
        <v>491</v>
      </c>
      <c r="E243" s="179" t="s">
        <v>533</v>
      </c>
      <c r="F243" s="179"/>
      <c r="G243" s="179" t="s">
        <v>534</v>
      </c>
      <c r="H243" s="179" t="s">
        <v>535</v>
      </c>
      <c r="I243" s="179" t="s">
        <v>495</v>
      </c>
      <c r="J243" s="179"/>
      <c r="K243" s="179"/>
      <c r="L243" s="179"/>
      <c r="M243" s="179"/>
      <c r="N243" s="179"/>
      <c r="O243" s="164"/>
      <c r="P243" s="107" t="s">
        <v>418</v>
      </c>
      <c r="Q243" s="108"/>
      <c r="R243" s="164"/>
      <c r="S243" s="107" t="s">
        <v>419</v>
      </c>
      <c r="T243" s="108"/>
      <c r="U243" s="191"/>
      <c r="V243" s="79">
        <v>27</v>
      </c>
      <c r="W243" s="79"/>
      <c r="X243" s="158"/>
      <c r="Y243" s="159"/>
      <c r="Z243" s="159"/>
      <c r="AA243" s="159"/>
      <c r="AB243" s="159"/>
      <c r="AC243" s="159"/>
      <c r="AD243" s="159"/>
      <c r="AE243" s="110" t="str">
        <f t="shared" ref="AE243" si="1119">J238&amp;""</f>
        <v>Gerealiseerd</v>
      </c>
      <c r="AF243" s="139" t="str">
        <f t="shared" ref="AF243" si="1120">N238&amp;""</f>
        <v>Geen samenwerking</v>
      </c>
      <c r="AG243" s="110" t="b">
        <v>0</v>
      </c>
      <c r="AH243" s="44"/>
      <c r="AI243" s="44" t="str">
        <f t="shared" ref="AI243" si="1121">IF(AI238&lt;&gt;"", 1, "")</f>
        <v/>
      </c>
      <c r="AJ243" s="44"/>
      <c r="AK243" s="44"/>
      <c r="AL243" s="44"/>
      <c r="AM243" s="44"/>
      <c r="AN243" s="110" t="b">
        <v>0</v>
      </c>
      <c r="AO243" s="44"/>
      <c r="AP243" s="44" t="str">
        <f t="shared" ref="AP243" si="1122">IF(AP238&lt;&gt;"", 1, "")</f>
        <v/>
      </c>
      <c r="AQ243" s="44"/>
      <c r="AR243" s="44"/>
      <c r="AS243" s="44"/>
      <c r="AT243" s="44"/>
      <c r="AU243" s="44"/>
      <c r="AV243" s="165"/>
    </row>
    <row r="244" spans="1:48" ht="13.25" customHeight="1" x14ac:dyDescent="0.2">
      <c r="B244" s="182"/>
      <c r="C244" s="185"/>
      <c r="D244" s="188" t="s">
        <v>491</v>
      </c>
      <c r="E244" s="179" t="s">
        <v>533</v>
      </c>
      <c r="F244" s="179"/>
      <c r="G244" s="179" t="s">
        <v>534</v>
      </c>
      <c r="H244" s="179" t="s">
        <v>535</v>
      </c>
      <c r="I244" s="179" t="s">
        <v>495</v>
      </c>
      <c r="J244" s="179"/>
      <c r="K244" s="179"/>
      <c r="L244" s="179"/>
      <c r="M244" s="179"/>
      <c r="N244" s="179"/>
      <c r="O244" s="164"/>
      <c r="P244" s="107" t="s">
        <v>420</v>
      </c>
      <c r="Q244" s="108"/>
      <c r="R244" s="164"/>
      <c r="S244" s="107" t="s">
        <v>421</v>
      </c>
      <c r="T244" s="108"/>
      <c r="U244" s="191"/>
      <c r="V244" s="79">
        <v>27</v>
      </c>
      <c r="W244" s="79"/>
      <c r="X244" s="158"/>
      <c r="Y244" s="159"/>
      <c r="Z244" s="159"/>
      <c r="AA244" s="159"/>
      <c r="AB244" s="159"/>
      <c r="AC244" s="159"/>
      <c r="AD244" s="159"/>
      <c r="AE244" s="110" t="str">
        <f t="shared" ref="AE244" si="1123">J238&amp;""</f>
        <v>Gerealiseerd</v>
      </c>
      <c r="AF244" s="139" t="str">
        <f t="shared" ref="AF244" si="1124">N238&amp;""</f>
        <v>Geen samenwerking</v>
      </c>
      <c r="AG244" s="110" t="b">
        <v>0</v>
      </c>
      <c r="AH244" s="44"/>
      <c r="AI244" s="44" t="str">
        <f t="shared" ref="AI244" si="1125">IF(AI238&lt;&gt;"", 1, "")</f>
        <v/>
      </c>
      <c r="AJ244" s="44"/>
      <c r="AK244" s="44"/>
      <c r="AL244" s="44"/>
      <c r="AM244" s="44"/>
      <c r="AN244" s="110" t="b">
        <v>0</v>
      </c>
      <c r="AO244" s="44"/>
      <c r="AP244" s="44" t="str">
        <f t="shared" ref="AP244" si="1126">IF(AP238&lt;&gt;"", 1, "")</f>
        <v/>
      </c>
      <c r="AQ244" s="44"/>
      <c r="AR244" s="44"/>
      <c r="AS244" s="44"/>
      <c r="AT244" s="44"/>
      <c r="AU244" s="44"/>
      <c r="AV244" s="165"/>
    </row>
    <row r="245" spans="1:48" ht="13.25" customHeight="1" x14ac:dyDescent="0.2">
      <c r="B245" s="182"/>
      <c r="C245" s="185"/>
      <c r="D245" s="188" t="s">
        <v>491</v>
      </c>
      <c r="E245" s="179" t="s">
        <v>533</v>
      </c>
      <c r="F245" s="179"/>
      <c r="G245" s="179" t="s">
        <v>534</v>
      </c>
      <c r="H245" s="179" t="s">
        <v>535</v>
      </c>
      <c r="I245" s="179" t="s">
        <v>495</v>
      </c>
      <c r="J245" s="179"/>
      <c r="K245" s="179"/>
      <c r="L245" s="179"/>
      <c r="M245" s="179"/>
      <c r="N245" s="179"/>
      <c r="O245" s="164"/>
      <c r="P245" s="107" t="s">
        <v>422</v>
      </c>
      <c r="Q245" s="108"/>
      <c r="R245" s="164"/>
      <c r="S245" s="107" t="s">
        <v>423</v>
      </c>
      <c r="T245" s="108"/>
      <c r="U245" s="191"/>
      <c r="V245" s="79">
        <v>27</v>
      </c>
      <c r="W245" s="79"/>
      <c r="X245" s="158"/>
      <c r="Y245" s="159"/>
      <c r="Z245" s="159"/>
      <c r="AA245" s="159"/>
      <c r="AB245" s="159"/>
      <c r="AC245" s="159"/>
      <c r="AD245" s="159"/>
      <c r="AE245" s="110" t="str">
        <f t="shared" ref="AE245" si="1127">J238&amp;""</f>
        <v>Gerealiseerd</v>
      </c>
      <c r="AF245" s="139" t="str">
        <f t="shared" ref="AF245" si="1128">N238&amp;""</f>
        <v>Geen samenwerking</v>
      </c>
      <c r="AG245" s="110" t="b">
        <v>0</v>
      </c>
      <c r="AH245" s="44"/>
      <c r="AI245" s="44" t="str">
        <f t="shared" ref="AI245" si="1129">IF(AI238&lt;&gt;"", 1, "")</f>
        <v/>
      </c>
      <c r="AJ245" s="44"/>
      <c r="AK245" s="44"/>
      <c r="AL245" s="44"/>
      <c r="AM245" s="44"/>
      <c r="AN245" s="110" t="b">
        <v>0</v>
      </c>
      <c r="AO245" s="44"/>
      <c r="AP245" s="44" t="str">
        <f t="shared" ref="AP245" si="1130">IF(AP238&lt;&gt;"", 1, "")</f>
        <v/>
      </c>
      <c r="AQ245" s="44"/>
      <c r="AR245" s="44"/>
      <c r="AS245" s="44"/>
      <c r="AT245" s="44"/>
      <c r="AU245" s="44"/>
      <c r="AV245" s="165"/>
    </row>
    <row r="246" spans="1:48" ht="13.25" customHeight="1" x14ac:dyDescent="0.2">
      <c r="B246" s="183"/>
      <c r="C246" s="186"/>
      <c r="D246" s="189" t="s">
        <v>491</v>
      </c>
      <c r="E246" s="180" t="s">
        <v>533</v>
      </c>
      <c r="F246" s="180"/>
      <c r="G246" s="180" t="s">
        <v>534</v>
      </c>
      <c r="H246" s="180" t="s">
        <v>535</v>
      </c>
      <c r="I246" s="180" t="s">
        <v>495</v>
      </c>
      <c r="J246" s="180"/>
      <c r="K246" s="180"/>
      <c r="L246" s="180"/>
      <c r="M246" s="180"/>
      <c r="N246" s="180"/>
      <c r="O246" s="166"/>
      <c r="P246" s="109" t="str">
        <f t="shared" ref="P246" si="1131">IF(AG246=TRUE, "Andere (specificeer:)", "Andere")</f>
        <v>Andere</v>
      </c>
      <c r="Q246" s="167"/>
      <c r="R246" s="166"/>
      <c r="S246" s="109" t="str">
        <f t="shared" ref="S246" si="1132">IF(AN246=TRUE, "Andere (specificeer:)", "Andere")</f>
        <v>Andere</v>
      </c>
      <c r="T246" s="167"/>
      <c r="U246" s="192"/>
      <c r="V246" s="79">
        <v>27</v>
      </c>
      <c r="W246" s="79"/>
      <c r="X246" s="158"/>
      <c r="Y246" s="159"/>
      <c r="Z246" s="159"/>
      <c r="AA246" s="159"/>
      <c r="AB246" s="159"/>
      <c r="AC246" s="159"/>
      <c r="AD246" s="159"/>
      <c r="AE246" s="110" t="str">
        <f t="shared" ref="AE246" si="1133">J238&amp;""</f>
        <v>Gerealiseerd</v>
      </c>
      <c r="AF246" s="139" t="str">
        <f t="shared" ref="AF246" si="1134">N238&amp;""</f>
        <v>Geen samenwerking</v>
      </c>
      <c r="AG246" s="110" t="b">
        <v>0</v>
      </c>
      <c r="AH246" s="44"/>
      <c r="AI246" s="44" t="str">
        <f t="shared" ref="AI246" si="1135">IF(AI238&lt;&gt;"", 1, "")</f>
        <v/>
      </c>
      <c r="AJ246" s="44"/>
      <c r="AK246" s="44"/>
      <c r="AL246" s="44"/>
      <c r="AM246" s="44"/>
      <c r="AN246" s="110" t="b">
        <v>0</v>
      </c>
      <c r="AO246" s="44"/>
      <c r="AP246" s="44" t="str">
        <f t="shared" ref="AP246" si="1136">IF(AP238&lt;&gt;"", 1, "")</f>
        <v/>
      </c>
      <c r="AQ246" s="44"/>
      <c r="AR246" s="44"/>
      <c r="AS246" s="44"/>
      <c r="AT246" s="44"/>
      <c r="AU246" s="44"/>
      <c r="AV246" s="135"/>
    </row>
    <row r="247" spans="1:48" ht="13.25" customHeight="1" x14ac:dyDescent="0.2">
      <c r="A247" s="85" t="str">
        <f t="shared" ref="A247" si="1137">IF(AV247&lt;&gt;"", "✘", "")</f>
        <v/>
      </c>
      <c r="B247" s="181" t="str">
        <f t="shared" ref="B247" si="1138">IF(C247&lt;&gt;"", IF(X247&lt;&gt;"", X247, "D"&amp;SUBSTITUTE(TEXT(W247/1000, "0000,000"), ",", ".")), "")</f>
        <v>D2023.002</v>
      </c>
      <c r="C247" s="184" t="str">
        <f>IF(Y247&amp;Z247&amp;AA247&amp;AB247&amp;AC247&amp;AD247&lt;&gt;"", IF(D247&amp;E247&amp;F247&amp;G247&amp;H247&amp;I247&lt;&gt;Y247&amp;Z247&amp;AA247&amp;AB247&amp;AC247&amp;AD247, "Gewijzigde actie", "Bestaande actie"), IF(OR(D247&amp;E247&amp;F247&amp;G247&amp;H247&amp;I247&amp;J247&amp;K247&amp;L247&amp;M247&amp;N247&amp;Q255&amp;T255&amp;U247&lt;&gt;"", AH247&lt;&gt;0, AO247&lt;&gt;0), "Nieuwe actie", ""))</f>
        <v>Bestaande actie</v>
      </c>
      <c r="D247" s="187" t="s">
        <v>538</v>
      </c>
      <c r="E247" s="178" t="s">
        <v>505</v>
      </c>
      <c r="F247" s="178"/>
      <c r="G247" s="178" t="s">
        <v>539</v>
      </c>
      <c r="H247" s="178" t="s">
        <v>540</v>
      </c>
      <c r="I247" s="178" t="s">
        <v>402</v>
      </c>
      <c r="J247" s="178" t="s">
        <v>515</v>
      </c>
      <c r="K247" s="178"/>
      <c r="L247" s="178"/>
      <c r="M247" s="178" t="s">
        <v>645</v>
      </c>
      <c r="N247" s="178" t="s">
        <v>426</v>
      </c>
      <c r="O247" s="168"/>
      <c r="P247" s="105" t="s">
        <v>406</v>
      </c>
      <c r="Q247" s="106"/>
      <c r="R247" s="168"/>
      <c r="S247" s="105" t="s">
        <v>407</v>
      </c>
      <c r="T247" s="106"/>
      <c r="U247" s="190"/>
      <c r="V247" s="79">
        <v>28</v>
      </c>
      <c r="W247" s="79">
        <f>IF(C247&lt;&gt;"", IF(C247="Nieuwe actie", MAX(VALUE(Datum_werkingsjaar&amp;"000"), $W$3:$W246)+1, VALUE(RIGHT(SUBSTITUTE(X247, ".", ""), 7))), "")</f>
        <v>2023002</v>
      </c>
      <c r="X247" s="158" t="s">
        <v>541</v>
      </c>
      <c r="Y247" s="159" t="s">
        <v>538</v>
      </c>
      <c r="Z247" s="159" t="s">
        <v>505</v>
      </c>
      <c r="AA247" s="159"/>
      <c r="AB247" s="159" t="s">
        <v>539</v>
      </c>
      <c r="AC247" s="159" t="s">
        <v>540</v>
      </c>
      <c r="AD247" s="159" t="s">
        <v>402</v>
      </c>
      <c r="AE247" s="110" t="str">
        <f t="shared" ref="AE247" si="1139">J247&amp;""</f>
        <v>Geschrapt</v>
      </c>
      <c r="AF247" s="139" t="str">
        <f t="shared" ref="AF247" si="1140">N247&amp;""</f>
        <v>Geen samenwerking</v>
      </c>
      <c r="AG247" s="110" t="b">
        <v>0</v>
      </c>
      <c r="AH247" s="44" cm="1">
        <f t="array" ref="AH247">SUMPRODUCT((AG247:AG255)*(AG247:AG255))</f>
        <v>0</v>
      </c>
      <c r="AI247" s="44" t="str">
        <f>IF(OR($J247="Gerealiseerd", $J247="In uitvoering", $J247="Geschrapt"), IF(OR($N247=Samenwerking_C, $N247=Samenwerking_C_BDO), IF(AH247=0, "| Selecteer één of meerdere samenwerkingen in kolom 'O'.  ", ""), ""), "")</f>
        <v/>
      </c>
      <c r="AJ247" s="44" t="str">
        <f>IF(AH247&lt;&gt;0, IF(OR($N247="", $N247=Samenwerking_geen, $N247=Samenwerking_BDO), "| Maak de juiste keuze in cel 'N"&amp;ROW(N247)&amp;"' vooraleer je samenwerkingen in kolom 'O' aanduidt. Laat anders selectievakken in kolom 'O' niet aangevinkt.  ", ""), "")</f>
        <v/>
      </c>
      <c r="AK247" s="44" t="str">
        <f t="shared" ref="AK247" si="1141">IF(AG255&lt;&gt;TRUE, IF(Q255&lt;&gt;"", "| Als je andere samenwerking(en) specificeert in cel 'O"&amp;ROW(Q255)&amp;"', moet je eerst het vak 'Andere' in kolom 'O' selecteren. Laat anders cel 'O"&amp;ROW(Q255)&amp;"' leeg voor deze doelstelling.  ", ""), "")</f>
        <v/>
      </c>
      <c r="AL247" s="44" t="str">
        <f>IF(OR($N247=Samenwerking_C, $N247=Samenwerking_C_BDO), IF(AG255=TRUE, IF(Q255="", "| Specificeer andere samenwerking(en) in cel 'Q"&amp;ROW(Q255)&amp;"'.  ", ""), ""), "")</f>
        <v/>
      </c>
      <c r="AM247" s="44" t="str">
        <f t="shared" ref="AM247" si="1142">IF(AI247&lt;&gt;"", AI247, IF(AJ247&lt;&gt;"", AJ247, IF(AK247&lt;&gt;"", AK247, AK247&amp;AL247)))</f>
        <v/>
      </c>
      <c r="AN247" s="110" t="b">
        <v>0</v>
      </c>
      <c r="AO247" s="44" cm="1">
        <f t="array" ref="AO247">SUMPRODUCT((AN247:AN255)*(AN247:AN255))</f>
        <v>0</v>
      </c>
      <c r="AP247" s="44" t="str">
        <f>IF(OR($J247="Gerealiseerd", $J247="In uitvoering", $J247="Geschrapt"), IF(OR($N247=Samenwerking_BDO, $N247=Samenwerking_C_BDO), IF(AO247=0,"| Selecteer één of meerdere samenwerkingen in kolom 'R'.  ",""), ""), "")</f>
        <v/>
      </c>
      <c r="AQ247" s="44" t="str">
        <f>IF(AO247&lt;&gt;0, IF(OR($N247="", $N247=Samenwerking_geen, $N247=Samenwerking_C), "| Maak de juiste keuze in cel 'N"&amp;ROW(N247)&amp;"' vooraleer je samenwerkingen in kolom 'R' aanduidt. Laat anders selectievakken in kolom 'R' niet aangevinkt.  ", ""), "")</f>
        <v/>
      </c>
      <c r="AR247" s="44" t="str">
        <f t="shared" ref="AR247" si="1143">IF(AN255&lt;&gt;TRUE, IF(T255&lt;&gt;"", "| Als je andere samenwerking(en) specificeert in cel 'R"&amp;ROW(T255)&amp;"', moet je eerst het vak 'Andere' in kolom 'R' selecteren. Anders laat cel 'R"&amp;ROW(T255)&amp;"' leeg voor deze doelstelling.  ", ""), "")</f>
        <v/>
      </c>
      <c r="AS247" s="44" t="str">
        <f>IF(OR($N247=Samenwerking_BDO, $N247=Samenwerking_C_BDO), IF(AN255=TRUE, IF(T255="", "| Specificeer andere samenwerking(en) in cel 'T"&amp;ROW(T255)&amp;"'.  ", ""), ""), "")</f>
        <v/>
      </c>
      <c r="AT247" s="44" t="str">
        <f t="shared" ref="AT247" si="1144">IF(AP247&lt;&gt;"", AP247, IF(AQ247&lt;&gt;"", AQ247, IF(AR247&lt;&gt;"", AR247, AR247&amp;AS247)))</f>
        <v/>
      </c>
      <c r="AU247" s="44" t="str">
        <f t="shared" ref="AU247" si="1145">IF(C247&lt;&gt;"", IF(OR(D247="", E247="", G247="", I247="", J247="", M247="", IF(J247="Gerealiseerd", IF(K247="Ja", OR(L247="", N247=""), OR(K247="", N247="")), IF(J247="In uitvoering", N247="", IF(J247="Niet in uitvoering", L247="")))), "| Vul verplichte velden in.", ""), "")</f>
        <v/>
      </c>
      <c r="AV247" s="124" t="str">
        <f t="shared" ref="AV247" si="1146">IF(OR(AM247&lt;&gt;"", AT247&lt;&gt;""), AM247&amp;AT247, AU247)</f>
        <v/>
      </c>
    </row>
    <row r="248" spans="1:48" ht="13.25" customHeight="1" x14ac:dyDescent="0.2">
      <c r="B248" s="182"/>
      <c r="C248" s="185"/>
      <c r="D248" s="188" t="s">
        <v>538</v>
      </c>
      <c r="E248" s="179" t="s">
        <v>505</v>
      </c>
      <c r="F248" s="179"/>
      <c r="G248" s="179" t="s">
        <v>539</v>
      </c>
      <c r="H248" s="179" t="s">
        <v>540</v>
      </c>
      <c r="I248" s="179" t="s">
        <v>402</v>
      </c>
      <c r="J248" s="179"/>
      <c r="K248" s="179"/>
      <c r="L248" s="179"/>
      <c r="M248" s="179"/>
      <c r="N248" s="179"/>
      <c r="O248" s="164"/>
      <c r="P248" s="107" t="s">
        <v>410</v>
      </c>
      <c r="Q248" s="108"/>
      <c r="R248" s="164"/>
      <c r="S248" s="107" t="s">
        <v>411</v>
      </c>
      <c r="T248" s="108"/>
      <c r="U248" s="191"/>
      <c r="V248" s="79">
        <v>28</v>
      </c>
      <c r="W248" s="79"/>
      <c r="X248" s="158"/>
      <c r="Y248" s="159"/>
      <c r="Z248" s="159"/>
      <c r="AA248" s="159"/>
      <c r="AB248" s="159"/>
      <c r="AC248" s="159"/>
      <c r="AD248" s="159"/>
      <c r="AE248" s="110" t="str">
        <f t="shared" ref="AE248" si="1147">J247&amp;""</f>
        <v>Geschrapt</v>
      </c>
      <c r="AF248" s="139" t="str">
        <f t="shared" ref="AF248" si="1148">N247&amp;""</f>
        <v>Geen samenwerking</v>
      </c>
      <c r="AG248" s="110" t="b">
        <v>0</v>
      </c>
      <c r="AH248" s="44"/>
      <c r="AI248" s="44" t="str">
        <f t="shared" ref="AI248" si="1149">IF(AI247&lt;&gt;"", 1, "")</f>
        <v/>
      </c>
      <c r="AJ248" s="44"/>
      <c r="AK248" s="44"/>
      <c r="AL248" s="44"/>
      <c r="AM248" s="44"/>
      <c r="AN248" s="110" t="b">
        <v>0</v>
      </c>
      <c r="AO248" s="44"/>
      <c r="AP248" s="44" t="str">
        <f t="shared" ref="AP248" si="1150">IF(AP247&lt;&gt;"", 1, "")</f>
        <v/>
      </c>
      <c r="AQ248" s="44"/>
      <c r="AR248" s="44"/>
      <c r="AS248" s="44"/>
      <c r="AT248" s="44"/>
      <c r="AU248" s="44"/>
      <c r="AV248" s="124"/>
    </row>
    <row r="249" spans="1:48" ht="13.25" customHeight="1" x14ac:dyDescent="0.2">
      <c r="B249" s="182"/>
      <c r="C249" s="185"/>
      <c r="D249" s="188" t="s">
        <v>538</v>
      </c>
      <c r="E249" s="179" t="s">
        <v>505</v>
      </c>
      <c r="F249" s="179"/>
      <c r="G249" s="179" t="s">
        <v>539</v>
      </c>
      <c r="H249" s="179" t="s">
        <v>540</v>
      </c>
      <c r="I249" s="179" t="s">
        <v>402</v>
      </c>
      <c r="J249" s="179"/>
      <c r="K249" s="179"/>
      <c r="L249" s="179"/>
      <c r="M249" s="179"/>
      <c r="N249" s="179"/>
      <c r="O249" s="164"/>
      <c r="P249" s="107" t="s">
        <v>412</v>
      </c>
      <c r="Q249" s="108"/>
      <c r="R249" s="164"/>
      <c r="S249" s="107" t="s">
        <v>413</v>
      </c>
      <c r="T249" s="108"/>
      <c r="U249" s="191"/>
      <c r="V249" s="79">
        <v>28</v>
      </c>
      <c r="W249" s="79"/>
      <c r="X249" s="158"/>
      <c r="Y249" s="159"/>
      <c r="Z249" s="159"/>
      <c r="AA249" s="159"/>
      <c r="AB249" s="159"/>
      <c r="AC249" s="159"/>
      <c r="AD249" s="159"/>
      <c r="AE249" s="110" t="str">
        <f t="shared" ref="AE249" si="1151">J247&amp;""</f>
        <v>Geschrapt</v>
      </c>
      <c r="AF249" s="139" t="str">
        <f t="shared" ref="AF249" si="1152">N247&amp;""</f>
        <v>Geen samenwerking</v>
      </c>
      <c r="AG249" s="110" t="b">
        <v>0</v>
      </c>
      <c r="AH249" s="44"/>
      <c r="AI249" s="44" t="str">
        <f t="shared" ref="AI249" si="1153">IF(AI247&lt;&gt;"", 1, "")</f>
        <v/>
      </c>
      <c r="AJ249" s="44"/>
      <c r="AK249" s="44"/>
      <c r="AL249" s="44"/>
      <c r="AM249" s="44"/>
      <c r="AN249" s="110" t="b">
        <v>0</v>
      </c>
      <c r="AO249" s="44"/>
      <c r="AP249" s="44" t="str">
        <f t="shared" ref="AP249" si="1154">IF(AP247&lt;&gt;"", 1, "")</f>
        <v/>
      </c>
      <c r="AQ249" s="44"/>
      <c r="AR249" s="44"/>
      <c r="AS249" s="44"/>
      <c r="AT249" s="44"/>
      <c r="AU249" s="44"/>
      <c r="AV249" s="165"/>
    </row>
    <row r="250" spans="1:48" ht="13.25" customHeight="1" x14ac:dyDescent="0.2">
      <c r="B250" s="182"/>
      <c r="C250" s="185"/>
      <c r="D250" s="188" t="s">
        <v>538</v>
      </c>
      <c r="E250" s="179" t="s">
        <v>505</v>
      </c>
      <c r="F250" s="179"/>
      <c r="G250" s="179" t="s">
        <v>539</v>
      </c>
      <c r="H250" s="179" t="s">
        <v>540</v>
      </c>
      <c r="I250" s="179" t="s">
        <v>402</v>
      </c>
      <c r="J250" s="179"/>
      <c r="K250" s="179"/>
      <c r="L250" s="179"/>
      <c r="M250" s="179"/>
      <c r="N250" s="179"/>
      <c r="O250" s="164"/>
      <c r="P250" s="107" t="s">
        <v>414</v>
      </c>
      <c r="Q250" s="108"/>
      <c r="R250" s="164"/>
      <c r="S250" s="107" t="s">
        <v>415</v>
      </c>
      <c r="T250" s="108"/>
      <c r="U250" s="191"/>
      <c r="V250" s="79">
        <v>28</v>
      </c>
      <c r="W250" s="79"/>
      <c r="X250" s="158"/>
      <c r="Y250" s="159"/>
      <c r="Z250" s="159"/>
      <c r="AA250" s="159"/>
      <c r="AB250" s="159"/>
      <c r="AC250" s="159"/>
      <c r="AD250" s="159"/>
      <c r="AE250" s="110" t="str">
        <f t="shared" ref="AE250" si="1155">J247&amp;""</f>
        <v>Geschrapt</v>
      </c>
      <c r="AF250" s="139" t="str">
        <f t="shared" ref="AF250" si="1156">N247&amp;""</f>
        <v>Geen samenwerking</v>
      </c>
      <c r="AG250" s="110" t="b">
        <v>0</v>
      </c>
      <c r="AH250" s="44"/>
      <c r="AI250" s="44" t="str">
        <f t="shared" ref="AI250" si="1157">IF(AI247&lt;&gt;"", 1, "")</f>
        <v/>
      </c>
      <c r="AJ250" s="44"/>
      <c r="AK250" s="44"/>
      <c r="AL250" s="44"/>
      <c r="AM250" s="44"/>
      <c r="AN250" s="110" t="b">
        <v>0</v>
      </c>
      <c r="AO250" s="44"/>
      <c r="AP250" s="44" t="str">
        <f t="shared" ref="AP250" si="1158">IF(AP247&lt;&gt;"", 1, "")</f>
        <v/>
      </c>
      <c r="AQ250" s="44"/>
      <c r="AR250" s="44"/>
      <c r="AS250" s="44"/>
      <c r="AT250" s="44"/>
      <c r="AU250" s="44"/>
      <c r="AV250" s="165"/>
    </row>
    <row r="251" spans="1:48" ht="13.25" customHeight="1" x14ac:dyDescent="0.2">
      <c r="B251" s="182"/>
      <c r="C251" s="185"/>
      <c r="D251" s="188" t="s">
        <v>538</v>
      </c>
      <c r="E251" s="179" t="s">
        <v>505</v>
      </c>
      <c r="F251" s="179"/>
      <c r="G251" s="179" t="s">
        <v>539</v>
      </c>
      <c r="H251" s="179" t="s">
        <v>540</v>
      </c>
      <c r="I251" s="179" t="s">
        <v>402</v>
      </c>
      <c r="J251" s="179"/>
      <c r="K251" s="179"/>
      <c r="L251" s="179"/>
      <c r="M251" s="179"/>
      <c r="N251" s="179"/>
      <c r="O251" s="164"/>
      <c r="P251" s="107" t="s">
        <v>416</v>
      </c>
      <c r="Q251" s="108"/>
      <c r="R251" s="164"/>
      <c r="S251" s="107" t="s">
        <v>417</v>
      </c>
      <c r="T251" s="108"/>
      <c r="U251" s="191"/>
      <c r="V251" s="79">
        <v>28</v>
      </c>
      <c r="W251" s="79"/>
      <c r="X251" s="158"/>
      <c r="Y251" s="159"/>
      <c r="Z251" s="159"/>
      <c r="AA251" s="159"/>
      <c r="AB251" s="159"/>
      <c r="AC251" s="159"/>
      <c r="AD251" s="159"/>
      <c r="AE251" s="110" t="str">
        <f t="shared" ref="AE251" si="1159">J247&amp;""</f>
        <v>Geschrapt</v>
      </c>
      <c r="AF251" s="139" t="str">
        <f t="shared" ref="AF251" si="1160">N247&amp;""</f>
        <v>Geen samenwerking</v>
      </c>
      <c r="AG251" s="110" t="b">
        <v>0</v>
      </c>
      <c r="AH251" s="44"/>
      <c r="AI251" s="44" t="str">
        <f t="shared" ref="AI251" si="1161">IF(AI247&lt;&gt;"", 1, "")</f>
        <v/>
      </c>
      <c r="AJ251" s="44"/>
      <c r="AK251" s="44"/>
      <c r="AL251" s="44"/>
      <c r="AM251" s="44"/>
      <c r="AN251" s="110" t="b">
        <v>0</v>
      </c>
      <c r="AO251" s="44"/>
      <c r="AP251" s="44" t="str">
        <f t="shared" ref="AP251" si="1162">IF(AP247&lt;&gt;"", 1, "")</f>
        <v/>
      </c>
      <c r="AQ251" s="44"/>
      <c r="AR251" s="44"/>
      <c r="AS251" s="44"/>
      <c r="AT251" s="44"/>
      <c r="AU251" s="44"/>
      <c r="AV251" s="165"/>
    </row>
    <row r="252" spans="1:48" ht="13.25" customHeight="1" x14ac:dyDescent="0.2">
      <c r="B252" s="182"/>
      <c r="C252" s="185"/>
      <c r="D252" s="188" t="s">
        <v>538</v>
      </c>
      <c r="E252" s="179" t="s">
        <v>505</v>
      </c>
      <c r="F252" s="179"/>
      <c r="G252" s="179" t="s">
        <v>539</v>
      </c>
      <c r="H252" s="179" t="s">
        <v>540</v>
      </c>
      <c r="I252" s="179" t="s">
        <v>402</v>
      </c>
      <c r="J252" s="179"/>
      <c r="K252" s="179"/>
      <c r="L252" s="179"/>
      <c r="M252" s="179"/>
      <c r="N252" s="179"/>
      <c r="O252" s="164"/>
      <c r="P252" s="107" t="s">
        <v>418</v>
      </c>
      <c r="Q252" s="108"/>
      <c r="R252" s="164"/>
      <c r="S252" s="107" t="s">
        <v>419</v>
      </c>
      <c r="T252" s="108"/>
      <c r="U252" s="191"/>
      <c r="V252" s="79">
        <v>28</v>
      </c>
      <c r="W252" s="79"/>
      <c r="X252" s="158"/>
      <c r="Y252" s="159"/>
      <c r="Z252" s="159"/>
      <c r="AA252" s="159"/>
      <c r="AB252" s="159"/>
      <c r="AC252" s="159"/>
      <c r="AD252" s="159"/>
      <c r="AE252" s="110" t="str">
        <f t="shared" ref="AE252" si="1163">J247&amp;""</f>
        <v>Geschrapt</v>
      </c>
      <c r="AF252" s="139" t="str">
        <f t="shared" ref="AF252" si="1164">N247&amp;""</f>
        <v>Geen samenwerking</v>
      </c>
      <c r="AG252" s="110" t="b">
        <v>0</v>
      </c>
      <c r="AH252" s="44"/>
      <c r="AI252" s="44" t="str">
        <f t="shared" ref="AI252" si="1165">IF(AI247&lt;&gt;"", 1, "")</f>
        <v/>
      </c>
      <c r="AJ252" s="44"/>
      <c r="AK252" s="44"/>
      <c r="AL252" s="44"/>
      <c r="AM252" s="44"/>
      <c r="AN252" s="110" t="b">
        <v>0</v>
      </c>
      <c r="AO252" s="44"/>
      <c r="AP252" s="44" t="str">
        <f t="shared" ref="AP252" si="1166">IF(AP247&lt;&gt;"", 1, "")</f>
        <v/>
      </c>
      <c r="AQ252" s="44"/>
      <c r="AR252" s="44"/>
      <c r="AS252" s="44"/>
      <c r="AT252" s="44"/>
      <c r="AU252" s="44"/>
      <c r="AV252" s="165"/>
    </row>
    <row r="253" spans="1:48" ht="13.25" customHeight="1" x14ac:dyDescent="0.2">
      <c r="B253" s="182"/>
      <c r="C253" s="185"/>
      <c r="D253" s="188" t="s">
        <v>538</v>
      </c>
      <c r="E253" s="179" t="s">
        <v>505</v>
      </c>
      <c r="F253" s="179"/>
      <c r="G253" s="179" t="s">
        <v>539</v>
      </c>
      <c r="H253" s="179" t="s">
        <v>540</v>
      </c>
      <c r="I253" s="179" t="s">
        <v>402</v>
      </c>
      <c r="J253" s="179"/>
      <c r="K253" s="179"/>
      <c r="L253" s="179"/>
      <c r="M253" s="179"/>
      <c r="N253" s="179"/>
      <c r="O253" s="164"/>
      <c r="P253" s="107" t="s">
        <v>420</v>
      </c>
      <c r="Q253" s="108"/>
      <c r="R253" s="164"/>
      <c r="S253" s="107" t="s">
        <v>421</v>
      </c>
      <c r="T253" s="108"/>
      <c r="U253" s="191"/>
      <c r="V253" s="79">
        <v>28</v>
      </c>
      <c r="W253" s="79"/>
      <c r="X253" s="158"/>
      <c r="Y253" s="159"/>
      <c r="Z253" s="159"/>
      <c r="AA253" s="159"/>
      <c r="AB253" s="159"/>
      <c r="AC253" s="159"/>
      <c r="AD253" s="159"/>
      <c r="AE253" s="110" t="str">
        <f t="shared" ref="AE253" si="1167">J247&amp;""</f>
        <v>Geschrapt</v>
      </c>
      <c r="AF253" s="139" t="str">
        <f t="shared" ref="AF253" si="1168">N247&amp;""</f>
        <v>Geen samenwerking</v>
      </c>
      <c r="AG253" s="110" t="b">
        <v>0</v>
      </c>
      <c r="AH253" s="44"/>
      <c r="AI253" s="44" t="str">
        <f t="shared" ref="AI253" si="1169">IF(AI247&lt;&gt;"", 1, "")</f>
        <v/>
      </c>
      <c r="AJ253" s="44"/>
      <c r="AK253" s="44"/>
      <c r="AL253" s="44"/>
      <c r="AM253" s="44"/>
      <c r="AN253" s="110" t="b">
        <v>0</v>
      </c>
      <c r="AO253" s="44"/>
      <c r="AP253" s="44" t="str">
        <f t="shared" ref="AP253" si="1170">IF(AP247&lt;&gt;"", 1, "")</f>
        <v/>
      </c>
      <c r="AQ253" s="44"/>
      <c r="AR253" s="44"/>
      <c r="AS253" s="44"/>
      <c r="AT253" s="44"/>
      <c r="AU253" s="44"/>
      <c r="AV253" s="165"/>
    </row>
    <row r="254" spans="1:48" ht="13.25" customHeight="1" x14ac:dyDescent="0.2">
      <c r="B254" s="182"/>
      <c r="C254" s="185"/>
      <c r="D254" s="188" t="s">
        <v>538</v>
      </c>
      <c r="E254" s="179" t="s">
        <v>505</v>
      </c>
      <c r="F254" s="179"/>
      <c r="G254" s="179" t="s">
        <v>539</v>
      </c>
      <c r="H254" s="179" t="s">
        <v>540</v>
      </c>
      <c r="I254" s="179" t="s">
        <v>402</v>
      </c>
      <c r="J254" s="179"/>
      <c r="K254" s="179"/>
      <c r="L254" s="179"/>
      <c r="M254" s="179"/>
      <c r="N254" s="179"/>
      <c r="O254" s="164"/>
      <c r="P254" s="107" t="s">
        <v>422</v>
      </c>
      <c r="Q254" s="108"/>
      <c r="R254" s="164"/>
      <c r="S254" s="107" t="s">
        <v>423</v>
      </c>
      <c r="T254" s="108"/>
      <c r="U254" s="191"/>
      <c r="V254" s="79">
        <v>28</v>
      </c>
      <c r="W254" s="79"/>
      <c r="X254" s="158"/>
      <c r="Y254" s="159"/>
      <c r="Z254" s="159"/>
      <c r="AA254" s="159"/>
      <c r="AB254" s="159"/>
      <c r="AC254" s="159"/>
      <c r="AD254" s="159"/>
      <c r="AE254" s="110" t="str">
        <f t="shared" ref="AE254" si="1171">J247&amp;""</f>
        <v>Geschrapt</v>
      </c>
      <c r="AF254" s="139" t="str">
        <f t="shared" ref="AF254" si="1172">N247&amp;""</f>
        <v>Geen samenwerking</v>
      </c>
      <c r="AG254" s="110" t="b">
        <v>0</v>
      </c>
      <c r="AH254" s="44"/>
      <c r="AI254" s="44" t="str">
        <f t="shared" ref="AI254" si="1173">IF(AI247&lt;&gt;"", 1, "")</f>
        <v/>
      </c>
      <c r="AJ254" s="44"/>
      <c r="AK254" s="44"/>
      <c r="AL254" s="44"/>
      <c r="AM254" s="44"/>
      <c r="AN254" s="110" t="b">
        <v>0</v>
      </c>
      <c r="AO254" s="44"/>
      <c r="AP254" s="44" t="str">
        <f t="shared" ref="AP254" si="1174">IF(AP247&lt;&gt;"", 1, "")</f>
        <v/>
      </c>
      <c r="AQ254" s="44"/>
      <c r="AR254" s="44"/>
      <c r="AS254" s="44"/>
      <c r="AT254" s="44"/>
      <c r="AU254" s="44"/>
      <c r="AV254" s="165"/>
    </row>
    <row r="255" spans="1:48" ht="13.25" customHeight="1" x14ac:dyDescent="0.2">
      <c r="B255" s="183"/>
      <c r="C255" s="186"/>
      <c r="D255" s="189" t="s">
        <v>538</v>
      </c>
      <c r="E255" s="180" t="s">
        <v>505</v>
      </c>
      <c r="F255" s="180"/>
      <c r="G255" s="180" t="s">
        <v>539</v>
      </c>
      <c r="H255" s="180" t="s">
        <v>540</v>
      </c>
      <c r="I255" s="180" t="s">
        <v>402</v>
      </c>
      <c r="J255" s="180"/>
      <c r="K255" s="180"/>
      <c r="L255" s="180"/>
      <c r="M255" s="180"/>
      <c r="N255" s="180"/>
      <c r="O255" s="166"/>
      <c r="P255" s="109" t="str">
        <f t="shared" ref="P255" si="1175">IF(AG255=TRUE, "Andere (specificeer:)", "Andere")</f>
        <v>Andere</v>
      </c>
      <c r="Q255" s="167"/>
      <c r="R255" s="166"/>
      <c r="S255" s="109" t="str">
        <f t="shared" ref="S255" si="1176">IF(AN255=TRUE, "Andere (specificeer:)", "Andere")</f>
        <v>Andere</v>
      </c>
      <c r="T255" s="167"/>
      <c r="U255" s="192"/>
      <c r="V255" s="79">
        <v>28</v>
      </c>
      <c r="W255" s="79"/>
      <c r="X255" s="158"/>
      <c r="Y255" s="159"/>
      <c r="Z255" s="159"/>
      <c r="AA255" s="159"/>
      <c r="AB255" s="159"/>
      <c r="AC255" s="159"/>
      <c r="AD255" s="159"/>
      <c r="AE255" s="110" t="str">
        <f t="shared" ref="AE255" si="1177">J247&amp;""</f>
        <v>Geschrapt</v>
      </c>
      <c r="AF255" s="139" t="str">
        <f t="shared" ref="AF255" si="1178">N247&amp;""</f>
        <v>Geen samenwerking</v>
      </c>
      <c r="AG255" s="110" t="b">
        <v>0</v>
      </c>
      <c r="AH255" s="44"/>
      <c r="AI255" s="44" t="str">
        <f t="shared" ref="AI255" si="1179">IF(AI247&lt;&gt;"", 1, "")</f>
        <v/>
      </c>
      <c r="AJ255" s="44"/>
      <c r="AK255" s="44"/>
      <c r="AL255" s="44"/>
      <c r="AM255" s="44"/>
      <c r="AN255" s="110" t="b">
        <v>0</v>
      </c>
      <c r="AO255" s="44"/>
      <c r="AP255" s="44" t="str">
        <f t="shared" ref="AP255" si="1180">IF(AP247&lt;&gt;"", 1, "")</f>
        <v/>
      </c>
      <c r="AQ255" s="44"/>
      <c r="AR255" s="44"/>
      <c r="AS255" s="44"/>
      <c r="AT255" s="44"/>
      <c r="AU255" s="44"/>
      <c r="AV255" s="135"/>
    </row>
    <row r="256" spans="1:48" ht="13.25" customHeight="1" x14ac:dyDescent="0.2">
      <c r="A256" s="85" t="str">
        <f t="shared" ref="A256" si="1181">IF(AV256&lt;&gt;"", "✘", "")</f>
        <v/>
      </c>
      <c r="B256" s="181" t="str">
        <f t="shared" ref="B256" si="1182">IF(C256&lt;&gt;"", IF(X256&lt;&gt;"", X256, "D"&amp;SUBSTITUTE(TEXT(W256/1000, "0000,000"), ",", ".")), "")</f>
        <v>D2023.005</v>
      </c>
      <c r="C256" s="184" t="str">
        <f>IF(Y256&amp;Z256&amp;AA256&amp;AB256&amp;AC256&amp;AD256&lt;&gt;"", IF(D256&amp;E256&amp;F256&amp;G256&amp;H256&amp;I256&lt;&gt;Y256&amp;Z256&amp;AA256&amp;AB256&amp;AC256&amp;AD256, "Gewijzigde actie", "Bestaande actie"), IF(OR(D256&amp;E256&amp;F256&amp;G256&amp;H256&amp;I256&amp;J256&amp;K256&amp;L256&amp;M256&amp;N256&amp;Q264&amp;T264&amp;U256&lt;&gt;"", AH256&lt;&gt;0, AO256&lt;&gt;0), "Nieuwe actie", ""))</f>
        <v>Bestaande actie</v>
      </c>
      <c r="D256" s="187" t="s">
        <v>445</v>
      </c>
      <c r="E256" s="178" t="s">
        <v>446</v>
      </c>
      <c r="F256" s="178"/>
      <c r="G256" s="178" t="s">
        <v>542</v>
      </c>
      <c r="H256" s="178" t="s">
        <v>543</v>
      </c>
      <c r="I256" s="178" t="s">
        <v>402</v>
      </c>
      <c r="J256" s="178" t="s">
        <v>403</v>
      </c>
      <c r="K256" s="178" t="s">
        <v>599</v>
      </c>
      <c r="L256" s="178"/>
      <c r="M256" s="178" t="s">
        <v>663</v>
      </c>
      <c r="N256" s="178" t="s">
        <v>426</v>
      </c>
      <c r="O256" s="168"/>
      <c r="P256" s="105" t="s">
        <v>406</v>
      </c>
      <c r="Q256" s="106"/>
      <c r="R256" s="168"/>
      <c r="S256" s="105" t="s">
        <v>407</v>
      </c>
      <c r="T256" s="106"/>
      <c r="U256" s="190"/>
      <c r="V256" s="79">
        <v>29</v>
      </c>
      <c r="W256" s="79">
        <f>IF(C256&lt;&gt;"", IF(C256="Nieuwe actie", MAX(VALUE(Datum_werkingsjaar&amp;"000"), $W$3:$W255)+1, VALUE(RIGHT(SUBSTITUTE(X256, ".", ""), 7))), "")</f>
        <v>2023005</v>
      </c>
      <c r="X256" s="158" t="s">
        <v>544</v>
      </c>
      <c r="Y256" s="159" t="s">
        <v>445</v>
      </c>
      <c r="Z256" s="159" t="s">
        <v>446</v>
      </c>
      <c r="AA256" s="159"/>
      <c r="AB256" s="159" t="s">
        <v>542</v>
      </c>
      <c r="AC256" s="159" t="s">
        <v>543</v>
      </c>
      <c r="AD256" s="159" t="s">
        <v>402</v>
      </c>
      <c r="AE256" s="110" t="str">
        <f t="shared" ref="AE256" si="1183">J256&amp;""</f>
        <v>Gerealiseerd</v>
      </c>
      <c r="AF256" s="139" t="str">
        <f t="shared" ref="AF256" si="1184">N256&amp;""</f>
        <v>Geen samenwerking</v>
      </c>
      <c r="AG256" s="110" t="b">
        <v>0</v>
      </c>
      <c r="AH256" s="44" cm="1">
        <f t="array" ref="AH256">SUMPRODUCT((AG256:AG264)*(AG256:AG264))</f>
        <v>0</v>
      </c>
      <c r="AI256" s="44" t="str">
        <f>IF(OR($J256="Gerealiseerd", $J256="In uitvoering", $J256="Geschrapt"), IF(OR($N256=Samenwerking_C, $N256=Samenwerking_C_BDO), IF(AH256=0, "| Selecteer één of meerdere samenwerkingen in kolom 'O'.  ", ""), ""), "")</f>
        <v/>
      </c>
      <c r="AJ256" s="44" t="str">
        <f>IF(AH256&lt;&gt;0, IF(OR($N256="", $N256=Samenwerking_geen, $N256=Samenwerking_BDO), "| Maak de juiste keuze in cel 'N"&amp;ROW(N256)&amp;"' vooraleer je samenwerkingen in kolom 'O' aanduidt. Laat anders selectievakken in kolom 'O' niet aangevinkt.  ", ""), "")</f>
        <v/>
      </c>
      <c r="AK256" s="44" t="str">
        <f t="shared" ref="AK256" si="1185">IF(AG264&lt;&gt;TRUE, IF(Q264&lt;&gt;"", "| Als je andere samenwerking(en) specificeert in cel 'O"&amp;ROW(Q264)&amp;"', moet je eerst het vak 'Andere' in kolom 'O' selecteren. Laat anders cel 'O"&amp;ROW(Q264)&amp;"' leeg voor deze doelstelling.  ", ""), "")</f>
        <v/>
      </c>
      <c r="AL256" s="44" t="str">
        <f>IF(OR($N256=Samenwerking_C, $N256=Samenwerking_C_BDO), IF(AG264=TRUE, IF(Q264="", "| Specificeer andere samenwerking(en) in cel 'Q"&amp;ROW(Q264)&amp;"'.  ", ""), ""), "")</f>
        <v/>
      </c>
      <c r="AM256" s="44" t="str">
        <f t="shared" ref="AM256" si="1186">IF(AI256&lt;&gt;"", AI256, IF(AJ256&lt;&gt;"", AJ256, IF(AK256&lt;&gt;"", AK256, AK256&amp;AL256)))</f>
        <v/>
      </c>
      <c r="AN256" s="110" t="b">
        <v>0</v>
      </c>
      <c r="AO256" s="44" cm="1">
        <f t="array" ref="AO256">SUMPRODUCT((AN256:AN264)*(AN256:AN264))</f>
        <v>0</v>
      </c>
      <c r="AP256" s="44" t="str">
        <f>IF(OR($J256="Gerealiseerd", $J256="In uitvoering", $J256="Geschrapt"), IF(OR($N256=Samenwerking_BDO, $N256=Samenwerking_C_BDO), IF(AO256=0,"| Selecteer één of meerdere samenwerkingen in kolom 'R'.  ",""), ""), "")</f>
        <v/>
      </c>
      <c r="AQ256" s="44" t="str">
        <f>IF(AO256&lt;&gt;0, IF(OR($N256="", $N256=Samenwerking_geen, $N256=Samenwerking_C), "| Maak de juiste keuze in cel 'N"&amp;ROW(N256)&amp;"' vooraleer je samenwerkingen in kolom 'R' aanduidt. Laat anders selectievakken in kolom 'R' niet aangevinkt.  ", ""), "")</f>
        <v/>
      </c>
      <c r="AR256" s="44" t="str">
        <f t="shared" ref="AR256" si="1187">IF(AN264&lt;&gt;TRUE, IF(T264&lt;&gt;"", "| Als je andere samenwerking(en) specificeert in cel 'R"&amp;ROW(T264)&amp;"', moet je eerst het vak 'Andere' in kolom 'R' selecteren. Anders laat cel 'R"&amp;ROW(T264)&amp;"' leeg voor deze doelstelling.  ", ""), "")</f>
        <v/>
      </c>
      <c r="AS256" s="44" t="str">
        <f>IF(OR($N256=Samenwerking_BDO, $N256=Samenwerking_C_BDO), IF(AN264=TRUE, IF(T264="", "| Specificeer andere samenwerking(en) in cel 'T"&amp;ROW(T264)&amp;"'.  ", ""), ""), "")</f>
        <v/>
      </c>
      <c r="AT256" s="44" t="str">
        <f t="shared" ref="AT256" si="1188">IF(AP256&lt;&gt;"", AP256, IF(AQ256&lt;&gt;"", AQ256, IF(AR256&lt;&gt;"", AR256, AR256&amp;AS256)))</f>
        <v/>
      </c>
      <c r="AU256" s="44" t="str">
        <f t="shared" ref="AU256" si="1189">IF(C256&lt;&gt;"", IF(OR(D256="", E256="", G256="", I256="", J256="", M256="", IF(J256="Gerealiseerd", IF(K256="Ja", OR(L256="", N256=""), OR(K256="", N256="")), IF(J256="In uitvoering", N256="", IF(J256="Niet in uitvoering", L256="")))), "| Vul verplichte velden in.", ""), "")</f>
        <v/>
      </c>
      <c r="AV256" s="124" t="str">
        <f t="shared" ref="AV256" si="1190">IF(OR(AM256&lt;&gt;"", AT256&lt;&gt;""), AM256&amp;AT256, AU256)</f>
        <v/>
      </c>
    </row>
    <row r="257" spans="1:48" ht="13.25" customHeight="1" x14ac:dyDescent="0.2">
      <c r="B257" s="182"/>
      <c r="C257" s="185"/>
      <c r="D257" s="188" t="s">
        <v>445</v>
      </c>
      <c r="E257" s="179" t="s">
        <v>446</v>
      </c>
      <c r="F257" s="179"/>
      <c r="G257" s="179" t="s">
        <v>542</v>
      </c>
      <c r="H257" s="179" t="s">
        <v>543</v>
      </c>
      <c r="I257" s="179" t="s">
        <v>402</v>
      </c>
      <c r="J257" s="179"/>
      <c r="K257" s="179"/>
      <c r="L257" s="179"/>
      <c r="M257" s="179"/>
      <c r="N257" s="179"/>
      <c r="O257" s="164"/>
      <c r="P257" s="107" t="s">
        <v>410</v>
      </c>
      <c r="Q257" s="108"/>
      <c r="R257" s="164"/>
      <c r="S257" s="107" t="s">
        <v>411</v>
      </c>
      <c r="T257" s="108"/>
      <c r="U257" s="191"/>
      <c r="V257" s="79">
        <v>29</v>
      </c>
      <c r="W257" s="79"/>
      <c r="X257" s="158"/>
      <c r="Y257" s="159"/>
      <c r="Z257" s="159"/>
      <c r="AA257" s="159"/>
      <c r="AB257" s="159"/>
      <c r="AC257" s="159"/>
      <c r="AD257" s="159"/>
      <c r="AE257" s="110" t="str">
        <f t="shared" ref="AE257" si="1191">J256&amp;""</f>
        <v>Gerealiseerd</v>
      </c>
      <c r="AF257" s="139" t="str">
        <f t="shared" ref="AF257" si="1192">N256&amp;""</f>
        <v>Geen samenwerking</v>
      </c>
      <c r="AG257" s="110" t="b">
        <v>0</v>
      </c>
      <c r="AH257" s="44"/>
      <c r="AI257" s="44" t="str">
        <f t="shared" ref="AI257" si="1193">IF(AI256&lt;&gt;"", 1, "")</f>
        <v/>
      </c>
      <c r="AJ257" s="44"/>
      <c r="AK257" s="44"/>
      <c r="AL257" s="44"/>
      <c r="AM257" s="44"/>
      <c r="AN257" s="110" t="b">
        <v>0</v>
      </c>
      <c r="AO257" s="44"/>
      <c r="AP257" s="44" t="str">
        <f t="shared" ref="AP257" si="1194">IF(AP256&lt;&gt;"", 1, "")</f>
        <v/>
      </c>
      <c r="AQ257" s="44"/>
      <c r="AR257" s="44"/>
      <c r="AS257" s="44"/>
      <c r="AT257" s="44"/>
      <c r="AU257" s="44"/>
      <c r="AV257" s="124"/>
    </row>
    <row r="258" spans="1:48" ht="13.25" customHeight="1" x14ac:dyDescent="0.2">
      <c r="B258" s="182"/>
      <c r="C258" s="185"/>
      <c r="D258" s="188" t="s">
        <v>445</v>
      </c>
      <c r="E258" s="179" t="s">
        <v>446</v>
      </c>
      <c r="F258" s="179"/>
      <c r="G258" s="179" t="s">
        <v>542</v>
      </c>
      <c r="H258" s="179" t="s">
        <v>543</v>
      </c>
      <c r="I258" s="179" t="s">
        <v>402</v>
      </c>
      <c r="J258" s="179"/>
      <c r="K258" s="179"/>
      <c r="L258" s="179"/>
      <c r="M258" s="179"/>
      <c r="N258" s="179"/>
      <c r="O258" s="164"/>
      <c r="P258" s="107" t="s">
        <v>412</v>
      </c>
      <c r="Q258" s="108"/>
      <c r="R258" s="164"/>
      <c r="S258" s="107" t="s">
        <v>413</v>
      </c>
      <c r="T258" s="108"/>
      <c r="U258" s="191"/>
      <c r="V258" s="79">
        <v>29</v>
      </c>
      <c r="W258" s="79"/>
      <c r="X258" s="158"/>
      <c r="Y258" s="159"/>
      <c r="Z258" s="159"/>
      <c r="AA258" s="159"/>
      <c r="AB258" s="159"/>
      <c r="AC258" s="159"/>
      <c r="AD258" s="159"/>
      <c r="AE258" s="110" t="str">
        <f t="shared" ref="AE258" si="1195">J256&amp;""</f>
        <v>Gerealiseerd</v>
      </c>
      <c r="AF258" s="139" t="str">
        <f t="shared" ref="AF258" si="1196">N256&amp;""</f>
        <v>Geen samenwerking</v>
      </c>
      <c r="AG258" s="110" t="b">
        <v>0</v>
      </c>
      <c r="AH258" s="44"/>
      <c r="AI258" s="44" t="str">
        <f t="shared" ref="AI258" si="1197">IF(AI256&lt;&gt;"", 1, "")</f>
        <v/>
      </c>
      <c r="AJ258" s="44"/>
      <c r="AK258" s="44"/>
      <c r="AL258" s="44"/>
      <c r="AM258" s="44"/>
      <c r="AN258" s="110" t="b">
        <v>0</v>
      </c>
      <c r="AO258" s="44"/>
      <c r="AP258" s="44" t="str">
        <f t="shared" ref="AP258" si="1198">IF(AP256&lt;&gt;"", 1, "")</f>
        <v/>
      </c>
      <c r="AQ258" s="44"/>
      <c r="AR258" s="44"/>
      <c r="AS258" s="44"/>
      <c r="AT258" s="44"/>
      <c r="AU258" s="44"/>
      <c r="AV258" s="165"/>
    </row>
    <row r="259" spans="1:48" ht="13.25" customHeight="1" x14ac:dyDescent="0.2">
      <c r="B259" s="182"/>
      <c r="C259" s="185"/>
      <c r="D259" s="188" t="s">
        <v>445</v>
      </c>
      <c r="E259" s="179" t="s">
        <v>446</v>
      </c>
      <c r="F259" s="179"/>
      <c r="G259" s="179" t="s">
        <v>542</v>
      </c>
      <c r="H259" s="179" t="s">
        <v>543</v>
      </c>
      <c r="I259" s="179" t="s">
        <v>402</v>
      </c>
      <c r="J259" s="179"/>
      <c r="K259" s="179"/>
      <c r="L259" s="179"/>
      <c r="M259" s="179"/>
      <c r="N259" s="179"/>
      <c r="O259" s="164"/>
      <c r="P259" s="107" t="s">
        <v>414</v>
      </c>
      <c r="Q259" s="108"/>
      <c r="R259" s="164"/>
      <c r="S259" s="107" t="s">
        <v>415</v>
      </c>
      <c r="T259" s="108"/>
      <c r="U259" s="191"/>
      <c r="V259" s="79">
        <v>29</v>
      </c>
      <c r="W259" s="79"/>
      <c r="X259" s="158"/>
      <c r="Y259" s="159"/>
      <c r="Z259" s="159"/>
      <c r="AA259" s="159"/>
      <c r="AB259" s="159"/>
      <c r="AC259" s="159"/>
      <c r="AD259" s="159"/>
      <c r="AE259" s="110" t="str">
        <f t="shared" ref="AE259" si="1199">J256&amp;""</f>
        <v>Gerealiseerd</v>
      </c>
      <c r="AF259" s="139" t="str">
        <f t="shared" ref="AF259" si="1200">N256&amp;""</f>
        <v>Geen samenwerking</v>
      </c>
      <c r="AG259" s="110" t="b">
        <v>0</v>
      </c>
      <c r="AH259" s="44"/>
      <c r="AI259" s="44" t="str">
        <f t="shared" ref="AI259" si="1201">IF(AI256&lt;&gt;"", 1, "")</f>
        <v/>
      </c>
      <c r="AJ259" s="44"/>
      <c r="AK259" s="44"/>
      <c r="AL259" s="44"/>
      <c r="AM259" s="44"/>
      <c r="AN259" s="110" t="b">
        <v>0</v>
      </c>
      <c r="AO259" s="44"/>
      <c r="AP259" s="44" t="str">
        <f t="shared" ref="AP259" si="1202">IF(AP256&lt;&gt;"", 1, "")</f>
        <v/>
      </c>
      <c r="AQ259" s="44"/>
      <c r="AR259" s="44"/>
      <c r="AS259" s="44"/>
      <c r="AT259" s="44"/>
      <c r="AU259" s="44"/>
      <c r="AV259" s="165"/>
    </row>
    <row r="260" spans="1:48" ht="13.25" customHeight="1" x14ac:dyDescent="0.2">
      <c r="B260" s="182"/>
      <c r="C260" s="185"/>
      <c r="D260" s="188" t="s">
        <v>445</v>
      </c>
      <c r="E260" s="179" t="s">
        <v>446</v>
      </c>
      <c r="F260" s="179"/>
      <c r="G260" s="179" t="s">
        <v>542</v>
      </c>
      <c r="H260" s="179" t="s">
        <v>543</v>
      </c>
      <c r="I260" s="179" t="s">
        <v>402</v>
      </c>
      <c r="J260" s="179"/>
      <c r="K260" s="179"/>
      <c r="L260" s="179"/>
      <c r="M260" s="179"/>
      <c r="N260" s="179"/>
      <c r="O260" s="164"/>
      <c r="P260" s="107" t="s">
        <v>416</v>
      </c>
      <c r="Q260" s="108"/>
      <c r="R260" s="164"/>
      <c r="S260" s="107" t="s">
        <v>417</v>
      </c>
      <c r="T260" s="108"/>
      <c r="U260" s="191"/>
      <c r="V260" s="79">
        <v>29</v>
      </c>
      <c r="W260" s="79"/>
      <c r="X260" s="158"/>
      <c r="Y260" s="159"/>
      <c r="Z260" s="159"/>
      <c r="AA260" s="159"/>
      <c r="AB260" s="159"/>
      <c r="AC260" s="159"/>
      <c r="AD260" s="159"/>
      <c r="AE260" s="110" t="str">
        <f t="shared" ref="AE260" si="1203">J256&amp;""</f>
        <v>Gerealiseerd</v>
      </c>
      <c r="AF260" s="139" t="str">
        <f t="shared" ref="AF260" si="1204">N256&amp;""</f>
        <v>Geen samenwerking</v>
      </c>
      <c r="AG260" s="110" t="b">
        <v>0</v>
      </c>
      <c r="AH260" s="44"/>
      <c r="AI260" s="44" t="str">
        <f t="shared" ref="AI260" si="1205">IF(AI256&lt;&gt;"", 1, "")</f>
        <v/>
      </c>
      <c r="AJ260" s="44"/>
      <c r="AK260" s="44"/>
      <c r="AL260" s="44"/>
      <c r="AM260" s="44"/>
      <c r="AN260" s="110" t="b">
        <v>0</v>
      </c>
      <c r="AO260" s="44"/>
      <c r="AP260" s="44" t="str">
        <f t="shared" ref="AP260" si="1206">IF(AP256&lt;&gt;"", 1, "")</f>
        <v/>
      </c>
      <c r="AQ260" s="44"/>
      <c r="AR260" s="44"/>
      <c r="AS260" s="44"/>
      <c r="AT260" s="44"/>
      <c r="AU260" s="44"/>
      <c r="AV260" s="165"/>
    </row>
    <row r="261" spans="1:48" ht="13.25" customHeight="1" x14ac:dyDescent="0.2">
      <c r="B261" s="182"/>
      <c r="C261" s="185"/>
      <c r="D261" s="188" t="s">
        <v>445</v>
      </c>
      <c r="E261" s="179" t="s">
        <v>446</v>
      </c>
      <c r="F261" s="179"/>
      <c r="G261" s="179" t="s">
        <v>542</v>
      </c>
      <c r="H261" s="179" t="s">
        <v>543</v>
      </c>
      <c r="I261" s="179" t="s">
        <v>402</v>
      </c>
      <c r="J261" s="179"/>
      <c r="K261" s="179"/>
      <c r="L261" s="179"/>
      <c r="M261" s="179"/>
      <c r="N261" s="179"/>
      <c r="O261" s="164"/>
      <c r="P261" s="107" t="s">
        <v>418</v>
      </c>
      <c r="Q261" s="108"/>
      <c r="R261" s="164"/>
      <c r="S261" s="107" t="s">
        <v>419</v>
      </c>
      <c r="T261" s="108"/>
      <c r="U261" s="191"/>
      <c r="V261" s="79">
        <v>29</v>
      </c>
      <c r="W261" s="79"/>
      <c r="X261" s="158"/>
      <c r="Y261" s="159"/>
      <c r="Z261" s="159"/>
      <c r="AA261" s="159"/>
      <c r="AB261" s="159"/>
      <c r="AC261" s="159"/>
      <c r="AD261" s="159"/>
      <c r="AE261" s="110" t="str">
        <f t="shared" ref="AE261" si="1207">J256&amp;""</f>
        <v>Gerealiseerd</v>
      </c>
      <c r="AF261" s="139" t="str">
        <f t="shared" ref="AF261" si="1208">N256&amp;""</f>
        <v>Geen samenwerking</v>
      </c>
      <c r="AG261" s="110" t="b">
        <v>0</v>
      </c>
      <c r="AH261" s="44"/>
      <c r="AI261" s="44" t="str">
        <f t="shared" ref="AI261" si="1209">IF(AI256&lt;&gt;"", 1, "")</f>
        <v/>
      </c>
      <c r="AJ261" s="44"/>
      <c r="AK261" s="44"/>
      <c r="AL261" s="44"/>
      <c r="AM261" s="44"/>
      <c r="AN261" s="110" t="b">
        <v>0</v>
      </c>
      <c r="AO261" s="44"/>
      <c r="AP261" s="44" t="str">
        <f t="shared" ref="AP261" si="1210">IF(AP256&lt;&gt;"", 1, "")</f>
        <v/>
      </c>
      <c r="AQ261" s="44"/>
      <c r="AR261" s="44"/>
      <c r="AS261" s="44"/>
      <c r="AT261" s="44"/>
      <c r="AU261" s="44"/>
      <c r="AV261" s="165"/>
    </row>
    <row r="262" spans="1:48" ht="13.25" customHeight="1" x14ac:dyDescent="0.2">
      <c r="B262" s="182"/>
      <c r="C262" s="185"/>
      <c r="D262" s="188" t="s">
        <v>445</v>
      </c>
      <c r="E262" s="179" t="s">
        <v>446</v>
      </c>
      <c r="F262" s="179"/>
      <c r="G262" s="179" t="s">
        <v>542</v>
      </c>
      <c r="H262" s="179" t="s">
        <v>543</v>
      </c>
      <c r="I262" s="179" t="s">
        <v>402</v>
      </c>
      <c r="J262" s="179"/>
      <c r="K262" s="179"/>
      <c r="L262" s="179"/>
      <c r="M262" s="179"/>
      <c r="N262" s="179"/>
      <c r="O262" s="164"/>
      <c r="P262" s="107" t="s">
        <v>420</v>
      </c>
      <c r="Q262" s="108"/>
      <c r="R262" s="164"/>
      <c r="S262" s="107" t="s">
        <v>421</v>
      </c>
      <c r="T262" s="108"/>
      <c r="U262" s="191"/>
      <c r="V262" s="79">
        <v>29</v>
      </c>
      <c r="W262" s="79"/>
      <c r="X262" s="158"/>
      <c r="Y262" s="159"/>
      <c r="Z262" s="159"/>
      <c r="AA262" s="159"/>
      <c r="AB262" s="159"/>
      <c r="AC262" s="159"/>
      <c r="AD262" s="159"/>
      <c r="AE262" s="110" t="str">
        <f t="shared" ref="AE262" si="1211">J256&amp;""</f>
        <v>Gerealiseerd</v>
      </c>
      <c r="AF262" s="139" t="str">
        <f t="shared" ref="AF262" si="1212">N256&amp;""</f>
        <v>Geen samenwerking</v>
      </c>
      <c r="AG262" s="110" t="b">
        <v>0</v>
      </c>
      <c r="AH262" s="44"/>
      <c r="AI262" s="44" t="str">
        <f t="shared" ref="AI262" si="1213">IF(AI256&lt;&gt;"", 1, "")</f>
        <v/>
      </c>
      <c r="AJ262" s="44"/>
      <c r="AK262" s="44"/>
      <c r="AL262" s="44"/>
      <c r="AM262" s="44"/>
      <c r="AN262" s="110" t="b">
        <v>0</v>
      </c>
      <c r="AO262" s="44"/>
      <c r="AP262" s="44" t="str">
        <f t="shared" ref="AP262" si="1214">IF(AP256&lt;&gt;"", 1, "")</f>
        <v/>
      </c>
      <c r="AQ262" s="44"/>
      <c r="AR262" s="44"/>
      <c r="AS262" s="44"/>
      <c r="AT262" s="44"/>
      <c r="AU262" s="44"/>
      <c r="AV262" s="165"/>
    </row>
    <row r="263" spans="1:48" ht="13.25" customHeight="1" x14ac:dyDescent="0.2">
      <c r="B263" s="182"/>
      <c r="C263" s="185"/>
      <c r="D263" s="188" t="s">
        <v>445</v>
      </c>
      <c r="E263" s="179" t="s">
        <v>446</v>
      </c>
      <c r="F263" s="179"/>
      <c r="G263" s="179" t="s">
        <v>542</v>
      </c>
      <c r="H263" s="179" t="s">
        <v>543</v>
      </c>
      <c r="I263" s="179" t="s">
        <v>402</v>
      </c>
      <c r="J263" s="179"/>
      <c r="K263" s="179"/>
      <c r="L263" s="179"/>
      <c r="M263" s="179"/>
      <c r="N263" s="179"/>
      <c r="O263" s="164"/>
      <c r="P263" s="107" t="s">
        <v>422</v>
      </c>
      <c r="Q263" s="108"/>
      <c r="R263" s="164"/>
      <c r="S263" s="107" t="s">
        <v>423</v>
      </c>
      <c r="T263" s="108"/>
      <c r="U263" s="191"/>
      <c r="V263" s="79">
        <v>29</v>
      </c>
      <c r="W263" s="79"/>
      <c r="X263" s="158"/>
      <c r="Y263" s="159"/>
      <c r="Z263" s="159"/>
      <c r="AA263" s="159"/>
      <c r="AB263" s="159"/>
      <c r="AC263" s="159"/>
      <c r="AD263" s="159"/>
      <c r="AE263" s="110" t="str">
        <f t="shared" ref="AE263" si="1215">J256&amp;""</f>
        <v>Gerealiseerd</v>
      </c>
      <c r="AF263" s="139" t="str">
        <f t="shared" ref="AF263" si="1216">N256&amp;""</f>
        <v>Geen samenwerking</v>
      </c>
      <c r="AG263" s="110" t="b">
        <v>0</v>
      </c>
      <c r="AH263" s="44"/>
      <c r="AI263" s="44" t="str">
        <f t="shared" ref="AI263" si="1217">IF(AI256&lt;&gt;"", 1, "")</f>
        <v/>
      </c>
      <c r="AJ263" s="44"/>
      <c r="AK263" s="44"/>
      <c r="AL263" s="44"/>
      <c r="AM263" s="44"/>
      <c r="AN263" s="110" t="b">
        <v>0</v>
      </c>
      <c r="AO263" s="44"/>
      <c r="AP263" s="44" t="str">
        <f t="shared" ref="AP263" si="1218">IF(AP256&lt;&gt;"", 1, "")</f>
        <v/>
      </c>
      <c r="AQ263" s="44"/>
      <c r="AR263" s="44"/>
      <c r="AS263" s="44"/>
      <c r="AT263" s="44"/>
      <c r="AU263" s="44"/>
      <c r="AV263" s="165"/>
    </row>
    <row r="264" spans="1:48" ht="13.25" customHeight="1" x14ac:dyDescent="0.2">
      <c r="B264" s="183"/>
      <c r="C264" s="186"/>
      <c r="D264" s="189" t="s">
        <v>445</v>
      </c>
      <c r="E264" s="180" t="s">
        <v>446</v>
      </c>
      <c r="F264" s="180"/>
      <c r="G264" s="180" t="s">
        <v>542</v>
      </c>
      <c r="H264" s="180" t="s">
        <v>543</v>
      </c>
      <c r="I264" s="180" t="s">
        <v>402</v>
      </c>
      <c r="J264" s="180"/>
      <c r="K264" s="180"/>
      <c r="L264" s="180"/>
      <c r="M264" s="180"/>
      <c r="N264" s="180"/>
      <c r="O264" s="166"/>
      <c r="P264" s="109" t="str">
        <f t="shared" ref="P264" si="1219">IF(AG264=TRUE, "Andere (specificeer:)", "Andere")</f>
        <v>Andere</v>
      </c>
      <c r="Q264" s="167"/>
      <c r="R264" s="166"/>
      <c r="S264" s="109" t="str">
        <f t="shared" ref="S264" si="1220">IF(AN264=TRUE, "Andere (specificeer:)", "Andere")</f>
        <v>Andere</v>
      </c>
      <c r="T264" s="167"/>
      <c r="U264" s="192"/>
      <c r="V264" s="79">
        <v>29</v>
      </c>
      <c r="W264" s="79"/>
      <c r="X264" s="158"/>
      <c r="Y264" s="159"/>
      <c r="Z264" s="159"/>
      <c r="AA264" s="159"/>
      <c r="AB264" s="159"/>
      <c r="AC264" s="159"/>
      <c r="AD264" s="159"/>
      <c r="AE264" s="110" t="str">
        <f t="shared" ref="AE264" si="1221">J256&amp;""</f>
        <v>Gerealiseerd</v>
      </c>
      <c r="AF264" s="139" t="str">
        <f t="shared" ref="AF264" si="1222">N256&amp;""</f>
        <v>Geen samenwerking</v>
      </c>
      <c r="AG264" s="110" t="b">
        <v>0</v>
      </c>
      <c r="AH264" s="44"/>
      <c r="AI264" s="44" t="str">
        <f t="shared" ref="AI264" si="1223">IF(AI256&lt;&gt;"", 1, "")</f>
        <v/>
      </c>
      <c r="AJ264" s="44"/>
      <c r="AK264" s="44"/>
      <c r="AL264" s="44"/>
      <c r="AM264" s="44"/>
      <c r="AN264" s="110" t="b">
        <v>0</v>
      </c>
      <c r="AO264" s="44"/>
      <c r="AP264" s="44" t="str">
        <f t="shared" ref="AP264" si="1224">IF(AP256&lt;&gt;"", 1, "")</f>
        <v/>
      </c>
      <c r="AQ264" s="44"/>
      <c r="AR264" s="44"/>
      <c r="AS264" s="44"/>
      <c r="AT264" s="44"/>
      <c r="AU264" s="44"/>
      <c r="AV264" s="135"/>
    </row>
    <row r="265" spans="1:48" ht="13.25" customHeight="1" x14ac:dyDescent="0.2">
      <c r="A265" s="85" t="str">
        <f t="shared" ref="A265" si="1225">IF(AV265&lt;&gt;"", "✘", "")</f>
        <v/>
      </c>
      <c r="B265" s="181" t="str">
        <f t="shared" ref="B265" si="1226">IF(C265&lt;&gt;"", IF(X265&lt;&gt;"", X265, "D"&amp;SUBSTITUTE(TEXT(W265/1000, "0000,000"), ",", ".")), "")</f>
        <v>D2023.006</v>
      </c>
      <c r="C265" s="184" t="str">
        <f>IF(Y265&amp;Z265&amp;AA265&amp;AB265&amp;AC265&amp;AD265&lt;&gt;"", IF(D265&amp;E265&amp;F265&amp;G265&amp;H265&amp;I265&lt;&gt;Y265&amp;Z265&amp;AA265&amp;AB265&amp;AC265&amp;AD265, "Gewijzigde actie", "Bestaande actie"), IF(OR(D265&amp;E265&amp;F265&amp;G265&amp;H265&amp;I265&amp;J265&amp;K265&amp;L265&amp;M265&amp;N265&amp;Q273&amp;T273&amp;U265&lt;&gt;"", AH265&lt;&gt;0, AO265&lt;&gt;0), "Nieuwe actie", ""))</f>
        <v>Bestaande actie</v>
      </c>
      <c r="D265" s="187" t="s">
        <v>545</v>
      </c>
      <c r="E265" s="178" t="s">
        <v>446</v>
      </c>
      <c r="F265" s="178"/>
      <c r="G265" s="178" t="s">
        <v>546</v>
      </c>
      <c r="H265" s="178" t="s">
        <v>547</v>
      </c>
      <c r="I265" s="178" t="s">
        <v>402</v>
      </c>
      <c r="J265" s="178" t="s">
        <v>403</v>
      </c>
      <c r="K265" s="178" t="s">
        <v>404</v>
      </c>
      <c r="L265" s="178">
        <v>2026</v>
      </c>
      <c r="M265" s="178" t="s">
        <v>665</v>
      </c>
      <c r="N265" s="178" t="s">
        <v>600</v>
      </c>
      <c r="O265" s="168"/>
      <c r="P265" s="105" t="s">
        <v>406</v>
      </c>
      <c r="Q265" s="106"/>
      <c r="R265" s="168"/>
      <c r="S265" s="105" t="s">
        <v>407</v>
      </c>
      <c r="T265" s="106"/>
      <c r="U265" s="190" t="s">
        <v>662</v>
      </c>
      <c r="V265" s="79">
        <v>30</v>
      </c>
      <c r="W265" s="79">
        <f>IF(C265&lt;&gt;"", IF(C265="Nieuwe actie", MAX(VALUE(Datum_werkingsjaar&amp;"000"), $W$3:$W264)+1, VALUE(RIGHT(SUBSTITUTE(X265, ".", ""), 7))), "")</f>
        <v>2023006</v>
      </c>
      <c r="X265" s="158" t="s">
        <v>548</v>
      </c>
      <c r="Y265" s="159" t="s">
        <v>545</v>
      </c>
      <c r="Z265" s="159" t="s">
        <v>446</v>
      </c>
      <c r="AA265" s="159"/>
      <c r="AB265" s="159" t="s">
        <v>546</v>
      </c>
      <c r="AC265" s="159" t="s">
        <v>547</v>
      </c>
      <c r="AD265" s="159" t="s">
        <v>402</v>
      </c>
      <c r="AE265" s="110" t="str">
        <f t="shared" ref="AE265" si="1227">J265&amp;""</f>
        <v>Gerealiseerd</v>
      </c>
      <c r="AF265" s="139" t="str">
        <f t="shared" ref="AF265" si="1228">N265&amp;""</f>
        <v>Enkel beleidsdomeinoverschrijdend</v>
      </c>
      <c r="AG265" s="110" t="b">
        <v>0</v>
      </c>
      <c r="AH265" s="44" cm="1">
        <f t="array" ref="AH265">SUMPRODUCT((AG265:AG273)*(AG265:AG273))</f>
        <v>0</v>
      </c>
      <c r="AI265" s="44" t="str">
        <f>IF(OR($J265="Gerealiseerd", $J265="In uitvoering", $J265="Geschrapt"), IF(OR($N265=Samenwerking_C, $N265=Samenwerking_C_BDO), IF(AH265=0, "| Selecteer één of meerdere samenwerkingen in kolom 'O'.  ", ""), ""), "")</f>
        <v/>
      </c>
      <c r="AJ265" s="44" t="str">
        <f>IF(AH265&lt;&gt;0, IF(OR($N265="", $N265=Samenwerking_geen, $N265=Samenwerking_BDO), "| Maak de juiste keuze in cel 'N"&amp;ROW(N265)&amp;"' vooraleer je samenwerkingen in kolom 'O' aanduidt. Laat anders selectievakken in kolom 'O' niet aangevinkt.  ", ""), "")</f>
        <v/>
      </c>
      <c r="AK265" s="44" t="str">
        <f t="shared" ref="AK265" si="1229">IF(AG273&lt;&gt;TRUE, IF(Q273&lt;&gt;"", "| Als je andere samenwerking(en) specificeert in cel 'O"&amp;ROW(Q273)&amp;"', moet je eerst het vak 'Andere' in kolom 'O' selecteren. Laat anders cel 'O"&amp;ROW(Q273)&amp;"' leeg voor deze doelstelling.  ", ""), "")</f>
        <v/>
      </c>
      <c r="AL265" s="44" t="str">
        <f>IF(OR($N265=Samenwerking_C, $N265=Samenwerking_C_BDO), IF(AG273=TRUE, IF(Q273="", "| Specificeer andere samenwerking(en) in cel 'Q"&amp;ROW(Q273)&amp;"'.  ", ""), ""), "")</f>
        <v/>
      </c>
      <c r="AM265" s="44" t="str">
        <f t="shared" ref="AM265" si="1230">IF(AI265&lt;&gt;"", AI265, IF(AJ265&lt;&gt;"", AJ265, IF(AK265&lt;&gt;"", AK265, AK265&amp;AL265)))</f>
        <v/>
      </c>
      <c r="AN265" s="110" t="b">
        <v>0</v>
      </c>
      <c r="AO265" s="44" cm="1">
        <f t="array" ref="AO265">SUMPRODUCT((AN265:AN273)*(AN265:AN273))</f>
        <v>2</v>
      </c>
      <c r="AP265" s="44" t="str">
        <f>IF(OR($J265="Gerealiseerd", $J265="In uitvoering", $J265="Geschrapt"), IF(OR($N265=Samenwerking_BDO, $N265=Samenwerking_C_BDO), IF(AO265=0,"| Selecteer één of meerdere samenwerkingen in kolom 'R'.  ",""), ""), "")</f>
        <v/>
      </c>
      <c r="AQ265" s="44" t="str">
        <f>IF(AO265&lt;&gt;0, IF(OR($N265="", $N265=Samenwerking_geen, $N265=Samenwerking_C), "| Maak de juiste keuze in cel 'N"&amp;ROW(N265)&amp;"' vooraleer je samenwerkingen in kolom 'R' aanduidt. Laat anders selectievakken in kolom 'R' niet aangevinkt.  ", ""), "")</f>
        <v/>
      </c>
      <c r="AR265" s="44" t="str">
        <f t="shared" ref="AR265" si="1231">IF(AN273&lt;&gt;TRUE, IF(T273&lt;&gt;"", "| Als je andere samenwerking(en) specificeert in cel 'R"&amp;ROW(T273)&amp;"', moet je eerst het vak 'Andere' in kolom 'R' selecteren. Anders laat cel 'R"&amp;ROW(T273)&amp;"' leeg voor deze doelstelling.  ", ""), "")</f>
        <v/>
      </c>
      <c r="AS265" s="44" t="str">
        <f>IF(OR($N265=Samenwerking_BDO, $N265=Samenwerking_C_BDO), IF(AN273=TRUE, IF(T273="", "| Specificeer andere samenwerking(en) in cel 'T"&amp;ROW(T273)&amp;"'.  ", ""), ""), "")</f>
        <v/>
      </c>
      <c r="AT265" s="44" t="str">
        <f t="shared" ref="AT265" si="1232">IF(AP265&lt;&gt;"", AP265, IF(AQ265&lt;&gt;"", AQ265, IF(AR265&lt;&gt;"", AR265, AR265&amp;AS265)))</f>
        <v/>
      </c>
      <c r="AU265" s="44" t="str">
        <f t="shared" ref="AU265" si="1233">IF(C265&lt;&gt;"", IF(OR(D265="", E265="", G265="", I265="", J265="", M265="", IF(J265="Gerealiseerd", IF(K265="Ja", OR(L265="", N265=""), OR(K265="", N265="")), IF(J265="In uitvoering", N265="", IF(J265="Niet in uitvoering", L265="")))), "| Vul verplichte velden in.", ""), "")</f>
        <v/>
      </c>
      <c r="AV265" s="124" t="str">
        <f t="shared" ref="AV265" si="1234">IF(OR(AM265&lt;&gt;"", AT265&lt;&gt;""), AM265&amp;AT265, AU265)</f>
        <v/>
      </c>
    </row>
    <row r="266" spans="1:48" ht="13.25" customHeight="1" x14ac:dyDescent="0.2">
      <c r="B266" s="182"/>
      <c r="C266" s="185"/>
      <c r="D266" s="188" t="s">
        <v>545</v>
      </c>
      <c r="E266" s="179" t="s">
        <v>446</v>
      </c>
      <c r="F266" s="179"/>
      <c r="G266" s="179" t="s">
        <v>546</v>
      </c>
      <c r="H266" s="179" t="s">
        <v>547</v>
      </c>
      <c r="I266" s="179" t="s">
        <v>402</v>
      </c>
      <c r="J266" s="179"/>
      <c r="K266" s="179"/>
      <c r="L266" s="179"/>
      <c r="M266" s="179"/>
      <c r="N266" s="179"/>
      <c r="O266" s="164"/>
      <c r="P266" s="107" t="s">
        <v>410</v>
      </c>
      <c r="Q266" s="108"/>
      <c r="R266" s="164"/>
      <c r="S266" s="107" t="s">
        <v>411</v>
      </c>
      <c r="T266" s="108"/>
      <c r="U266" s="191"/>
      <c r="V266" s="79">
        <v>30</v>
      </c>
      <c r="W266" s="79"/>
      <c r="X266" s="158"/>
      <c r="Y266" s="159"/>
      <c r="Z266" s="159"/>
      <c r="AA266" s="159"/>
      <c r="AB266" s="159"/>
      <c r="AC266" s="159"/>
      <c r="AD266" s="159"/>
      <c r="AE266" s="110" t="str">
        <f t="shared" ref="AE266" si="1235">J265&amp;""</f>
        <v>Gerealiseerd</v>
      </c>
      <c r="AF266" s="139" t="str">
        <f t="shared" ref="AF266" si="1236">N265&amp;""</f>
        <v>Enkel beleidsdomeinoverschrijdend</v>
      </c>
      <c r="AG266" s="110" t="b">
        <v>0</v>
      </c>
      <c r="AH266" s="44"/>
      <c r="AI266" s="44" t="str">
        <f t="shared" ref="AI266" si="1237">IF(AI265&lt;&gt;"", 1, "")</f>
        <v/>
      </c>
      <c r="AJ266" s="44"/>
      <c r="AK266" s="44"/>
      <c r="AL266" s="44"/>
      <c r="AM266" s="44"/>
      <c r="AN266" s="110" t="b">
        <v>0</v>
      </c>
      <c r="AO266" s="44"/>
      <c r="AP266" s="44" t="str">
        <f t="shared" ref="AP266" si="1238">IF(AP265&lt;&gt;"", 1, "")</f>
        <v/>
      </c>
      <c r="AQ266" s="44"/>
      <c r="AR266" s="44"/>
      <c r="AS266" s="44"/>
      <c r="AT266" s="44"/>
      <c r="AU266" s="44"/>
      <c r="AV266" s="124"/>
    </row>
    <row r="267" spans="1:48" ht="13.25" customHeight="1" x14ac:dyDescent="0.2">
      <c r="B267" s="182"/>
      <c r="C267" s="185"/>
      <c r="D267" s="188" t="s">
        <v>545</v>
      </c>
      <c r="E267" s="179" t="s">
        <v>446</v>
      </c>
      <c r="F267" s="179"/>
      <c r="G267" s="179" t="s">
        <v>546</v>
      </c>
      <c r="H267" s="179" t="s">
        <v>547</v>
      </c>
      <c r="I267" s="179" t="s">
        <v>402</v>
      </c>
      <c r="J267" s="179"/>
      <c r="K267" s="179"/>
      <c r="L267" s="179"/>
      <c r="M267" s="179"/>
      <c r="N267" s="179"/>
      <c r="O267" s="164"/>
      <c r="P267" s="107" t="s">
        <v>412</v>
      </c>
      <c r="Q267" s="108"/>
      <c r="R267" s="164"/>
      <c r="S267" s="107" t="s">
        <v>413</v>
      </c>
      <c r="T267" s="108"/>
      <c r="U267" s="191"/>
      <c r="V267" s="79">
        <v>30</v>
      </c>
      <c r="W267" s="79"/>
      <c r="X267" s="158"/>
      <c r="Y267" s="159"/>
      <c r="Z267" s="159"/>
      <c r="AA267" s="159"/>
      <c r="AB267" s="159"/>
      <c r="AC267" s="159"/>
      <c r="AD267" s="159"/>
      <c r="AE267" s="110" t="str">
        <f t="shared" ref="AE267" si="1239">J265&amp;""</f>
        <v>Gerealiseerd</v>
      </c>
      <c r="AF267" s="139" t="str">
        <f t="shared" ref="AF267" si="1240">N265&amp;""</f>
        <v>Enkel beleidsdomeinoverschrijdend</v>
      </c>
      <c r="AG267" s="110" t="b">
        <v>0</v>
      </c>
      <c r="AH267" s="44"/>
      <c r="AI267" s="44" t="str">
        <f t="shared" ref="AI267" si="1241">IF(AI265&lt;&gt;"", 1, "")</f>
        <v/>
      </c>
      <c r="AJ267" s="44"/>
      <c r="AK267" s="44"/>
      <c r="AL267" s="44"/>
      <c r="AM267" s="44"/>
      <c r="AN267" s="110" t="b">
        <v>0</v>
      </c>
      <c r="AO267" s="44"/>
      <c r="AP267" s="44" t="str">
        <f t="shared" ref="AP267" si="1242">IF(AP265&lt;&gt;"", 1, "")</f>
        <v/>
      </c>
      <c r="AQ267" s="44"/>
      <c r="AR267" s="44"/>
      <c r="AS267" s="44"/>
      <c r="AT267" s="44"/>
      <c r="AU267" s="44"/>
      <c r="AV267" s="165"/>
    </row>
    <row r="268" spans="1:48" ht="13.25" customHeight="1" x14ac:dyDescent="0.2">
      <c r="B268" s="182"/>
      <c r="C268" s="185"/>
      <c r="D268" s="188" t="s">
        <v>545</v>
      </c>
      <c r="E268" s="179" t="s">
        <v>446</v>
      </c>
      <c r="F268" s="179"/>
      <c r="G268" s="179" t="s">
        <v>546</v>
      </c>
      <c r="H268" s="179" t="s">
        <v>547</v>
      </c>
      <c r="I268" s="179" t="s">
        <v>402</v>
      </c>
      <c r="J268" s="179"/>
      <c r="K268" s="179"/>
      <c r="L268" s="179"/>
      <c r="M268" s="179"/>
      <c r="N268" s="179"/>
      <c r="O268" s="164"/>
      <c r="P268" s="107" t="s">
        <v>414</v>
      </c>
      <c r="Q268" s="108"/>
      <c r="R268" s="164"/>
      <c r="S268" s="107" t="s">
        <v>415</v>
      </c>
      <c r="T268" s="108"/>
      <c r="U268" s="191"/>
      <c r="V268" s="79">
        <v>30</v>
      </c>
      <c r="W268" s="79"/>
      <c r="X268" s="158"/>
      <c r="Y268" s="159"/>
      <c r="Z268" s="159"/>
      <c r="AA268" s="159"/>
      <c r="AB268" s="159"/>
      <c r="AC268" s="159"/>
      <c r="AD268" s="159"/>
      <c r="AE268" s="110" t="str">
        <f t="shared" ref="AE268" si="1243">J265&amp;""</f>
        <v>Gerealiseerd</v>
      </c>
      <c r="AF268" s="139" t="str">
        <f t="shared" ref="AF268" si="1244">N265&amp;""</f>
        <v>Enkel beleidsdomeinoverschrijdend</v>
      </c>
      <c r="AG268" s="110" t="b">
        <v>0</v>
      </c>
      <c r="AH268" s="44"/>
      <c r="AI268" s="44" t="str">
        <f t="shared" ref="AI268" si="1245">IF(AI265&lt;&gt;"", 1, "")</f>
        <v/>
      </c>
      <c r="AJ268" s="44"/>
      <c r="AK268" s="44"/>
      <c r="AL268" s="44"/>
      <c r="AM268" s="44"/>
      <c r="AN268" s="110" t="b">
        <v>0</v>
      </c>
      <c r="AO268" s="44"/>
      <c r="AP268" s="44" t="str">
        <f t="shared" ref="AP268" si="1246">IF(AP265&lt;&gt;"", 1, "")</f>
        <v/>
      </c>
      <c r="AQ268" s="44"/>
      <c r="AR268" s="44"/>
      <c r="AS268" s="44"/>
      <c r="AT268" s="44"/>
      <c r="AU268" s="44"/>
      <c r="AV268" s="165"/>
    </row>
    <row r="269" spans="1:48" ht="13.25" customHeight="1" x14ac:dyDescent="0.2">
      <c r="B269" s="182"/>
      <c r="C269" s="185"/>
      <c r="D269" s="188" t="s">
        <v>545</v>
      </c>
      <c r="E269" s="179" t="s">
        <v>446</v>
      </c>
      <c r="F269" s="179"/>
      <c r="G269" s="179" t="s">
        <v>546</v>
      </c>
      <c r="H269" s="179" t="s">
        <v>547</v>
      </c>
      <c r="I269" s="179" t="s">
        <v>402</v>
      </c>
      <c r="J269" s="179"/>
      <c r="K269" s="179"/>
      <c r="L269" s="179"/>
      <c r="M269" s="179"/>
      <c r="N269" s="179"/>
      <c r="O269" s="164"/>
      <c r="P269" s="107" t="s">
        <v>416</v>
      </c>
      <c r="Q269" s="108"/>
      <c r="R269" s="164"/>
      <c r="S269" s="107" t="s">
        <v>417</v>
      </c>
      <c r="T269" s="108"/>
      <c r="U269" s="191"/>
      <c r="V269" s="79">
        <v>30</v>
      </c>
      <c r="W269" s="79"/>
      <c r="X269" s="158"/>
      <c r="Y269" s="159"/>
      <c r="Z269" s="159"/>
      <c r="AA269" s="159"/>
      <c r="AB269" s="159"/>
      <c r="AC269" s="159"/>
      <c r="AD269" s="159"/>
      <c r="AE269" s="110" t="str">
        <f t="shared" ref="AE269" si="1247">J265&amp;""</f>
        <v>Gerealiseerd</v>
      </c>
      <c r="AF269" s="139" t="str">
        <f t="shared" ref="AF269" si="1248">N265&amp;""</f>
        <v>Enkel beleidsdomeinoverschrijdend</v>
      </c>
      <c r="AG269" s="110" t="b">
        <v>0</v>
      </c>
      <c r="AH269" s="44"/>
      <c r="AI269" s="44" t="str">
        <f t="shared" ref="AI269" si="1249">IF(AI265&lt;&gt;"", 1, "")</f>
        <v/>
      </c>
      <c r="AJ269" s="44"/>
      <c r="AK269" s="44"/>
      <c r="AL269" s="44"/>
      <c r="AM269" s="44"/>
      <c r="AN269" s="110" t="b">
        <v>0</v>
      </c>
      <c r="AO269" s="44"/>
      <c r="AP269" s="44" t="str">
        <f t="shared" ref="AP269" si="1250">IF(AP265&lt;&gt;"", 1, "")</f>
        <v/>
      </c>
      <c r="AQ269" s="44"/>
      <c r="AR269" s="44"/>
      <c r="AS269" s="44"/>
      <c r="AT269" s="44"/>
      <c r="AU269" s="44"/>
      <c r="AV269" s="165"/>
    </row>
    <row r="270" spans="1:48" ht="13.25" customHeight="1" x14ac:dyDescent="0.2">
      <c r="B270" s="182"/>
      <c r="C270" s="185"/>
      <c r="D270" s="188" t="s">
        <v>545</v>
      </c>
      <c r="E270" s="179" t="s">
        <v>446</v>
      </c>
      <c r="F270" s="179"/>
      <c r="G270" s="179" t="s">
        <v>546</v>
      </c>
      <c r="H270" s="179" t="s">
        <v>547</v>
      </c>
      <c r="I270" s="179" t="s">
        <v>402</v>
      </c>
      <c r="J270" s="179"/>
      <c r="K270" s="179"/>
      <c r="L270" s="179"/>
      <c r="M270" s="179"/>
      <c r="N270" s="179"/>
      <c r="O270" s="164"/>
      <c r="P270" s="107" t="s">
        <v>418</v>
      </c>
      <c r="Q270" s="108"/>
      <c r="R270" s="164"/>
      <c r="S270" s="107" t="s">
        <v>419</v>
      </c>
      <c r="T270" s="108"/>
      <c r="U270" s="191"/>
      <c r="V270" s="79">
        <v>30</v>
      </c>
      <c r="W270" s="79"/>
      <c r="X270" s="158"/>
      <c r="Y270" s="159"/>
      <c r="Z270" s="159"/>
      <c r="AA270" s="159"/>
      <c r="AB270" s="159"/>
      <c r="AC270" s="159"/>
      <c r="AD270" s="159"/>
      <c r="AE270" s="110" t="str">
        <f t="shared" ref="AE270" si="1251">J265&amp;""</f>
        <v>Gerealiseerd</v>
      </c>
      <c r="AF270" s="139" t="str">
        <f t="shared" ref="AF270" si="1252">N265&amp;""</f>
        <v>Enkel beleidsdomeinoverschrijdend</v>
      </c>
      <c r="AG270" s="110" t="b">
        <v>0</v>
      </c>
      <c r="AH270" s="44"/>
      <c r="AI270" s="44" t="str">
        <f t="shared" ref="AI270" si="1253">IF(AI265&lt;&gt;"", 1, "")</f>
        <v/>
      </c>
      <c r="AJ270" s="44"/>
      <c r="AK270" s="44"/>
      <c r="AL270" s="44"/>
      <c r="AM270" s="44"/>
      <c r="AN270" s="110" t="b">
        <v>0</v>
      </c>
      <c r="AO270" s="44"/>
      <c r="AP270" s="44" t="str">
        <f t="shared" ref="AP270" si="1254">IF(AP265&lt;&gt;"", 1, "")</f>
        <v/>
      </c>
      <c r="AQ270" s="44"/>
      <c r="AR270" s="44"/>
      <c r="AS270" s="44"/>
      <c r="AT270" s="44"/>
      <c r="AU270" s="44"/>
      <c r="AV270" s="165"/>
    </row>
    <row r="271" spans="1:48" ht="13.25" customHeight="1" x14ac:dyDescent="0.2">
      <c r="B271" s="182"/>
      <c r="C271" s="185"/>
      <c r="D271" s="188" t="s">
        <v>545</v>
      </c>
      <c r="E271" s="179" t="s">
        <v>446</v>
      </c>
      <c r="F271" s="179"/>
      <c r="G271" s="179" t="s">
        <v>546</v>
      </c>
      <c r="H271" s="179" t="s">
        <v>547</v>
      </c>
      <c r="I271" s="179" t="s">
        <v>402</v>
      </c>
      <c r="J271" s="179"/>
      <c r="K271" s="179"/>
      <c r="L271" s="179"/>
      <c r="M271" s="179"/>
      <c r="N271" s="179"/>
      <c r="O271" s="164"/>
      <c r="P271" s="107" t="s">
        <v>420</v>
      </c>
      <c r="Q271" s="108"/>
      <c r="R271" s="164"/>
      <c r="S271" s="107" t="s">
        <v>421</v>
      </c>
      <c r="T271" s="108"/>
      <c r="U271" s="191"/>
      <c r="V271" s="79">
        <v>30</v>
      </c>
      <c r="W271" s="79"/>
      <c r="X271" s="158"/>
      <c r="Y271" s="159"/>
      <c r="Z271" s="159"/>
      <c r="AA271" s="159"/>
      <c r="AB271" s="159"/>
      <c r="AC271" s="159"/>
      <c r="AD271" s="159"/>
      <c r="AE271" s="110" t="str">
        <f t="shared" ref="AE271" si="1255">J265&amp;""</f>
        <v>Gerealiseerd</v>
      </c>
      <c r="AF271" s="139" t="str">
        <f t="shared" ref="AF271" si="1256">N265&amp;""</f>
        <v>Enkel beleidsdomeinoverschrijdend</v>
      </c>
      <c r="AG271" s="110" t="b">
        <v>0</v>
      </c>
      <c r="AH271" s="44"/>
      <c r="AI271" s="44" t="str">
        <f t="shared" ref="AI271" si="1257">IF(AI265&lt;&gt;"", 1, "")</f>
        <v/>
      </c>
      <c r="AJ271" s="44"/>
      <c r="AK271" s="44"/>
      <c r="AL271" s="44"/>
      <c r="AM271" s="44"/>
      <c r="AN271" s="110" t="b">
        <v>0</v>
      </c>
      <c r="AO271" s="44"/>
      <c r="AP271" s="44" t="str">
        <f t="shared" ref="AP271" si="1258">IF(AP265&lt;&gt;"", 1, "")</f>
        <v/>
      </c>
      <c r="AQ271" s="44"/>
      <c r="AR271" s="44"/>
      <c r="AS271" s="44"/>
      <c r="AT271" s="44"/>
      <c r="AU271" s="44"/>
      <c r="AV271" s="165"/>
    </row>
    <row r="272" spans="1:48" ht="13.25" customHeight="1" x14ac:dyDescent="0.2">
      <c r="B272" s="182"/>
      <c r="C272" s="185"/>
      <c r="D272" s="188" t="s">
        <v>545</v>
      </c>
      <c r="E272" s="179" t="s">
        <v>446</v>
      </c>
      <c r="F272" s="179"/>
      <c r="G272" s="179" t="s">
        <v>546</v>
      </c>
      <c r="H272" s="179" t="s">
        <v>547</v>
      </c>
      <c r="I272" s="179" t="s">
        <v>402</v>
      </c>
      <c r="J272" s="179"/>
      <c r="K272" s="179"/>
      <c r="L272" s="179"/>
      <c r="M272" s="179"/>
      <c r="N272" s="179"/>
      <c r="O272" s="164"/>
      <c r="P272" s="107" t="s">
        <v>422</v>
      </c>
      <c r="Q272" s="108"/>
      <c r="R272" s="164"/>
      <c r="S272" s="107" t="s">
        <v>423</v>
      </c>
      <c r="T272" s="108"/>
      <c r="U272" s="191"/>
      <c r="V272" s="79">
        <v>30</v>
      </c>
      <c r="W272" s="79"/>
      <c r="X272" s="158"/>
      <c r="Y272" s="159"/>
      <c r="Z272" s="159"/>
      <c r="AA272" s="159"/>
      <c r="AB272" s="159"/>
      <c r="AC272" s="159"/>
      <c r="AD272" s="159"/>
      <c r="AE272" s="110" t="str">
        <f t="shared" ref="AE272" si="1259">J265&amp;""</f>
        <v>Gerealiseerd</v>
      </c>
      <c r="AF272" s="139" t="str">
        <f t="shared" ref="AF272" si="1260">N265&amp;""</f>
        <v>Enkel beleidsdomeinoverschrijdend</v>
      </c>
      <c r="AG272" s="110" t="b">
        <v>0</v>
      </c>
      <c r="AH272" s="44"/>
      <c r="AI272" s="44" t="str">
        <f t="shared" ref="AI272" si="1261">IF(AI265&lt;&gt;"", 1, "")</f>
        <v/>
      </c>
      <c r="AJ272" s="44"/>
      <c r="AK272" s="44"/>
      <c r="AL272" s="44"/>
      <c r="AM272" s="44"/>
      <c r="AN272" s="110" t="b">
        <v>1</v>
      </c>
      <c r="AO272" s="44"/>
      <c r="AP272" s="44" t="str">
        <f t="shared" ref="AP272" si="1262">IF(AP265&lt;&gt;"", 1, "")</f>
        <v/>
      </c>
      <c r="AQ272" s="44"/>
      <c r="AR272" s="44"/>
      <c r="AS272" s="44"/>
      <c r="AT272" s="44"/>
      <c r="AU272" s="44"/>
      <c r="AV272" s="165"/>
    </row>
    <row r="273" spans="1:48" ht="13.25" customHeight="1" x14ac:dyDescent="0.2">
      <c r="B273" s="183"/>
      <c r="C273" s="186"/>
      <c r="D273" s="189" t="s">
        <v>545</v>
      </c>
      <c r="E273" s="180" t="s">
        <v>446</v>
      </c>
      <c r="F273" s="180"/>
      <c r="G273" s="180" t="s">
        <v>546</v>
      </c>
      <c r="H273" s="180" t="s">
        <v>547</v>
      </c>
      <c r="I273" s="180" t="s">
        <v>402</v>
      </c>
      <c r="J273" s="180"/>
      <c r="K273" s="180"/>
      <c r="L273" s="180"/>
      <c r="M273" s="180"/>
      <c r="N273" s="180"/>
      <c r="O273" s="166"/>
      <c r="P273" s="109" t="str">
        <f t="shared" ref="P273" si="1263">IF(AG273=TRUE, "Andere (specificeer:)", "Andere")</f>
        <v>Andere</v>
      </c>
      <c r="Q273" s="167"/>
      <c r="R273" s="166"/>
      <c r="S273" s="109" t="str">
        <f t="shared" ref="S273" si="1264">IF(AN273=TRUE, "Andere (specificeer:)", "Andere")</f>
        <v>Andere (specificeer:)</v>
      </c>
      <c r="T273" s="167" t="s">
        <v>661</v>
      </c>
      <c r="U273" s="192"/>
      <c r="V273" s="79">
        <v>30</v>
      </c>
      <c r="W273" s="79"/>
      <c r="X273" s="158"/>
      <c r="Y273" s="159"/>
      <c r="Z273" s="159"/>
      <c r="AA273" s="159"/>
      <c r="AB273" s="159"/>
      <c r="AC273" s="159"/>
      <c r="AD273" s="159"/>
      <c r="AE273" s="110" t="str">
        <f t="shared" ref="AE273" si="1265">J265&amp;""</f>
        <v>Gerealiseerd</v>
      </c>
      <c r="AF273" s="139" t="str">
        <f t="shared" ref="AF273" si="1266">N265&amp;""</f>
        <v>Enkel beleidsdomeinoverschrijdend</v>
      </c>
      <c r="AG273" s="110" t="b">
        <v>0</v>
      </c>
      <c r="AH273" s="44"/>
      <c r="AI273" s="44" t="str">
        <f t="shared" ref="AI273" si="1267">IF(AI265&lt;&gt;"", 1, "")</f>
        <v/>
      </c>
      <c r="AJ273" s="44"/>
      <c r="AK273" s="44"/>
      <c r="AL273" s="44"/>
      <c r="AM273" s="44"/>
      <c r="AN273" s="110" t="b">
        <v>1</v>
      </c>
      <c r="AO273" s="44"/>
      <c r="AP273" s="44" t="str">
        <f t="shared" ref="AP273" si="1268">IF(AP265&lt;&gt;"", 1, "")</f>
        <v/>
      </c>
      <c r="AQ273" s="44"/>
      <c r="AR273" s="44"/>
      <c r="AS273" s="44"/>
      <c r="AT273" s="44"/>
      <c r="AU273" s="44"/>
      <c r="AV273" s="135"/>
    </row>
    <row r="274" spans="1:48" ht="13.25" customHeight="1" x14ac:dyDescent="0.2">
      <c r="A274" s="85" t="str">
        <f t="shared" ref="A274" si="1269">IF(AV274&lt;&gt;"", "✘", "")</f>
        <v/>
      </c>
      <c r="B274" s="181" t="str">
        <f t="shared" ref="B274" si="1270">IF(C274&lt;&gt;"", IF(X274&lt;&gt;"", X274, "D"&amp;SUBSTITUTE(TEXT(W274/1000, "0000,000"), ",", ".")), "")</f>
        <v>D2023.007</v>
      </c>
      <c r="C274" s="184" t="str">
        <f>IF(Y274&amp;Z274&amp;AA274&amp;AB274&amp;AC274&amp;AD274&lt;&gt;"", IF(D274&amp;E274&amp;F274&amp;G274&amp;H274&amp;I274&lt;&gt;Y274&amp;Z274&amp;AA274&amp;AB274&amp;AC274&amp;AD274, "Gewijzigde actie", "Bestaande actie"), IF(OR(D274&amp;E274&amp;F274&amp;G274&amp;H274&amp;I274&amp;J274&amp;K274&amp;L274&amp;M274&amp;N274&amp;Q282&amp;T282&amp;U274&lt;&gt;"", AH274&lt;&gt;0, AO274&lt;&gt;0), "Nieuwe actie", ""))</f>
        <v>Bestaande actie</v>
      </c>
      <c r="D274" s="187" t="s">
        <v>549</v>
      </c>
      <c r="E274" s="178" t="s">
        <v>550</v>
      </c>
      <c r="F274" s="178"/>
      <c r="G274" s="178" t="s">
        <v>551</v>
      </c>
      <c r="H274" s="178" t="s">
        <v>552</v>
      </c>
      <c r="I274" s="178" t="s">
        <v>402</v>
      </c>
      <c r="J274" s="178" t="s">
        <v>438</v>
      </c>
      <c r="K274" s="178"/>
      <c r="L274" s="178"/>
      <c r="M274" s="178" t="s">
        <v>646</v>
      </c>
      <c r="N274" s="178" t="s">
        <v>405</v>
      </c>
      <c r="O274" s="168"/>
      <c r="P274" s="105" t="s">
        <v>406</v>
      </c>
      <c r="Q274" s="106"/>
      <c r="R274" s="168"/>
      <c r="S274" s="105" t="s">
        <v>407</v>
      </c>
      <c r="T274" s="106"/>
      <c r="U274" s="190" t="s">
        <v>553</v>
      </c>
      <c r="V274" s="79">
        <v>31</v>
      </c>
      <c r="W274" s="79">
        <f>IF(C274&lt;&gt;"", IF(C274="Nieuwe actie", MAX(VALUE(Datum_werkingsjaar&amp;"000"), $W$3:$W273)+1, VALUE(RIGHT(SUBSTITUTE(X274, ".", ""), 7))), "")</f>
        <v>2023007</v>
      </c>
      <c r="X274" s="158" t="s">
        <v>554</v>
      </c>
      <c r="Y274" s="159" t="s">
        <v>549</v>
      </c>
      <c r="Z274" s="159" t="s">
        <v>550</v>
      </c>
      <c r="AA274" s="159"/>
      <c r="AB274" s="159" t="s">
        <v>551</v>
      </c>
      <c r="AC274" s="159" t="s">
        <v>552</v>
      </c>
      <c r="AD274" s="159" t="s">
        <v>402</v>
      </c>
      <c r="AE274" s="110" t="str">
        <f t="shared" ref="AE274" si="1271">J274&amp;""</f>
        <v>In uitvoering</v>
      </c>
      <c r="AF274" s="139" t="str">
        <f t="shared" ref="AF274" si="1272">N274&amp;""</f>
        <v>Cultureel én beleidsdomeinoverschrijdend</v>
      </c>
      <c r="AG274" s="110" t="b">
        <v>1</v>
      </c>
      <c r="AH274" s="44" cm="1">
        <f t="array" ref="AH274">SUMPRODUCT((AG274:AG282)*(AG274:AG282))</f>
        <v>3</v>
      </c>
      <c r="AI274" s="44" t="str">
        <f>IF(OR($J274="Gerealiseerd", $J274="In uitvoering", $J274="Geschrapt"), IF(OR($N274=Samenwerking_C, $N274=Samenwerking_C_BDO), IF(AH274=0, "| Selecteer één of meerdere samenwerkingen in kolom 'O'.  ", ""), ""), "")</f>
        <v/>
      </c>
      <c r="AJ274" s="44" t="str">
        <f>IF(AH274&lt;&gt;0, IF(OR($N274="", $N274=Samenwerking_geen, $N274=Samenwerking_BDO), "| Maak de juiste keuze in cel 'N"&amp;ROW(N274)&amp;"' vooraleer je samenwerkingen in kolom 'O' aanduidt. Laat anders selectievakken in kolom 'O' niet aangevinkt.  ", ""), "")</f>
        <v/>
      </c>
      <c r="AK274" s="44" t="str">
        <f t="shared" ref="AK274" si="1273">IF(AG282&lt;&gt;TRUE, IF(Q282&lt;&gt;"", "| Als je andere samenwerking(en) specificeert in cel 'O"&amp;ROW(Q282)&amp;"', moet je eerst het vak 'Andere' in kolom 'O' selecteren. Laat anders cel 'O"&amp;ROW(Q282)&amp;"' leeg voor deze doelstelling.  ", ""), "")</f>
        <v/>
      </c>
      <c r="AL274" s="44" t="str">
        <f>IF(OR($N274=Samenwerking_C, $N274=Samenwerking_C_BDO), IF(AG282=TRUE, IF(Q282="", "| Specificeer andere samenwerking(en) in cel 'Q"&amp;ROW(Q282)&amp;"'.  ", ""), ""), "")</f>
        <v/>
      </c>
      <c r="AM274" s="44" t="str">
        <f t="shared" ref="AM274" si="1274">IF(AI274&lt;&gt;"", AI274, IF(AJ274&lt;&gt;"", AJ274, IF(AK274&lt;&gt;"", AK274, AK274&amp;AL274)))</f>
        <v/>
      </c>
      <c r="AN274" s="110" t="b">
        <v>0</v>
      </c>
      <c r="AO274" s="44" cm="1">
        <f t="array" ref="AO274">SUMPRODUCT((AN274:AN282)*(AN274:AN282))</f>
        <v>1</v>
      </c>
      <c r="AP274" s="44" t="str">
        <f>IF(OR($J274="Gerealiseerd", $J274="In uitvoering", $J274="Geschrapt"), IF(OR($N274=Samenwerking_BDO, $N274=Samenwerking_C_BDO), IF(AO274=0,"| Selecteer één of meerdere samenwerkingen in kolom 'R'.  ",""), ""), "")</f>
        <v/>
      </c>
      <c r="AQ274" s="44" t="str">
        <f>IF(AO274&lt;&gt;0, IF(OR($N274="", $N274=Samenwerking_geen, $N274=Samenwerking_C), "| Maak de juiste keuze in cel 'N"&amp;ROW(N274)&amp;"' vooraleer je samenwerkingen in kolom 'R' aanduidt. Laat anders selectievakken in kolom 'R' niet aangevinkt.  ", ""), "")</f>
        <v/>
      </c>
      <c r="AR274" s="44" t="str">
        <f t="shared" ref="AR274" si="1275">IF(AN282&lt;&gt;TRUE, IF(T282&lt;&gt;"", "| Als je andere samenwerking(en) specificeert in cel 'R"&amp;ROW(T282)&amp;"', moet je eerst het vak 'Andere' in kolom 'R' selecteren. Anders laat cel 'R"&amp;ROW(T282)&amp;"' leeg voor deze doelstelling.  ", ""), "")</f>
        <v/>
      </c>
      <c r="AS274" s="44" t="str">
        <f>IF(OR($N274=Samenwerking_BDO, $N274=Samenwerking_C_BDO), IF(AN282=TRUE, IF(T282="", "| Specificeer andere samenwerking(en) in cel 'T"&amp;ROW(T282)&amp;"'.  ", ""), ""), "")</f>
        <v/>
      </c>
      <c r="AT274" s="44" t="str">
        <f t="shared" ref="AT274" si="1276">IF(AP274&lt;&gt;"", AP274, IF(AQ274&lt;&gt;"", AQ274, IF(AR274&lt;&gt;"", AR274, AR274&amp;AS274)))</f>
        <v/>
      </c>
      <c r="AU274" s="44" t="str">
        <f t="shared" ref="AU274" si="1277">IF(C274&lt;&gt;"", IF(OR(D274="", E274="", G274="", I274="", J274="", M274="", IF(J274="Gerealiseerd", IF(K274="Ja", OR(L274="", N274=""), OR(K274="", N274="")), IF(J274="In uitvoering", N274="", IF(J274="Niet in uitvoering", L274="")))), "| Vul verplichte velden in.", ""), "")</f>
        <v/>
      </c>
      <c r="AV274" s="124" t="str">
        <f t="shared" ref="AV274" si="1278">IF(OR(AM274&lt;&gt;"", AT274&lt;&gt;""), AM274&amp;AT274, AU274)</f>
        <v/>
      </c>
    </row>
    <row r="275" spans="1:48" ht="13.25" customHeight="1" x14ac:dyDescent="0.2">
      <c r="B275" s="182"/>
      <c r="C275" s="185"/>
      <c r="D275" s="188" t="s">
        <v>549</v>
      </c>
      <c r="E275" s="179" t="s">
        <v>550</v>
      </c>
      <c r="F275" s="179"/>
      <c r="G275" s="179" t="s">
        <v>551</v>
      </c>
      <c r="H275" s="179" t="s">
        <v>552</v>
      </c>
      <c r="I275" s="179" t="s">
        <v>402</v>
      </c>
      <c r="J275" s="179"/>
      <c r="K275" s="179"/>
      <c r="L275" s="179"/>
      <c r="M275" s="179"/>
      <c r="N275" s="179"/>
      <c r="O275" s="164"/>
      <c r="P275" s="107" t="s">
        <v>410</v>
      </c>
      <c r="Q275" s="108"/>
      <c r="R275" s="164"/>
      <c r="S275" s="107" t="s">
        <v>411</v>
      </c>
      <c r="T275" s="108"/>
      <c r="U275" s="191"/>
      <c r="V275" s="79">
        <v>31</v>
      </c>
      <c r="W275" s="79"/>
      <c r="X275" s="158"/>
      <c r="Y275" s="159"/>
      <c r="Z275" s="159"/>
      <c r="AA275" s="159"/>
      <c r="AB275" s="159"/>
      <c r="AC275" s="159"/>
      <c r="AD275" s="159"/>
      <c r="AE275" s="110" t="str">
        <f t="shared" ref="AE275" si="1279">J274&amp;""</f>
        <v>In uitvoering</v>
      </c>
      <c r="AF275" s="139" t="str">
        <f t="shared" ref="AF275" si="1280">N274&amp;""</f>
        <v>Cultureel én beleidsdomeinoverschrijdend</v>
      </c>
      <c r="AG275" s="110" t="b">
        <v>0</v>
      </c>
      <c r="AH275" s="44"/>
      <c r="AI275" s="44" t="str">
        <f t="shared" ref="AI275" si="1281">IF(AI274&lt;&gt;"", 1, "")</f>
        <v/>
      </c>
      <c r="AJ275" s="44"/>
      <c r="AK275" s="44"/>
      <c r="AL275" s="44"/>
      <c r="AM275" s="44"/>
      <c r="AN275" s="110" t="b">
        <v>0</v>
      </c>
      <c r="AO275" s="44"/>
      <c r="AP275" s="44" t="str">
        <f t="shared" ref="AP275" si="1282">IF(AP274&lt;&gt;"", 1, "")</f>
        <v/>
      </c>
      <c r="AQ275" s="44"/>
      <c r="AR275" s="44"/>
      <c r="AS275" s="44"/>
      <c r="AT275" s="44"/>
      <c r="AU275" s="44"/>
      <c r="AV275" s="124"/>
    </row>
    <row r="276" spans="1:48" ht="13.25" customHeight="1" x14ac:dyDescent="0.2">
      <c r="B276" s="182"/>
      <c r="C276" s="185"/>
      <c r="D276" s="188" t="s">
        <v>549</v>
      </c>
      <c r="E276" s="179" t="s">
        <v>550</v>
      </c>
      <c r="F276" s="179"/>
      <c r="G276" s="179" t="s">
        <v>551</v>
      </c>
      <c r="H276" s="179" t="s">
        <v>552</v>
      </c>
      <c r="I276" s="179" t="s">
        <v>402</v>
      </c>
      <c r="J276" s="179"/>
      <c r="K276" s="179"/>
      <c r="L276" s="179"/>
      <c r="M276" s="179"/>
      <c r="N276" s="179"/>
      <c r="O276" s="164"/>
      <c r="P276" s="107" t="s">
        <v>412</v>
      </c>
      <c r="Q276" s="108"/>
      <c r="R276" s="164"/>
      <c r="S276" s="107" t="s">
        <v>413</v>
      </c>
      <c r="T276" s="108"/>
      <c r="U276" s="191"/>
      <c r="V276" s="79">
        <v>31</v>
      </c>
      <c r="W276" s="79"/>
      <c r="X276" s="158"/>
      <c r="Y276" s="159"/>
      <c r="Z276" s="159"/>
      <c r="AA276" s="159"/>
      <c r="AB276" s="159"/>
      <c r="AC276" s="159"/>
      <c r="AD276" s="159"/>
      <c r="AE276" s="110" t="str">
        <f t="shared" ref="AE276" si="1283">J274&amp;""</f>
        <v>In uitvoering</v>
      </c>
      <c r="AF276" s="139" t="str">
        <f t="shared" ref="AF276" si="1284">N274&amp;""</f>
        <v>Cultureel én beleidsdomeinoverschrijdend</v>
      </c>
      <c r="AG276" s="110" t="b">
        <v>0</v>
      </c>
      <c r="AH276" s="44"/>
      <c r="AI276" s="44" t="str">
        <f t="shared" ref="AI276" si="1285">IF(AI274&lt;&gt;"", 1, "")</f>
        <v/>
      </c>
      <c r="AJ276" s="44"/>
      <c r="AK276" s="44"/>
      <c r="AL276" s="44"/>
      <c r="AM276" s="44"/>
      <c r="AN276" s="110" t="b">
        <v>1</v>
      </c>
      <c r="AO276" s="44"/>
      <c r="AP276" s="44" t="str">
        <f t="shared" ref="AP276" si="1286">IF(AP274&lt;&gt;"", 1, "")</f>
        <v/>
      </c>
      <c r="AQ276" s="44"/>
      <c r="AR276" s="44"/>
      <c r="AS276" s="44"/>
      <c r="AT276" s="44"/>
      <c r="AU276" s="44"/>
      <c r="AV276" s="165"/>
    </row>
    <row r="277" spans="1:48" ht="13.25" customHeight="1" x14ac:dyDescent="0.2">
      <c r="B277" s="182"/>
      <c r="C277" s="185"/>
      <c r="D277" s="188" t="s">
        <v>549</v>
      </c>
      <c r="E277" s="179" t="s">
        <v>550</v>
      </c>
      <c r="F277" s="179"/>
      <c r="G277" s="179" t="s">
        <v>551</v>
      </c>
      <c r="H277" s="179" t="s">
        <v>552</v>
      </c>
      <c r="I277" s="179" t="s">
        <v>402</v>
      </c>
      <c r="J277" s="179"/>
      <c r="K277" s="179"/>
      <c r="L277" s="179"/>
      <c r="M277" s="179"/>
      <c r="N277" s="179"/>
      <c r="O277" s="164"/>
      <c r="P277" s="107" t="s">
        <v>414</v>
      </c>
      <c r="Q277" s="108"/>
      <c r="R277" s="164"/>
      <c r="S277" s="107" t="s">
        <v>415</v>
      </c>
      <c r="T277" s="108"/>
      <c r="U277" s="191"/>
      <c r="V277" s="79">
        <v>31</v>
      </c>
      <c r="W277" s="79"/>
      <c r="X277" s="158"/>
      <c r="Y277" s="159"/>
      <c r="Z277" s="159"/>
      <c r="AA277" s="159"/>
      <c r="AB277" s="159"/>
      <c r="AC277" s="159"/>
      <c r="AD277" s="159"/>
      <c r="AE277" s="110" t="str">
        <f t="shared" ref="AE277" si="1287">J274&amp;""</f>
        <v>In uitvoering</v>
      </c>
      <c r="AF277" s="139" t="str">
        <f t="shared" ref="AF277" si="1288">N274&amp;""</f>
        <v>Cultureel én beleidsdomeinoverschrijdend</v>
      </c>
      <c r="AG277" s="110" t="b">
        <v>1</v>
      </c>
      <c r="AH277" s="44"/>
      <c r="AI277" s="44" t="str">
        <f t="shared" ref="AI277" si="1289">IF(AI274&lt;&gt;"", 1, "")</f>
        <v/>
      </c>
      <c r="AJ277" s="44"/>
      <c r="AK277" s="44"/>
      <c r="AL277" s="44"/>
      <c r="AM277" s="44"/>
      <c r="AN277" s="110" t="b">
        <v>0</v>
      </c>
      <c r="AO277" s="44"/>
      <c r="AP277" s="44" t="str">
        <f t="shared" ref="AP277" si="1290">IF(AP274&lt;&gt;"", 1, "")</f>
        <v/>
      </c>
      <c r="AQ277" s="44"/>
      <c r="AR277" s="44"/>
      <c r="AS277" s="44"/>
      <c r="AT277" s="44"/>
      <c r="AU277" s="44"/>
      <c r="AV277" s="165"/>
    </row>
    <row r="278" spans="1:48" ht="13.25" customHeight="1" x14ac:dyDescent="0.2">
      <c r="B278" s="182"/>
      <c r="C278" s="185"/>
      <c r="D278" s="188" t="s">
        <v>549</v>
      </c>
      <c r="E278" s="179" t="s">
        <v>550</v>
      </c>
      <c r="F278" s="179"/>
      <c r="G278" s="179" t="s">
        <v>551</v>
      </c>
      <c r="H278" s="179" t="s">
        <v>552</v>
      </c>
      <c r="I278" s="179" t="s">
        <v>402</v>
      </c>
      <c r="J278" s="179"/>
      <c r="K278" s="179"/>
      <c r="L278" s="179"/>
      <c r="M278" s="179"/>
      <c r="N278" s="179"/>
      <c r="O278" s="164"/>
      <c r="P278" s="107" t="s">
        <v>416</v>
      </c>
      <c r="Q278" s="108"/>
      <c r="R278" s="164"/>
      <c r="S278" s="107" t="s">
        <v>417</v>
      </c>
      <c r="T278" s="108"/>
      <c r="U278" s="191"/>
      <c r="V278" s="79">
        <v>31</v>
      </c>
      <c r="W278" s="79"/>
      <c r="X278" s="158"/>
      <c r="Y278" s="159"/>
      <c r="Z278" s="159"/>
      <c r="AA278" s="159"/>
      <c r="AB278" s="159"/>
      <c r="AC278" s="159"/>
      <c r="AD278" s="159"/>
      <c r="AE278" s="110" t="str">
        <f t="shared" ref="AE278" si="1291">J274&amp;""</f>
        <v>In uitvoering</v>
      </c>
      <c r="AF278" s="139" t="str">
        <f t="shared" ref="AF278" si="1292">N274&amp;""</f>
        <v>Cultureel én beleidsdomeinoverschrijdend</v>
      </c>
      <c r="AG278" s="110" t="b">
        <v>0</v>
      </c>
      <c r="AH278" s="44"/>
      <c r="AI278" s="44" t="str">
        <f t="shared" ref="AI278" si="1293">IF(AI274&lt;&gt;"", 1, "")</f>
        <v/>
      </c>
      <c r="AJ278" s="44"/>
      <c r="AK278" s="44"/>
      <c r="AL278" s="44"/>
      <c r="AM278" s="44"/>
      <c r="AN278" s="110" t="b">
        <v>0</v>
      </c>
      <c r="AO278" s="44"/>
      <c r="AP278" s="44" t="str">
        <f t="shared" ref="AP278" si="1294">IF(AP274&lt;&gt;"", 1, "")</f>
        <v/>
      </c>
      <c r="AQ278" s="44"/>
      <c r="AR278" s="44"/>
      <c r="AS278" s="44"/>
      <c r="AT278" s="44"/>
      <c r="AU278" s="44"/>
      <c r="AV278" s="165"/>
    </row>
    <row r="279" spans="1:48" ht="13.25" customHeight="1" x14ac:dyDescent="0.2">
      <c r="B279" s="182"/>
      <c r="C279" s="185"/>
      <c r="D279" s="188" t="s">
        <v>549</v>
      </c>
      <c r="E279" s="179" t="s">
        <v>550</v>
      </c>
      <c r="F279" s="179"/>
      <c r="G279" s="179" t="s">
        <v>551</v>
      </c>
      <c r="H279" s="179" t="s">
        <v>552</v>
      </c>
      <c r="I279" s="179" t="s">
        <v>402</v>
      </c>
      <c r="J279" s="179"/>
      <c r="K279" s="179"/>
      <c r="L279" s="179"/>
      <c r="M279" s="179"/>
      <c r="N279" s="179"/>
      <c r="O279" s="164"/>
      <c r="P279" s="107" t="s">
        <v>418</v>
      </c>
      <c r="Q279" s="108"/>
      <c r="R279" s="164"/>
      <c r="S279" s="107" t="s">
        <v>419</v>
      </c>
      <c r="T279" s="108"/>
      <c r="U279" s="191"/>
      <c r="V279" s="79">
        <v>31</v>
      </c>
      <c r="W279" s="79"/>
      <c r="X279" s="158"/>
      <c r="Y279" s="159"/>
      <c r="Z279" s="159"/>
      <c r="AA279" s="159"/>
      <c r="AB279" s="159"/>
      <c r="AC279" s="159"/>
      <c r="AD279" s="159"/>
      <c r="AE279" s="110" t="str">
        <f t="shared" ref="AE279" si="1295">J274&amp;""</f>
        <v>In uitvoering</v>
      </c>
      <c r="AF279" s="139" t="str">
        <f t="shared" ref="AF279" si="1296">N274&amp;""</f>
        <v>Cultureel én beleidsdomeinoverschrijdend</v>
      </c>
      <c r="AG279" s="110" t="b">
        <v>0</v>
      </c>
      <c r="AH279" s="44"/>
      <c r="AI279" s="44" t="str">
        <f t="shared" ref="AI279" si="1297">IF(AI274&lt;&gt;"", 1, "")</f>
        <v/>
      </c>
      <c r="AJ279" s="44"/>
      <c r="AK279" s="44"/>
      <c r="AL279" s="44"/>
      <c r="AM279" s="44"/>
      <c r="AN279" s="110" t="b">
        <v>0</v>
      </c>
      <c r="AO279" s="44"/>
      <c r="AP279" s="44" t="str">
        <f t="shared" ref="AP279" si="1298">IF(AP274&lt;&gt;"", 1, "")</f>
        <v/>
      </c>
      <c r="AQ279" s="44"/>
      <c r="AR279" s="44"/>
      <c r="AS279" s="44"/>
      <c r="AT279" s="44"/>
      <c r="AU279" s="44"/>
      <c r="AV279" s="165"/>
    </row>
    <row r="280" spans="1:48" ht="13.25" customHeight="1" x14ac:dyDescent="0.2">
      <c r="B280" s="182"/>
      <c r="C280" s="185"/>
      <c r="D280" s="188" t="s">
        <v>549</v>
      </c>
      <c r="E280" s="179" t="s">
        <v>550</v>
      </c>
      <c r="F280" s="179"/>
      <c r="G280" s="179" t="s">
        <v>551</v>
      </c>
      <c r="H280" s="179" t="s">
        <v>552</v>
      </c>
      <c r="I280" s="179" t="s">
        <v>402</v>
      </c>
      <c r="J280" s="179"/>
      <c r="K280" s="179"/>
      <c r="L280" s="179"/>
      <c r="M280" s="179"/>
      <c r="N280" s="179"/>
      <c r="O280" s="164"/>
      <c r="P280" s="107" t="s">
        <v>420</v>
      </c>
      <c r="Q280" s="108"/>
      <c r="R280" s="164"/>
      <c r="S280" s="107" t="s">
        <v>421</v>
      </c>
      <c r="T280" s="108"/>
      <c r="U280" s="191"/>
      <c r="V280" s="79">
        <v>31</v>
      </c>
      <c r="W280" s="79"/>
      <c r="X280" s="158"/>
      <c r="Y280" s="159"/>
      <c r="Z280" s="159"/>
      <c r="AA280" s="159"/>
      <c r="AB280" s="159"/>
      <c r="AC280" s="159"/>
      <c r="AD280" s="159"/>
      <c r="AE280" s="110" t="str">
        <f t="shared" ref="AE280" si="1299">J274&amp;""</f>
        <v>In uitvoering</v>
      </c>
      <c r="AF280" s="139" t="str">
        <f t="shared" ref="AF280" si="1300">N274&amp;""</f>
        <v>Cultureel én beleidsdomeinoverschrijdend</v>
      </c>
      <c r="AG280" s="110" t="b">
        <v>1</v>
      </c>
      <c r="AH280" s="44"/>
      <c r="AI280" s="44" t="str">
        <f t="shared" ref="AI280" si="1301">IF(AI274&lt;&gt;"", 1, "")</f>
        <v/>
      </c>
      <c r="AJ280" s="44"/>
      <c r="AK280" s="44"/>
      <c r="AL280" s="44"/>
      <c r="AM280" s="44"/>
      <c r="AN280" s="110" t="b">
        <v>0</v>
      </c>
      <c r="AO280" s="44"/>
      <c r="AP280" s="44" t="str">
        <f t="shared" ref="AP280" si="1302">IF(AP274&lt;&gt;"", 1, "")</f>
        <v/>
      </c>
      <c r="AQ280" s="44"/>
      <c r="AR280" s="44"/>
      <c r="AS280" s="44"/>
      <c r="AT280" s="44"/>
      <c r="AU280" s="44"/>
      <c r="AV280" s="165"/>
    </row>
    <row r="281" spans="1:48" ht="13.25" customHeight="1" x14ac:dyDescent="0.2">
      <c r="B281" s="182"/>
      <c r="C281" s="185"/>
      <c r="D281" s="188" t="s">
        <v>549</v>
      </c>
      <c r="E281" s="179" t="s">
        <v>550</v>
      </c>
      <c r="F281" s="179"/>
      <c r="G281" s="179" t="s">
        <v>551</v>
      </c>
      <c r="H281" s="179" t="s">
        <v>552</v>
      </c>
      <c r="I281" s="179" t="s">
        <v>402</v>
      </c>
      <c r="J281" s="179"/>
      <c r="K281" s="179"/>
      <c r="L281" s="179"/>
      <c r="M281" s="179"/>
      <c r="N281" s="179"/>
      <c r="O281" s="164"/>
      <c r="P281" s="107" t="s">
        <v>422</v>
      </c>
      <c r="Q281" s="108"/>
      <c r="R281" s="164"/>
      <c r="S281" s="107" t="s">
        <v>423</v>
      </c>
      <c r="T281" s="108"/>
      <c r="U281" s="191"/>
      <c r="V281" s="79">
        <v>31</v>
      </c>
      <c r="W281" s="79"/>
      <c r="X281" s="158"/>
      <c r="Y281" s="159"/>
      <c r="Z281" s="159"/>
      <c r="AA281" s="159"/>
      <c r="AB281" s="159"/>
      <c r="AC281" s="159"/>
      <c r="AD281" s="159"/>
      <c r="AE281" s="110" t="str">
        <f t="shared" ref="AE281" si="1303">J274&amp;""</f>
        <v>In uitvoering</v>
      </c>
      <c r="AF281" s="139" t="str">
        <f t="shared" ref="AF281" si="1304">N274&amp;""</f>
        <v>Cultureel én beleidsdomeinoverschrijdend</v>
      </c>
      <c r="AG281" s="110" t="b">
        <v>0</v>
      </c>
      <c r="AH281" s="44"/>
      <c r="AI281" s="44" t="str">
        <f t="shared" ref="AI281" si="1305">IF(AI274&lt;&gt;"", 1, "")</f>
        <v/>
      </c>
      <c r="AJ281" s="44"/>
      <c r="AK281" s="44"/>
      <c r="AL281" s="44"/>
      <c r="AM281" s="44"/>
      <c r="AN281" s="110" t="b">
        <v>0</v>
      </c>
      <c r="AO281" s="44"/>
      <c r="AP281" s="44" t="str">
        <f t="shared" ref="AP281" si="1306">IF(AP274&lt;&gt;"", 1, "")</f>
        <v/>
      </c>
      <c r="AQ281" s="44"/>
      <c r="AR281" s="44"/>
      <c r="AS281" s="44"/>
      <c r="AT281" s="44"/>
      <c r="AU281" s="44"/>
      <c r="AV281" s="165"/>
    </row>
    <row r="282" spans="1:48" ht="13.25" customHeight="1" x14ac:dyDescent="0.2">
      <c r="B282" s="183"/>
      <c r="C282" s="186"/>
      <c r="D282" s="189" t="s">
        <v>549</v>
      </c>
      <c r="E282" s="180" t="s">
        <v>550</v>
      </c>
      <c r="F282" s="180"/>
      <c r="G282" s="180" t="s">
        <v>551</v>
      </c>
      <c r="H282" s="180" t="s">
        <v>552</v>
      </c>
      <c r="I282" s="180" t="s">
        <v>402</v>
      </c>
      <c r="J282" s="180"/>
      <c r="K282" s="180"/>
      <c r="L282" s="180"/>
      <c r="M282" s="180"/>
      <c r="N282" s="180"/>
      <c r="O282" s="166"/>
      <c r="P282" s="109" t="str">
        <f t="shared" ref="P282" si="1307">IF(AG282=TRUE, "Andere (specificeer:)", "Andere")</f>
        <v>Andere</v>
      </c>
      <c r="Q282" s="167"/>
      <c r="R282" s="166"/>
      <c r="S282" s="109" t="str">
        <f t="shared" ref="S282" si="1308">IF(AN282=TRUE, "Andere (specificeer:)", "Andere")</f>
        <v>Andere</v>
      </c>
      <c r="T282" s="167"/>
      <c r="U282" s="192"/>
      <c r="V282" s="79">
        <v>31</v>
      </c>
      <c r="W282" s="79"/>
      <c r="X282" s="158"/>
      <c r="Y282" s="159"/>
      <c r="Z282" s="159"/>
      <c r="AA282" s="159"/>
      <c r="AB282" s="159"/>
      <c r="AC282" s="159"/>
      <c r="AD282" s="159"/>
      <c r="AE282" s="110" t="str">
        <f t="shared" ref="AE282" si="1309">J274&amp;""</f>
        <v>In uitvoering</v>
      </c>
      <c r="AF282" s="139" t="str">
        <f t="shared" ref="AF282" si="1310">N274&amp;""</f>
        <v>Cultureel én beleidsdomeinoverschrijdend</v>
      </c>
      <c r="AG282" s="110" t="b">
        <v>0</v>
      </c>
      <c r="AH282" s="44"/>
      <c r="AI282" s="44" t="str">
        <f t="shared" ref="AI282" si="1311">IF(AI274&lt;&gt;"", 1, "")</f>
        <v/>
      </c>
      <c r="AJ282" s="44"/>
      <c r="AK282" s="44"/>
      <c r="AL282" s="44"/>
      <c r="AM282" s="44"/>
      <c r="AN282" s="110" t="b">
        <v>0</v>
      </c>
      <c r="AO282" s="44"/>
      <c r="AP282" s="44" t="str">
        <f t="shared" ref="AP282" si="1312">IF(AP274&lt;&gt;"", 1, "")</f>
        <v/>
      </c>
      <c r="AQ282" s="44"/>
      <c r="AR282" s="44"/>
      <c r="AS282" s="44"/>
      <c r="AT282" s="44"/>
      <c r="AU282" s="44"/>
      <c r="AV282" s="135"/>
    </row>
    <row r="283" spans="1:48" ht="13.25" customHeight="1" x14ac:dyDescent="0.2">
      <c r="A283" s="85" t="str">
        <f t="shared" ref="A283" si="1313">IF(AV283&lt;&gt;"", "✘", "")</f>
        <v/>
      </c>
      <c r="B283" s="181" t="str">
        <f t="shared" ref="B283" si="1314">IF(C283&lt;&gt;"", IF(X283&lt;&gt;"", X283, "D"&amp;SUBSTITUTE(TEXT(W283/1000, "0000,000"), ",", ".")), "")</f>
        <v>D2023.009</v>
      </c>
      <c r="C283" s="184" t="str">
        <f>IF(Y283&amp;Z283&amp;AA283&amp;AB283&amp;AC283&amp;AD283&lt;&gt;"", IF(D283&amp;E283&amp;F283&amp;G283&amp;H283&amp;I283&lt;&gt;Y283&amp;Z283&amp;AA283&amp;AB283&amp;AC283&amp;AD283, "Gewijzigde actie", "Bestaande actie"), IF(OR(D283&amp;E283&amp;F283&amp;G283&amp;H283&amp;I283&amp;J283&amp;K283&amp;L283&amp;M283&amp;N283&amp;Q291&amp;T291&amp;U283&lt;&gt;"", AH283&lt;&gt;0, AO283&lt;&gt;0), "Nieuwe actie", ""))</f>
        <v>Bestaande actie</v>
      </c>
      <c r="D283" s="187" t="s">
        <v>538</v>
      </c>
      <c r="E283" s="178" t="s">
        <v>399</v>
      </c>
      <c r="F283" s="178"/>
      <c r="G283" s="178" t="s">
        <v>555</v>
      </c>
      <c r="H283" s="178" t="s">
        <v>556</v>
      </c>
      <c r="I283" s="178" t="s">
        <v>402</v>
      </c>
      <c r="J283" s="178" t="s">
        <v>403</v>
      </c>
      <c r="K283" s="178" t="s">
        <v>404</v>
      </c>
      <c r="L283" s="178">
        <v>2026</v>
      </c>
      <c r="M283" s="178" t="s">
        <v>684</v>
      </c>
      <c r="N283" s="178" t="s">
        <v>405</v>
      </c>
      <c r="O283" s="168"/>
      <c r="P283" s="105" t="s">
        <v>406</v>
      </c>
      <c r="Q283" s="106"/>
      <c r="R283" s="168"/>
      <c r="S283" s="105" t="s">
        <v>407</v>
      </c>
      <c r="T283" s="106"/>
      <c r="U283" s="190"/>
      <c r="V283" s="79">
        <v>32</v>
      </c>
      <c r="W283" s="79">
        <f>IF(C283&lt;&gt;"", IF(C283="Nieuwe actie", MAX(VALUE(Datum_werkingsjaar&amp;"000"), $W$3:$W282)+1, VALUE(RIGHT(SUBSTITUTE(X283, ".", ""), 7))), "")</f>
        <v>2023009</v>
      </c>
      <c r="X283" s="158" t="s">
        <v>557</v>
      </c>
      <c r="Y283" s="159" t="s">
        <v>538</v>
      </c>
      <c r="Z283" s="159" t="s">
        <v>399</v>
      </c>
      <c r="AA283" s="159"/>
      <c r="AB283" s="159" t="s">
        <v>555</v>
      </c>
      <c r="AC283" s="159" t="s">
        <v>556</v>
      </c>
      <c r="AD283" s="159" t="s">
        <v>402</v>
      </c>
      <c r="AE283" s="110" t="str">
        <f t="shared" ref="AE283" si="1315">J283&amp;""</f>
        <v>Gerealiseerd</v>
      </c>
      <c r="AF283" s="139" t="str">
        <f t="shared" ref="AF283" si="1316">N283&amp;""</f>
        <v>Cultureel én beleidsdomeinoverschrijdend</v>
      </c>
      <c r="AG283" s="110" t="b">
        <v>0</v>
      </c>
      <c r="AH283" s="44" cm="1">
        <f t="array" ref="AH283">SUMPRODUCT((AG283:AG291)*(AG283:AG291))</f>
        <v>4</v>
      </c>
      <c r="AI283" s="44" t="str">
        <f>IF(OR($J283="Gerealiseerd", $J283="In uitvoering", $J283="Geschrapt"), IF(OR($N283=Samenwerking_C, $N283=Samenwerking_C_BDO), IF(AH283=0, "| Selecteer één of meerdere samenwerkingen in kolom 'O'.  ", ""), ""), "")</f>
        <v/>
      </c>
      <c r="AJ283" s="44" t="str">
        <f>IF(AH283&lt;&gt;0, IF(OR($N283="", $N283=Samenwerking_geen, $N283=Samenwerking_BDO), "| Maak de juiste keuze in cel 'N"&amp;ROW(N283)&amp;"' vooraleer je samenwerkingen in kolom 'O' aanduidt. Laat anders selectievakken in kolom 'O' niet aangevinkt.  ", ""), "")</f>
        <v/>
      </c>
      <c r="AK283" s="44" t="str">
        <f t="shared" ref="AK283" si="1317">IF(AG291&lt;&gt;TRUE, IF(Q291&lt;&gt;"", "| Als je andere samenwerking(en) specificeert in cel 'O"&amp;ROW(Q291)&amp;"', moet je eerst het vak 'Andere' in kolom 'O' selecteren. Laat anders cel 'O"&amp;ROW(Q291)&amp;"' leeg voor deze doelstelling.  ", ""), "")</f>
        <v/>
      </c>
      <c r="AL283" s="44" t="str">
        <f>IF(OR($N283=Samenwerking_C, $N283=Samenwerking_C_BDO), IF(AG291=TRUE, IF(Q291="", "| Specificeer andere samenwerking(en) in cel 'Q"&amp;ROW(Q291)&amp;"'.  ", ""), ""), "")</f>
        <v/>
      </c>
      <c r="AM283" s="44" t="str">
        <f t="shared" ref="AM283" si="1318">IF(AI283&lt;&gt;"", AI283, IF(AJ283&lt;&gt;"", AJ283, IF(AK283&lt;&gt;"", AK283, AK283&amp;AL283)))</f>
        <v/>
      </c>
      <c r="AN283" s="110" t="b">
        <v>0</v>
      </c>
      <c r="AO283" s="44" cm="1">
        <f t="array" ref="AO283">SUMPRODUCT((AN283:AN291)*(AN283:AN291))</f>
        <v>1</v>
      </c>
      <c r="AP283" s="44" t="str">
        <f>IF(OR($J283="Gerealiseerd", $J283="In uitvoering", $J283="Geschrapt"), IF(OR($N283=Samenwerking_BDO, $N283=Samenwerking_C_BDO), IF(AO283=0,"| Selecteer één of meerdere samenwerkingen in kolom 'R'.  ",""), ""), "")</f>
        <v/>
      </c>
      <c r="AQ283" s="44" t="str">
        <f>IF(AO283&lt;&gt;0, IF(OR($N283="", $N283=Samenwerking_geen, $N283=Samenwerking_C), "| Maak de juiste keuze in cel 'N"&amp;ROW(N283)&amp;"' vooraleer je samenwerkingen in kolom 'R' aanduidt. Laat anders selectievakken in kolom 'R' niet aangevinkt.  ", ""), "")</f>
        <v/>
      </c>
      <c r="AR283" s="44" t="str">
        <f t="shared" ref="AR283" si="1319">IF(AN291&lt;&gt;TRUE, IF(T291&lt;&gt;"", "| Als je andere samenwerking(en) specificeert in cel 'R"&amp;ROW(T291)&amp;"', moet je eerst het vak 'Andere' in kolom 'R' selecteren. Anders laat cel 'R"&amp;ROW(T291)&amp;"' leeg voor deze doelstelling.  ", ""), "")</f>
        <v/>
      </c>
      <c r="AS283" s="44" t="str">
        <f>IF(OR($N283=Samenwerking_BDO, $N283=Samenwerking_C_BDO), IF(AN291=TRUE, IF(T291="", "| Specificeer andere samenwerking(en) in cel 'T"&amp;ROW(T291)&amp;"'.  ", ""), ""), "")</f>
        <v/>
      </c>
      <c r="AT283" s="44" t="str">
        <f t="shared" ref="AT283" si="1320">IF(AP283&lt;&gt;"", AP283, IF(AQ283&lt;&gt;"", AQ283, IF(AR283&lt;&gt;"", AR283, AR283&amp;AS283)))</f>
        <v/>
      </c>
      <c r="AU283" s="44" t="str">
        <f t="shared" ref="AU283" si="1321">IF(C283&lt;&gt;"", IF(OR(D283="", E283="", G283="", I283="", J283="", M283="", IF(J283="Gerealiseerd", IF(K283="Ja", OR(L283="", N283=""), OR(K283="", N283="")), IF(J283="In uitvoering", N283="", IF(J283="Niet in uitvoering", L283="")))), "| Vul verplichte velden in.", ""), "")</f>
        <v/>
      </c>
      <c r="AV283" s="124" t="str">
        <f t="shared" ref="AV283" si="1322">IF(OR(AM283&lt;&gt;"", AT283&lt;&gt;""), AM283&amp;AT283, AU283)</f>
        <v/>
      </c>
    </row>
    <row r="284" spans="1:48" ht="13.25" customHeight="1" x14ac:dyDescent="0.2">
      <c r="B284" s="182"/>
      <c r="C284" s="185"/>
      <c r="D284" s="188" t="s">
        <v>538</v>
      </c>
      <c r="E284" s="179" t="s">
        <v>399</v>
      </c>
      <c r="F284" s="179"/>
      <c r="G284" s="179" t="s">
        <v>555</v>
      </c>
      <c r="H284" s="179" t="s">
        <v>556</v>
      </c>
      <c r="I284" s="179" t="s">
        <v>402</v>
      </c>
      <c r="J284" s="179"/>
      <c r="K284" s="179"/>
      <c r="L284" s="179"/>
      <c r="M284" s="179"/>
      <c r="N284" s="179"/>
      <c r="O284" s="164"/>
      <c r="P284" s="107" t="s">
        <v>410</v>
      </c>
      <c r="Q284" s="108"/>
      <c r="R284" s="164"/>
      <c r="S284" s="107" t="s">
        <v>411</v>
      </c>
      <c r="T284" s="108"/>
      <c r="U284" s="191"/>
      <c r="V284" s="79">
        <v>32</v>
      </c>
      <c r="W284" s="79"/>
      <c r="X284" s="158"/>
      <c r="Y284" s="159"/>
      <c r="Z284" s="159"/>
      <c r="AA284" s="159"/>
      <c r="AB284" s="159"/>
      <c r="AC284" s="159"/>
      <c r="AD284" s="159"/>
      <c r="AE284" s="110" t="str">
        <f t="shared" ref="AE284" si="1323">J283&amp;""</f>
        <v>Gerealiseerd</v>
      </c>
      <c r="AF284" s="139" t="str">
        <f t="shared" ref="AF284" si="1324">N283&amp;""</f>
        <v>Cultureel én beleidsdomeinoverschrijdend</v>
      </c>
      <c r="AG284" s="110" t="b">
        <v>0</v>
      </c>
      <c r="AH284" s="44"/>
      <c r="AI284" s="44" t="str">
        <f t="shared" ref="AI284" si="1325">IF(AI283&lt;&gt;"", 1, "")</f>
        <v/>
      </c>
      <c r="AJ284" s="44"/>
      <c r="AK284" s="44"/>
      <c r="AL284" s="44"/>
      <c r="AM284" s="44"/>
      <c r="AN284" s="110" t="b">
        <v>0</v>
      </c>
      <c r="AO284" s="44"/>
      <c r="AP284" s="44" t="str">
        <f t="shared" ref="AP284" si="1326">IF(AP283&lt;&gt;"", 1, "")</f>
        <v/>
      </c>
      <c r="AQ284" s="44"/>
      <c r="AR284" s="44"/>
      <c r="AS284" s="44"/>
      <c r="AT284" s="44"/>
      <c r="AU284" s="44"/>
      <c r="AV284" s="124"/>
    </row>
    <row r="285" spans="1:48" ht="13.25" customHeight="1" x14ac:dyDescent="0.2">
      <c r="B285" s="182"/>
      <c r="C285" s="185"/>
      <c r="D285" s="188" t="s">
        <v>538</v>
      </c>
      <c r="E285" s="179" t="s">
        <v>399</v>
      </c>
      <c r="F285" s="179"/>
      <c r="G285" s="179" t="s">
        <v>555</v>
      </c>
      <c r="H285" s="179" t="s">
        <v>556</v>
      </c>
      <c r="I285" s="179" t="s">
        <v>402</v>
      </c>
      <c r="J285" s="179"/>
      <c r="K285" s="179"/>
      <c r="L285" s="179"/>
      <c r="M285" s="179"/>
      <c r="N285" s="179"/>
      <c r="O285" s="164"/>
      <c r="P285" s="107" t="s">
        <v>412</v>
      </c>
      <c r="Q285" s="108"/>
      <c r="R285" s="164"/>
      <c r="S285" s="107" t="s">
        <v>413</v>
      </c>
      <c r="T285" s="108"/>
      <c r="U285" s="191"/>
      <c r="V285" s="79">
        <v>32</v>
      </c>
      <c r="W285" s="79"/>
      <c r="X285" s="158"/>
      <c r="Y285" s="159"/>
      <c r="Z285" s="159"/>
      <c r="AA285" s="159"/>
      <c r="AB285" s="159"/>
      <c r="AC285" s="159"/>
      <c r="AD285" s="159"/>
      <c r="AE285" s="110" t="str">
        <f t="shared" ref="AE285" si="1327">J283&amp;""</f>
        <v>Gerealiseerd</v>
      </c>
      <c r="AF285" s="139" t="str">
        <f t="shared" ref="AF285" si="1328">N283&amp;""</f>
        <v>Cultureel én beleidsdomeinoverschrijdend</v>
      </c>
      <c r="AG285" s="110" t="b">
        <v>0</v>
      </c>
      <c r="AH285" s="44"/>
      <c r="AI285" s="44" t="str">
        <f t="shared" ref="AI285" si="1329">IF(AI283&lt;&gt;"", 1, "")</f>
        <v/>
      </c>
      <c r="AJ285" s="44"/>
      <c r="AK285" s="44"/>
      <c r="AL285" s="44"/>
      <c r="AM285" s="44"/>
      <c r="AN285" s="110" t="b">
        <v>0</v>
      </c>
      <c r="AO285" s="44"/>
      <c r="AP285" s="44" t="str">
        <f t="shared" ref="AP285" si="1330">IF(AP283&lt;&gt;"", 1, "")</f>
        <v/>
      </c>
      <c r="AQ285" s="44"/>
      <c r="AR285" s="44"/>
      <c r="AS285" s="44"/>
      <c r="AT285" s="44"/>
      <c r="AU285" s="44"/>
      <c r="AV285" s="165"/>
    </row>
    <row r="286" spans="1:48" ht="13.25" customHeight="1" x14ac:dyDescent="0.2">
      <c r="B286" s="182"/>
      <c r="C286" s="185"/>
      <c r="D286" s="188" t="s">
        <v>538</v>
      </c>
      <c r="E286" s="179" t="s">
        <v>399</v>
      </c>
      <c r="F286" s="179"/>
      <c r="G286" s="179" t="s">
        <v>555</v>
      </c>
      <c r="H286" s="179" t="s">
        <v>556</v>
      </c>
      <c r="I286" s="179" t="s">
        <v>402</v>
      </c>
      <c r="J286" s="179"/>
      <c r="K286" s="179"/>
      <c r="L286" s="179"/>
      <c r="M286" s="179"/>
      <c r="N286" s="179"/>
      <c r="O286" s="164"/>
      <c r="P286" s="107" t="s">
        <v>414</v>
      </c>
      <c r="Q286" s="108"/>
      <c r="R286" s="164"/>
      <c r="S286" s="107" t="s">
        <v>415</v>
      </c>
      <c r="T286" s="108"/>
      <c r="U286" s="191"/>
      <c r="V286" s="79">
        <v>32</v>
      </c>
      <c r="W286" s="79"/>
      <c r="X286" s="158"/>
      <c r="Y286" s="159"/>
      <c r="Z286" s="159"/>
      <c r="AA286" s="159"/>
      <c r="AB286" s="159"/>
      <c r="AC286" s="159"/>
      <c r="AD286" s="159"/>
      <c r="AE286" s="110" t="str">
        <f t="shared" ref="AE286" si="1331">J283&amp;""</f>
        <v>Gerealiseerd</v>
      </c>
      <c r="AF286" s="139" t="str">
        <f t="shared" ref="AF286" si="1332">N283&amp;""</f>
        <v>Cultureel én beleidsdomeinoverschrijdend</v>
      </c>
      <c r="AG286" s="110" t="b">
        <v>1</v>
      </c>
      <c r="AH286" s="44"/>
      <c r="AI286" s="44" t="str">
        <f t="shared" ref="AI286" si="1333">IF(AI283&lt;&gt;"", 1, "")</f>
        <v/>
      </c>
      <c r="AJ286" s="44"/>
      <c r="AK286" s="44"/>
      <c r="AL286" s="44"/>
      <c r="AM286" s="44"/>
      <c r="AN286" s="110" t="b">
        <v>0</v>
      </c>
      <c r="AO286" s="44"/>
      <c r="AP286" s="44" t="str">
        <f t="shared" ref="AP286" si="1334">IF(AP283&lt;&gt;"", 1, "")</f>
        <v/>
      </c>
      <c r="AQ286" s="44"/>
      <c r="AR286" s="44"/>
      <c r="AS286" s="44"/>
      <c r="AT286" s="44"/>
      <c r="AU286" s="44"/>
      <c r="AV286" s="165"/>
    </row>
    <row r="287" spans="1:48" ht="13.25" customHeight="1" x14ac:dyDescent="0.2">
      <c r="B287" s="182"/>
      <c r="C287" s="185"/>
      <c r="D287" s="188" t="s">
        <v>538</v>
      </c>
      <c r="E287" s="179" t="s">
        <v>399</v>
      </c>
      <c r="F287" s="179"/>
      <c r="G287" s="179" t="s">
        <v>555</v>
      </c>
      <c r="H287" s="179" t="s">
        <v>556</v>
      </c>
      <c r="I287" s="179" t="s">
        <v>402</v>
      </c>
      <c r="J287" s="179"/>
      <c r="K287" s="179"/>
      <c r="L287" s="179"/>
      <c r="M287" s="179"/>
      <c r="N287" s="179"/>
      <c r="O287" s="164"/>
      <c r="P287" s="107" t="s">
        <v>416</v>
      </c>
      <c r="Q287" s="108"/>
      <c r="R287" s="164"/>
      <c r="S287" s="107" t="s">
        <v>417</v>
      </c>
      <c r="T287" s="108"/>
      <c r="U287" s="191"/>
      <c r="V287" s="79">
        <v>32</v>
      </c>
      <c r="W287" s="79"/>
      <c r="X287" s="158"/>
      <c r="Y287" s="159"/>
      <c r="Z287" s="159"/>
      <c r="AA287" s="159"/>
      <c r="AB287" s="159"/>
      <c r="AC287" s="159"/>
      <c r="AD287" s="159"/>
      <c r="AE287" s="110" t="str">
        <f t="shared" ref="AE287" si="1335">J283&amp;""</f>
        <v>Gerealiseerd</v>
      </c>
      <c r="AF287" s="139" t="str">
        <f t="shared" ref="AF287" si="1336">N283&amp;""</f>
        <v>Cultureel én beleidsdomeinoverschrijdend</v>
      </c>
      <c r="AG287" s="110" t="b">
        <v>0</v>
      </c>
      <c r="AH287" s="44"/>
      <c r="AI287" s="44" t="str">
        <f t="shared" ref="AI287" si="1337">IF(AI283&lt;&gt;"", 1, "")</f>
        <v/>
      </c>
      <c r="AJ287" s="44"/>
      <c r="AK287" s="44"/>
      <c r="AL287" s="44"/>
      <c r="AM287" s="44"/>
      <c r="AN287" s="110" t="b">
        <v>0</v>
      </c>
      <c r="AO287" s="44"/>
      <c r="AP287" s="44" t="str">
        <f t="shared" ref="AP287" si="1338">IF(AP283&lt;&gt;"", 1, "")</f>
        <v/>
      </c>
      <c r="AQ287" s="44"/>
      <c r="AR287" s="44"/>
      <c r="AS287" s="44"/>
      <c r="AT287" s="44"/>
      <c r="AU287" s="44"/>
      <c r="AV287" s="165"/>
    </row>
    <row r="288" spans="1:48" ht="13.25" customHeight="1" x14ac:dyDescent="0.2">
      <c r="B288" s="182"/>
      <c r="C288" s="185"/>
      <c r="D288" s="188" t="s">
        <v>538</v>
      </c>
      <c r="E288" s="179" t="s">
        <v>399</v>
      </c>
      <c r="F288" s="179"/>
      <c r="G288" s="179" t="s">
        <v>555</v>
      </c>
      <c r="H288" s="179" t="s">
        <v>556</v>
      </c>
      <c r="I288" s="179" t="s">
        <v>402</v>
      </c>
      <c r="J288" s="179"/>
      <c r="K288" s="179"/>
      <c r="L288" s="179"/>
      <c r="M288" s="179"/>
      <c r="N288" s="179"/>
      <c r="O288" s="164"/>
      <c r="P288" s="107" t="s">
        <v>418</v>
      </c>
      <c r="Q288" s="108"/>
      <c r="R288" s="164"/>
      <c r="S288" s="107" t="s">
        <v>419</v>
      </c>
      <c r="T288" s="108"/>
      <c r="U288" s="191"/>
      <c r="V288" s="79">
        <v>32</v>
      </c>
      <c r="W288" s="79"/>
      <c r="X288" s="158"/>
      <c r="Y288" s="159"/>
      <c r="Z288" s="159"/>
      <c r="AA288" s="159"/>
      <c r="AB288" s="159"/>
      <c r="AC288" s="159"/>
      <c r="AD288" s="159"/>
      <c r="AE288" s="110" t="str">
        <f t="shared" ref="AE288" si="1339">J283&amp;""</f>
        <v>Gerealiseerd</v>
      </c>
      <c r="AF288" s="139" t="str">
        <f t="shared" ref="AF288" si="1340">N283&amp;""</f>
        <v>Cultureel én beleidsdomeinoverschrijdend</v>
      </c>
      <c r="AG288" s="110" t="b">
        <v>1</v>
      </c>
      <c r="AH288" s="44"/>
      <c r="AI288" s="44" t="str">
        <f t="shared" ref="AI288" si="1341">IF(AI283&lt;&gt;"", 1, "")</f>
        <v/>
      </c>
      <c r="AJ288" s="44"/>
      <c r="AK288" s="44"/>
      <c r="AL288" s="44"/>
      <c r="AM288" s="44"/>
      <c r="AN288" s="110" t="b">
        <v>0</v>
      </c>
      <c r="AO288" s="44"/>
      <c r="AP288" s="44" t="str">
        <f t="shared" ref="AP288" si="1342">IF(AP283&lt;&gt;"", 1, "")</f>
        <v/>
      </c>
      <c r="AQ288" s="44"/>
      <c r="AR288" s="44"/>
      <c r="AS288" s="44"/>
      <c r="AT288" s="44"/>
      <c r="AU288" s="44"/>
      <c r="AV288" s="165"/>
    </row>
    <row r="289" spans="1:48" ht="13.25" customHeight="1" x14ac:dyDescent="0.2">
      <c r="B289" s="182"/>
      <c r="C289" s="185"/>
      <c r="D289" s="188" t="s">
        <v>538</v>
      </c>
      <c r="E289" s="179" t="s">
        <v>399</v>
      </c>
      <c r="F289" s="179"/>
      <c r="G289" s="179" t="s">
        <v>555</v>
      </c>
      <c r="H289" s="179" t="s">
        <v>556</v>
      </c>
      <c r="I289" s="179" t="s">
        <v>402</v>
      </c>
      <c r="J289" s="179"/>
      <c r="K289" s="179"/>
      <c r="L289" s="179"/>
      <c r="M289" s="179"/>
      <c r="N289" s="179"/>
      <c r="O289" s="164"/>
      <c r="P289" s="107" t="s">
        <v>420</v>
      </c>
      <c r="Q289" s="108"/>
      <c r="R289" s="164"/>
      <c r="S289" s="107" t="s">
        <v>421</v>
      </c>
      <c r="T289" s="108"/>
      <c r="U289" s="191"/>
      <c r="V289" s="79">
        <v>32</v>
      </c>
      <c r="W289" s="79"/>
      <c r="X289" s="158"/>
      <c r="Y289" s="159"/>
      <c r="Z289" s="159"/>
      <c r="AA289" s="159"/>
      <c r="AB289" s="159"/>
      <c r="AC289" s="159"/>
      <c r="AD289" s="159"/>
      <c r="AE289" s="110" t="str">
        <f t="shared" ref="AE289" si="1343">J283&amp;""</f>
        <v>Gerealiseerd</v>
      </c>
      <c r="AF289" s="139" t="str">
        <f t="shared" ref="AF289" si="1344">N283&amp;""</f>
        <v>Cultureel én beleidsdomeinoverschrijdend</v>
      </c>
      <c r="AG289" s="110" t="b">
        <v>1</v>
      </c>
      <c r="AH289" s="44"/>
      <c r="AI289" s="44" t="str">
        <f t="shared" ref="AI289" si="1345">IF(AI283&lt;&gt;"", 1, "")</f>
        <v/>
      </c>
      <c r="AJ289" s="44"/>
      <c r="AK289" s="44"/>
      <c r="AL289" s="44"/>
      <c r="AM289" s="44"/>
      <c r="AN289" s="110" t="b">
        <v>1</v>
      </c>
      <c r="AO289" s="44"/>
      <c r="AP289" s="44" t="str">
        <f t="shared" ref="AP289" si="1346">IF(AP283&lt;&gt;"", 1, "")</f>
        <v/>
      </c>
      <c r="AQ289" s="44"/>
      <c r="AR289" s="44"/>
      <c r="AS289" s="44"/>
      <c r="AT289" s="44"/>
      <c r="AU289" s="44"/>
      <c r="AV289" s="165"/>
    </row>
    <row r="290" spans="1:48" ht="13.25" customHeight="1" x14ac:dyDescent="0.2">
      <c r="B290" s="182"/>
      <c r="C290" s="185"/>
      <c r="D290" s="188" t="s">
        <v>538</v>
      </c>
      <c r="E290" s="179" t="s">
        <v>399</v>
      </c>
      <c r="F290" s="179"/>
      <c r="G290" s="179" t="s">
        <v>555</v>
      </c>
      <c r="H290" s="179" t="s">
        <v>556</v>
      </c>
      <c r="I290" s="179" t="s">
        <v>402</v>
      </c>
      <c r="J290" s="179"/>
      <c r="K290" s="179"/>
      <c r="L290" s="179"/>
      <c r="M290" s="179"/>
      <c r="N290" s="179"/>
      <c r="O290" s="164"/>
      <c r="P290" s="107" t="s">
        <v>422</v>
      </c>
      <c r="Q290" s="108"/>
      <c r="R290" s="164"/>
      <c r="S290" s="107" t="s">
        <v>423</v>
      </c>
      <c r="T290" s="108"/>
      <c r="U290" s="191"/>
      <c r="V290" s="79">
        <v>32</v>
      </c>
      <c r="W290" s="79"/>
      <c r="X290" s="158"/>
      <c r="Y290" s="159"/>
      <c r="Z290" s="159"/>
      <c r="AA290" s="159"/>
      <c r="AB290" s="159"/>
      <c r="AC290" s="159"/>
      <c r="AD290" s="159"/>
      <c r="AE290" s="110" t="str">
        <f t="shared" ref="AE290" si="1347">J283&amp;""</f>
        <v>Gerealiseerd</v>
      </c>
      <c r="AF290" s="139" t="str">
        <f t="shared" ref="AF290" si="1348">N283&amp;""</f>
        <v>Cultureel én beleidsdomeinoverschrijdend</v>
      </c>
      <c r="AG290" s="110" t="b">
        <v>0</v>
      </c>
      <c r="AH290" s="44"/>
      <c r="AI290" s="44" t="str">
        <f t="shared" ref="AI290" si="1349">IF(AI283&lt;&gt;"", 1, "")</f>
        <v/>
      </c>
      <c r="AJ290" s="44"/>
      <c r="AK290" s="44"/>
      <c r="AL290" s="44"/>
      <c r="AM290" s="44"/>
      <c r="AN290" s="110" t="b">
        <v>0</v>
      </c>
      <c r="AO290" s="44"/>
      <c r="AP290" s="44" t="str">
        <f t="shared" ref="AP290" si="1350">IF(AP283&lt;&gt;"", 1, "")</f>
        <v/>
      </c>
      <c r="AQ290" s="44"/>
      <c r="AR290" s="44"/>
      <c r="AS290" s="44"/>
      <c r="AT290" s="44"/>
      <c r="AU290" s="44"/>
      <c r="AV290" s="165"/>
    </row>
    <row r="291" spans="1:48" ht="13.25" customHeight="1" x14ac:dyDescent="0.2">
      <c r="B291" s="183"/>
      <c r="C291" s="186"/>
      <c r="D291" s="189" t="s">
        <v>538</v>
      </c>
      <c r="E291" s="180" t="s">
        <v>399</v>
      </c>
      <c r="F291" s="180"/>
      <c r="G291" s="180" t="s">
        <v>555</v>
      </c>
      <c r="H291" s="180" t="s">
        <v>556</v>
      </c>
      <c r="I291" s="180" t="s">
        <v>402</v>
      </c>
      <c r="J291" s="180"/>
      <c r="K291" s="180"/>
      <c r="L291" s="180"/>
      <c r="M291" s="180"/>
      <c r="N291" s="180"/>
      <c r="O291" s="166"/>
      <c r="P291" s="109" t="str">
        <f t="shared" ref="P291" si="1351">IF(AG291=TRUE, "Andere (specificeer:)", "Andere")</f>
        <v>Andere (specificeer:)</v>
      </c>
      <c r="Q291" s="167" t="s">
        <v>688</v>
      </c>
      <c r="R291" s="166"/>
      <c r="S291" s="109" t="str">
        <f t="shared" ref="S291" si="1352">IF(AN291=TRUE, "Andere (specificeer:)", "Andere")</f>
        <v>Andere</v>
      </c>
      <c r="T291" s="167"/>
      <c r="U291" s="192"/>
      <c r="V291" s="79">
        <v>32</v>
      </c>
      <c r="W291" s="79"/>
      <c r="X291" s="158"/>
      <c r="Y291" s="159"/>
      <c r="Z291" s="159"/>
      <c r="AA291" s="159"/>
      <c r="AB291" s="159"/>
      <c r="AC291" s="159"/>
      <c r="AD291" s="159"/>
      <c r="AE291" s="110" t="str">
        <f t="shared" ref="AE291" si="1353">J283&amp;""</f>
        <v>Gerealiseerd</v>
      </c>
      <c r="AF291" s="139" t="str">
        <f t="shared" ref="AF291" si="1354">N283&amp;""</f>
        <v>Cultureel én beleidsdomeinoverschrijdend</v>
      </c>
      <c r="AG291" s="110" t="b">
        <v>1</v>
      </c>
      <c r="AH291" s="44"/>
      <c r="AI291" s="44" t="str">
        <f t="shared" ref="AI291" si="1355">IF(AI283&lt;&gt;"", 1, "")</f>
        <v/>
      </c>
      <c r="AJ291" s="44"/>
      <c r="AK291" s="44"/>
      <c r="AL291" s="44"/>
      <c r="AM291" s="44"/>
      <c r="AN291" s="110" t="b">
        <v>0</v>
      </c>
      <c r="AO291" s="44"/>
      <c r="AP291" s="44" t="str">
        <f t="shared" ref="AP291" si="1356">IF(AP283&lt;&gt;"", 1, "")</f>
        <v/>
      </c>
      <c r="AQ291" s="44"/>
      <c r="AR291" s="44"/>
      <c r="AS291" s="44"/>
      <c r="AT291" s="44"/>
      <c r="AU291" s="44"/>
      <c r="AV291" s="135"/>
    </row>
    <row r="292" spans="1:48" ht="13.25" customHeight="1" x14ac:dyDescent="0.2">
      <c r="A292" s="85" t="str">
        <f t="shared" ref="A292" si="1357">IF(AV292&lt;&gt;"", "✘", "")</f>
        <v/>
      </c>
      <c r="B292" s="181" t="str">
        <f t="shared" ref="B292" si="1358">IF(C292&lt;&gt;"", IF(X292&lt;&gt;"", X292, "D"&amp;SUBSTITUTE(TEXT(W292/1000, "0000,000"), ",", ".")), "")</f>
        <v>D2024.002</v>
      </c>
      <c r="C292" s="184" t="str">
        <f>IF(Y292&amp;Z292&amp;AA292&amp;AB292&amp;AC292&amp;AD292&lt;&gt;"", IF(D292&amp;E292&amp;F292&amp;G292&amp;H292&amp;I292&lt;&gt;Y292&amp;Z292&amp;AA292&amp;AB292&amp;AC292&amp;AD292, "Gewijzigde actie", "Bestaande actie"), IF(OR(D292&amp;E292&amp;F292&amp;G292&amp;H292&amp;I292&amp;J292&amp;K292&amp;L292&amp;M292&amp;N292&amp;Q300&amp;T300&amp;U292&lt;&gt;"", AH292&lt;&gt;0, AO292&lt;&gt;0), "Nieuwe actie", ""))</f>
        <v>Bestaande actie</v>
      </c>
      <c r="D292" s="187" t="s">
        <v>558</v>
      </c>
      <c r="E292" s="178" t="s">
        <v>492</v>
      </c>
      <c r="F292" s="178"/>
      <c r="G292" s="178" t="s">
        <v>559</v>
      </c>
      <c r="H292" s="178" t="s">
        <v>560</v>
      </c>
      <c r="I292" s="178" t="s">
        <v>402</v>
      </c>
      <c r="J292" s="178" t="s">
        <v>403</v>
      </c>
      <c r="K292" s="178" t="s">
        <v>404</v>
      </c>
      <c r="L292" s="178">
        <v>2026</v>
      </c>
      <c r="M292" s="178" t="s">
        <v>648</v>
      </c>
      <c r="N292" s="178" t="s">
        <v>426</v>
      </c>
      <c r="O292" s="168"/>
      <c r="P292" s="105" t="s">
        <v>406</v>
      </c>
      <c r="Q292" s="106"/>
      <c r="R292" s="168"/>
      <c r="S292" s="105" t="s">
        <v>407</v>
      </c>
      <c r="T292" s="106"/>
      <c r="U292" s="190"/>
      <c r="V292" s="79">
        <v>33</v>
      </c>
      <c r="W292" s="79">
        <f>IF(C292&lt;&gt;"", IF(C292="Nieuwe actie", MAX(VALUE(Datum_werkingsjaar&amp;"000"), $W$3:$W291)+1, VALUE(RIGHT(SUBSTITUTE(X292, ".", ""), 7))), "")</f>
        <v>2024002</v>
      </c>
      <c r="X292" s="158" t="s">
        <v>561</v>
      </c>
      <c r="Y292" s="159" t="s">
        <v>558</v>
      </c>
      <c r="Z292" s="159" t="s">
        <v>492</v>
      </c>
      <c r="AA292" s="159"/>
      <c r="AB292" s="159" t="s">
        <v>559</v>
      </c>
      <c r="AC292" s="159" t="s">
        <v>560</v>
      </c>
      <c r="AD292" s="159" t="s">
        <v>402</v>
      </c>
      <c r="AE292" s="110" t="str">
        <f t="shared" ref="AE292" si="1359">J292&amp;""</f>
        <v>Gerealiseerd</v>
      </c>
      <c r="AF292" s="139" t="str">
        <f t="shared" ref="AF292" si="1360">N292&amp;""</f>
        <v>Geen samenwerking</v>
      </c>
      <c r="AG292" s="110" t="b">
        <v>0</v>
      </c>
      <c r="AH292" s="44" cm="1">
        <f t="array" ref="AH292">SUMPRODUCT((AG292:AG300)*(AG292:AG300))</f>
        <v>0</v>
      </c>
      <c r="AI292" s="44" t="str">
        <f>IF(OR($J292="Gerealiseerd", $J292="In uitvoering", $J292="Geschrapt"), IF(OR($N292=Samenwerking_C, $N292=Samenwerking_C_BDO), IF(AH292=0, "| Selecteer één of meerdere samenwerkingen in kolom 'O'.  ", ""), ""), "")</f>
        <v/>
      </c>
      <c r="AJ292" s="44" t="str">
        <f>IF(AH292&lt;&gt;0, IF(OR($N292="", $N292=Samenwerking_geen, $N292=Samenwerking_BDO), "| Maak de juiste keuze in cel 'N"&amp;ROW(N292)&amp;"' vooraleer je samenwerkingen in kolom 'O' aanduidt. Laat anders selectievakken in kolom 'O' niet aangevinkt.  ", ""), "")</f>
        <v/>
      </c>
      <c r="AK292" s="44" t="str">
        <f t="shared" ref="AK292" si="1361">IF(AG300&lt;&gt;TRUE, IF(Q300&lt;&gt;"", "| Als je andere samenwerking(en) specificeert in cel 'O"&amp;ROW(Q300)&amp;"', moet je eerst het vak 'Andere' in kolom 'O' selecteren. Laat anders cel 'O"&amp;ROW(Q300)&amp;"' leeg voor deze doelstelling.  ", ""), "")</f>
        <v/>
      </c>
      <c r="AL292" s="44" t="str">
        <f>IF(OR($N292=Samenwerking_C, $N292=Samenwerking_C_BDO), IF(AG300=TRUE, IF(Q300="", "| Specificeer andere samenwerking(en) in cel 'Q"&amp;ROW(Q300)&amp;"'.  ", ""), ""), "")</f>
        <v/>
      </c>
      <c r="AM292" s="44" t="str">
        <f t="shared" ref="AM292" si="1362">IF(AI292&lt;&gt;"", AI292, IF(AJ292&lt;&gt;"", AJ292, IF(AK292&lt;&gt;"", AK292, AK292&amp;AL292)))</f>
        <v/>
      </c>
      <c r="AN292" s="110" t="b">
        <v>0</v>
      </c>
      <c r="AO292" s="44" cm="1">
        <f t="array" ref="AO292">SUMPRODUCT((AN292:AN300)*(AN292:AN300))</f>
        <v>0</v>
      </c>
      <c r="AP292" s="44" t="str">
        <f>IF(OR($J292="Gerealiseerd", $J292="In uitvoering", $J292="Geschrapt"), IF(OR($N292=Samenwerking_BDO, $N292=Samenwerking_C_BDO), IF(AO292=0,"| Selecteer één of meerdere samenwerkingen in kolom 'R'.  ",""), ""), "")</f>
        <v/>
      </c>
      <c r="AQ292" s="44" t="str">
        <f>IF(AO292&lt;&gt;0, IF(OR($N292="", $N292=Samenwerking_geen, $N292=Samenwerking_C), "| Maak de juiste keuze in cel 'N"&amp;ROW(N292)&amp;"' vooraleer je samenwerkingen in kolom 'R' aanduidt. Laat anders selectievakken in kolom 'R' niet aangevinkt.  ", ""), "")</f>
        <v/>
      </c>
      <c r="AR292" s="44" t="str">
        <f t="shared" ref="AR292" si="1363">IF(AN300&lt;&gt;TRUE, IF(T300&lt;&gt;"", "| Als je andere samenwerking(en) specificeert in cel 'R"&amp;ROW(T300)&amp;"', moet je eerst het vak 'Andere' in kolom 'R' selecteren. Anders laat cel 'R"&amp;ROW(T300)&amp;"' leeg voor deze doelstelling.  ", ""), "")</f>
        <v/>
      </c>
      <c r="AS292" s="44" t="str">
        <f>IF(OR($N292=Samenwerking_BDO, $N292=Samenwerking_C_BDO), IF(AN300=TRUE, IF(T300="", "| Specificeer andere samenwerking(en) in cel 'T"&amp;ROW(T300)&amp;"'.  ", ""), ""), "")</f>
        <v/>
      </c>
      <c r="AT292" s="44" t="str">
        <f t="shared" ref="AT292" si="1364">IF(AP292&lt;&gt;"", AP292, IF(AQ292&lt;&gt;"", AQ292, IF(AR292&lt;&gt;"", AR292, AR292&amp;AS292)))</f>
        <v/>
      </c>
      <c r="AU292" s="44" t="str">
        <f t="shared" ref="AU292" si="1365">IF(C292&lt;&gt;"", IF(OR(D292="", E292="", G292="", I292="", J292="", M292="", IF(J292="Gerealiseerd", IF(K292="Ja", OR(L292="", N292=""), OR(K292="", N292="")), IF(J292="In uitvoering", N292="", IF(J292="Niet in uitvoering", L292="")))), "| Vul verplichte velden in.", ""), "")</f>
        <v/>
      </c>
      <c r="AV292" s="124" t="str">
        <f t="shared" ref="AV292" si="1366">IF(OR(AM292&lt;&gt;"", AT292&lt;&gt;""), AM292&amp;AT292, AU292)</f>
        <v/>
      </c>
    </row>
    <row r="293" spans="1:48" ht="13.25" customHeight="1" x14ac:dyDescent="0.2">
      <c r="B293" s="182"/>
      <c r="C293" s="185"/>
      <c r="D293" s="188" t="s">
        <v>558</v>
      </c>
      <c r="E293" s="179" t="s">
        <v>492</v>
      </c>
      <c r="F293" s="179"/>
      <c r="G293" s="179" t="s">
        <v>559</v>
      </c>
      <c r="H293" s="179" t="s">
        <v>560</v>
      </c>
      <c r="I293" s="179" t="s">
        <v>402</v>
      </c>
      <c r="J293" s="179"/>
      <c r="K293" s="179"/>
      <c r="L293" s="179"/>
      <c r="M293" s="179"/>
      <c r="N293" s="179"/>
      <c r="O293" s="164"/>
      <c r="P293" s="107" t="s">
        <v>410</v>
      </c>
      <c r="Q293" s="108"/>
      <c r="R293" s="164"/>
      <c r="S293" s="107" t="s">
        <v>411</v>
      </c>
      <c r="T293" s="108"/>
      <c r="U293" s="191"/>
      <c r="V293" s="79">
        <v>33</v>
      </c>
      <c r="W293" s="79"/>
      <c r="X293" s="158"/>
      <c r="Y293" s="159"/>
      <c r="Z293" s="159"/>
      <c r="AA293" s="159"/>
      <c r="AB293" s="159"/>
      <c r="AC293" s="159"/>
      <c r="AD293" s="159"/>
      <c r="AE293" s="110" t="str">
        <f t="shared" ref="AE293" si="1367">J292&amp;""</f>
        <v>Gerealiseerd</v>
      </c>
      <c r="AF293" s="139" t="str">
        <f t="shared" ref="AF293" si="1368">N292&amp;""</f>
        <v>Geen samenwerking</v>
      </c>
      <c r="AG293" s="110" t="b">
        <v>0</v>
      </c>
      <c r="AH293" s="44"/>
      <c r="AI293" s="44" t="str">
        <f t="shared" ref="AI293" si="1369">IF(AI292&lt;&gt;"", 1, "")</f>
        <v/>
      </c>
      <c r="AJ293" s="44"/>
      <c r="AK293" s="44"/>
      <c r="AL293" s="44"/>
      <c r="AM293" s="44"/>
      <c r="AN293" s="110" t="b">
        <v>0</v>
      </c>
      <c r="AO293" s="44"/>
      <c r="AP293" s="44" t="str">
        <f t="shared" ref="AP293" si="1370">IF(AP292&lt;&gt;"", 1, "")</f>
        <v/>
      </c>
      <c r="AQ293" s="44"/>
      <c r="AR293" s="44"/>
      <c r="AS293" s="44"/>
      <c r="AT293" s="44"/>
      <c r="AU293" s="44"/>
      <c r="AV293" s="124"/>
    </row>
    <row r="294" spans="1:48" ht="13.25" customHeight="1" x14ac:dyDescent="0.2">
      <c r="B294" s="182"/>
      <c r="C294" s="185"/>
      <c r="D294" s="188" t="s">
        <v>558</v>
      </c>
      <c r="E294" s="179" t="s">
        <v>492</v>
      </c>
      <c r="F294" s="179"/>
      <c r="G294" s="179" t="s">
        <v>559</v>
      </c>
      <c r="H294" s="179" t="s">
        <v>560</v>
      </c>
      <c r="I294" s="179" t="s">
        <v>402</v>
      </c>
      <c r="J294" s="179"/>
      <c r="K294" s="179"/>
      <c r="L294" s="179"/>
      <c r="M294" s="179"/>
      <c r="N294" s="179"/>
      <c r="O294" s="164"/>
      <c r="P294" s="107" t="s">
        <v>412</v>
      </c>
      <c r="Q294" s="108"/>
      <c r="R294" s="164"/>
      <c r="S294" s="107" t="s">
        <v>413</v>
      </c>
      <c r="T294" s="108"/>
      <c r="U294" s="191"/>
      <c r="V294" s="79">
        <v>33</v>
      </c>
      <c r="W294" s="79"/>
      <c r="X294" s="158"/>
      <c r="Y294" s="159"/>
      <c r="Z294" s="159"/>
      <c r="AA294" s="159"/>
      <c r="AB294" s="159"/>
      <c r="AC294" s="159"/>
      <c r="AD294" s="159"/>
      <c r="AE294" s="110" t="str">
        <f t="shared" ref="AE294" si="1371">J292&amp;""</f>
        <v>Gerealiseerd</v>
      </c>
      <c r="AF294" s="139" t="str">
        <f t="shared" ref="AF294" si="1372">N292&amp;""</f>
        <v>Geen samenwerking</v>
      </c>
      <c r="AG294" s="110" t="b">
        <v>0</v>
      </c>
      <c r="AH294" s="44"/>
      <c r="AI294" s="44" t="str">
        <f t="shared" ref="AI294" si="1373">IF(AI292&lt;&gt;"", 1, "")</f>
        <v/>
      </c>
      <c r="AJ294" s="44"/>
      <c r="AK294" s="44"/>
      <c r="AL294" s="44"/>
      <c r="AM294" s="44"/>
      <c r="AN294" s="110" t="b">
        <v>0</v>
      </c>
      <c r="AO294" s="44"/>
      <c r="AP294" s="44" t="str">
        <f t="shared" ref="AP294" si="1374">IF(AP292&lt;&gt;"", 1, "")</f>
        <v/>
      </c>
      <c r="AQ294" s="44"/>
      <c r="AR294" s="44"/>
      <c r="AS294" s="44"/>
      <c r="AT294" s="44"/>
      <c r="AU294" s="44"/>
      <c r="AV294" s="165"/>
    </row>
    <row r="295" spans="1:48" ht="13.25" customHeight="1" x14ac:dyDescent="0.2">
      <c r="B295" s="182"/>
      <c r="C295" s="185"/>
      <c r="D295" s="188" t="s">
        <v>558</v>
      </c>
      <c r="E295" s="179" t="s">
        <v>492</v>
      </c>
      <c r="F295" s="179"/>
      <c r="G295" s="179" t="s">
        <v>559</v>
      </c>
      <c r="H295" s="179" t="s">
        <v>560</v>
      </c>
      <c r="I295" s="179" t="s">
        <v>402</v>
      </c>
      <c r="J295" s="179"/>
      <c r="K295" s="179"/>
      <c r="L295" s="179"/>
      <c r="M295" s="179"/>
      <c r="N295" s="179"/>
      <c r="O295" s="164"/>
      <c r="P295" s="107" t="s">
        <v>414</v>
      </c>
      <c r="Q295" s="108"/>
      <c r="R295" s="164"/>
      <c r="S295" s="107" t="s">
        <v>415</v>
      </c>
      <c r="T295" s="108"/>
      <c r="U295" s="191"/>
      <c r="V295" s="79">
        <v>33</v>
      </c>
      <c r="W295" s="79"/>
      <c r="X295" s="158"/>
      <c r="Y295" s="159"/>
      <c r="Z295" s="159"/>
      <c r="AA295" s="159"/>
      <c r="AB295" s="159"/>
      <c r="AC295" s="159"/>
      <c r="AD295" s="159"/>
      <c r="AE295" s="110" t="str">
        <f t="shared" ref="AE295" si="1375">J292&amp;""</f>
        <v>Gerealiseerd</v>
      </c>
      <c r="AF295" s="139" t="str">
        <f t="shared" ref="AF295" si="1376">N292&amp;""</f>
        <v>Geen samenwerking</v>
      </c>
      <c r="AG295" s="110" t="b">
        <v>0</v>
      </c>
      <c r="AH295" s="44"/>
      <c r="AI295" s="44" t="str">
        <f t="shared" ref="AI295" si="1377">IF(AI292&lt;&gt;"", 1, "")</f>
        <v/>
      </c>
      <c r="AJ295" s="44"/>
      <c r="AK295" s="44"/>
      <c r="AL295" s="44"/>
      <c r="AM295" s="44"/>
      <c r="AN295" s="110" t="b">
        <v>0</v>
      </c>
      <c r="AO295" s="44"/>
      <c r="AP295" s="44" t="str">
        <f t="shared" ref="AP295" si="1378">IF(AP292&lt;&gt;"", 1, "")</f>
        <v/>
      </c>
      <c r="AQ295" s="44"/>
      <c r="AR295" s="44"/>
      <c r="AS295" s="44"/>
      <c r="AT295" s="44"/>
      <c r="AU295" s="44"/>
      <c r="AV295" s="165"/>
    </row>
    <row r="296" spans="1:48" ht="13.25" customHeight="1" x14ac:dyDescent="0.2">
      <c r="B296" s="182"/>
      <c r="C296" s="185"/>
      <c r="D296" s="188" t="s">
        <v>558</v>
      </c>
      <c r="E296" s="179" t="s">
        <v>492</v>
      </c>
      <c r="F296" s="179"/>
      <c r="G296" s="179" t="s">
        <v>559</v>
      </c>
      <c r="H296" s="179" t="s">
        <v>560</v>
      </c>
      <c r="I296" s="179" t="s">
        <v>402</v>
      </c>
      <c r="J296" s="179"/>
      <c r="K296" s="179"/>
      <c r="L296" s="179"/>
      <c r="M296" s="179"/>
      <c r="N296" s="179"/>
      <c r="O296" s="164"/>
      <c r="P296" s="107" t="s">
        <v>416</v>
      </c>
      <c r="Q296" s="108"/>
      <c r="R296" s="164"/>
      <c r="S296" s="107" t="s">
        <v>417</v>
      </c>
      <c r="T296" s="108"/>
      <c r="U296" s="191"/>
      <c r="V296" s="79">
        <v>33</v>
      </c>
      <c r="W296" s="79"/>
      <c r="X296" s="158"/>
      <c r="Y296" s="159"/>
      <c r="Z296" s="159"/>
      <c r="AA296" s="159"/>
      <c r="AB296" s="159"/>
      <c r="AC296" s="159"/>
      <c r="AD296" s="159"/>
      <c r="AE296" s="110" t="str">
        <f t="shared" ref="AE296" si="1379">J292&amp;""</f>
        <v>Gerealiseerd</v>
      </c>
      <c r="AF296" s="139" t="str">
        <f t="shared" ref="AF296" si="1380">N292&amp;""</f>
        <v>Geen samenwerking</v>
      </c>
      <c r="AG296" s="110" t="b">
        <v>0</v>
      </c>
      <c r="AH296" s="44"/>
      <c r="AI296" s="44" t="str">
        <f t="shared" ref="AI296" si="1381">IF(AI292&lt;&gt;"", 1, "")</f>
        <v/>
      </c>
      <c r="AJ296" s="44"/>
      <c r="AK296" s="44"/>
      <c r="AL296" s="44"/>
      <c r="AM296" s="44"/>
      <c r="AN296" s="110" t="b">
        <v>0</v>
      </c>
      <c r="AO296" s="44"/>
      <c r="AP296" s="44" t="str">
        <f t="shared" ref="AP296" si="1382">IF(AP292&lt;&gt;"", 1, "")</f>
        <v/>
      </c>
      <c r="AQ296" s="44"/>
      <c r="AR296" s="44"/>
      <c r="AS296" s="44"/>
      <c r="AT296" s="44"/>
      <c r="AU296" s="44"/>
      <c r="AV296" s="165"/>
    </row>
    <row r="297" spans="1:48" ht="13.25" customHeight="1" x14ac:dyDescent="0.2">
      <c r="B297" s="182"/>
      <c r="C297" s="185"/>
      <c r="D297" s="188" t="s">
        <v>558</v>
      </c>
      <c r="E297" s="179" t="s">
        <v>492</v>
      </c>
      <c r="F297" s="179"/>
      <c r="G297" s="179" t="s">
        <v>559</v>
      </c>
      <c r="H297" s="179" t="s">
        <v>560</v>
      </c>
      <c r="I297" s="179" t="s">
        <v>402</v>
      </c>
      <c r="J297" s="179"/>
      <c r="K297" s="179"/>
      <c r="L297" s="179"/>
      <c r="M297" s="179"/>
      <c r="N297" s="179"/>
      <c r="O297" s="164"/>
      <c r="P297" s="107" t="s">
        <v>418</v>
      </c>
      <c r="Q297" s="108"/>
      <c r="R297" s="164"/>
      <c r="S297" s="107" t="s">
        <v>419</v>
      </c>
      <c r="T297" s="108"/>
      <c r="U297" s="191"/>
      <c r="V297" s="79">
        <v>33</v>
      </c>
      <c r="W297" s="79"/>
      <c r="X297" s="158"/>
      <c r="Y297" s="159"/>
      <c r="Z297" s="159"/>
      <c r="AA297" s="159"/>
      <c r="AB297" s="159"/>
      <c r="AC297" s="159"/>
      <c r="AD297" s="159"/>
      <c r="AE297" s="110" t="str">
        <f t="shared" ref="AE297" si="1383">J292&amp;""</f>
        <v>Gerealiseerd</v>
      </c>
      <c r="AF297" s="139" t="str">
        <f t="shared" ref="AF297" si="1384">N292&amp;""</f>
        <v>Geen samenwerking</v>
      </c>
      <c r="AG297" s="110" t="b">
        <v>0</v>
      </c>
      <c r="AH297" s="44"/>
      <c r="AI297" s="44" t="str">
        <f t="shared" ref="AI297" si="1385">IF(AI292&lt;&gt;"", 1, "")</f>
        <v/>
      </c>
      <c r="AJ297" s="44"/>
      <c r="AK297" s="44"/>
      <c r="AL297" s="44"/>
      <c r="AM297" s="44"/>
      <c r="AN297" s="110" t="b">
        <v>0</v>
      </c>
      <c r="AO297" s="44"/>
      <c r="AP297" s="44" t="str">
        <f t="shared" ref="AP297" si="1386">IF(AP292&lt;&gt;"", 1, "")</f>
        <v/>
      </c>
      <c r="AQ297" s="44"/>
      <c r="AR297" s="44"/>
      <c r="AS297" s="44"/>
      <c r="AT297" s="44"/>
      <c r="AU297" s="44"/>
      <c r="AV297" s="165"/>
    </row>
    <row r="298" spans="1:48" ht="13.25" customHeight="1" x14ac:dyDescent="0.2">
      <c r="B298" s="182"/>
      <c r="C298" s="185"/>
      <c r="D298" s="188" t="s">
        <v>558</v>
      </c>
      <c r="E298" s="179" t="s">
        <v>492</v>
      </c>
      <c r="F298" s="179"/>
      <c r="G298" s="179" t="s">
        <v>559</v>
      </c>
      <c r="H298" s="179" t="s">
        <v>560</v>
      </c>
      <c r="I298" s="179" t="s">
        <v>402</v>
      </c>
      <c r="J298" s="179"/>
      <c r="K298" s="179"/>
      <c r="L298" s="179"/>
      <c r="M298" s="179"/>
      <c r="N298" s="179"/>
      <c r="O298" s="164"/>
      <c r="P298" s="107" t="s">
        <v>420</v>
      </c>
      <c r="Q298" s="108"/>
      <c r="R298" s="164"/>
      <c r="S298" s="107" t="s">
        <v>421</v>
      </c>
      <c r="T298" s="108"/>
      <c r="U298" s="191"/>
      <c r="V298" s="79">
        <v>33</v>
      </c>
      <c r="W298" s="79"/>
      <c r="X298" s="158"/>
      <c r="Y298" s="159"/>
      <c r="Z298" s="159"/>
      <c r="AA298" s="159"/>
      <c r="AB298" s="159"/>
      <c r="AC298" s="159"/>
      <c r="AD298" s="159"/>
      <c r="AE298" s="110" t="str">
        <f t="shared" ref="AE298" si="1387">J292&amp;""</f>
        <v>Gerealiseerd</v>
      </c>
      <c r="AF298" s="139" t="str">
        <f t="shared" ref="AF298" si="1388">N292&amp;""</f>
        <v>Geen samenwerking</v>
      </c>
      <c r="AG298" s="110" t="b">
        <v>0</v>
      </c>
      <c r="AH298" s="44"/>
      <c r="AI298" s="44" t="str">
        <f t="shared" ref="AI298" si="1389">IF(AI292&lt;&gt;"", 1, "")</f>
        <v/>
      </c>
      <c r="AJ298" s="44"/>
      <c r="AK298" s="44"/>
      <c r="AL298" s="44"/>
      <c r="AM298" s="44"/>
      <c r="AN298" s="110" t="b">
        <v>0</v>
      </c>
      <c r="AO298" s="44"/>
      <c r="AP298" s="44" t="str">
        <f t="shared" ref="AP298" si="1390">IF(AP292&lt;&gt;"", 1, "")</f>
        <v/>
      </c>
      <c r="AQ298" s="44"/>
      <c r="AR298" s="44"/>
      <c r="AS298" s="44"/>
      <c r="AT298" s="44"/>
      <c r="AU298" s="44"/>
      <c r="AV298" s="165"/>
    </row>
    <row r="299" spans="1:48" ht="13.25" customHeight="1" x14ac:dyDescent="0.2">
      <c r="B299" s="182"/>
      <c r="C299" s="185"/>
      <c r="D299" s="188" t="s">
        <v>558</v>
      </c>
      <c r="E299" s="179" t="s">
        <v>492</v>
      </c>
      <c r="F299" s="179"/>
      <c r="G299" s="179" t="s">
        <v>559</v>
      </c>
      <c r="H299" s="179" t="s">
        <v>560</v>
      </c>
      <c r="I299" s="179" t="s">
        <v>402</v>
      </c>
      <c r="J299" s="179"/>
      <c r="K299" s="179"/>
      <c r="L299" s="179"/>
      <c r="M299" s="179"/>
      <c r="N299" s="179"/>
      <c r="O299" s="164"/>
      <c r="P299" s="107" t="s">
        <v>422</v>
      </c>
      <c r="Q299" s="108"/>
      <c r="R299" s="164"/>
      <c r="S299" s="107" t="s">
        <v>423</v>
      </c>
      <c r="T299" s="108"/>
      <c r="U299" s="191"/>
      <c r="V299" s="79">
        <v>33</v>
      </c>
      <c r="W299" s="79"/>
      <c r="X299" s="158"/>
      <c r="Y299" s="159"/>
      <c r="Z299" s="159"/>
      <c r="AA299" s="159"/>
      <c r="AB299" s="159"/>
      <c r="AC299" s="159"/>
      <c r="AD299" s="159"/>
      <c r="AE299" s="110" t="str">
        <f t="shared" ref="AE299" si="1391">J292&amp;""</f>
        <v>Gerealiseerd</v>
      </c>
      <c r="AF299" s="139" t="str">
        <f t="shared" ref="AF299" si="1392">N292&amp;""</f>
        <v>Geen samenwerking</v>
      </c>
      <c r="AG299" s="110" t="b">
        <v>0</v>
      </c>
      <c r="AH299" s="44"/>
      <c r="AI299" s="44" t="str">
        <f t="shared" ref="AI299" si="1393">IF(AI292&lt;&gt;"", 1, "")</f>
        <v/>
      </c>
      <c r="AJ299" s="44"/>
      <c r="AK299" s="44"/>
      <c r="AL299" s="44"/>
      <c r="AM299" s="44"/>
      <c r="AN299" s="110" t="b">
        <v>0</v>
      </c>
      <c r="AO299" s="44"/>
      <c r="AP299" s="44" t="str">
        <f t="shared" ref="AP299" si="1394">IF(AP292&lt;&gt;"", 1, "")</f>
        <v/>
      </c>
      <c r="AQ299" s="44"/>
      <c r="AR299" s="44"/>
      <c r="AS299" s="44"/>
      <c r="AT299" s="44"/>
      <c r="AU299" s="44"/>
      <c r="AV299" s="165"/>
    </row>
    <row r="300" spans="1:48" ht="13.25" customHeight="1" x14ac:dyDescent="0.2">
      <c r="B300" s="183"/>
      <c r="C300" s="186"/>
      <c r="D300" s="189" t="s">
        <v>558</v>
      </c>
      <c r="E300" s="180" t="s">
        <v>492</v>
      </c>
      <c r="F300" s="180"/>
      <c r="G300" s="180" t="s">
        <v>559</v>
      </c>
      <c r="H300" s="180" t="s">
        <v>560</v>
      </c>
      <c r="I300" s="180" t="s">
        <v>402</v>
      </c>
      <c r="J300" s="180"/>
      <c r="K300" s="180"/>
      <c r="L300" s="180"/>
      <c r="M300" s="180"/>
      <c r="N300" s="180"/>
      <c r="O300" s="166"/>
      <c r="P300" s="109" t="str">
        <f t="shared" ref="P300" si="1395">IF(AG300=TRUE, "Andere (specificeer:)", "Andere")</f>
        <v>Andere</v>
      </c>
      <c r="Q300" s="167"/>
      <c r="R300" s="166"/>
      <c r="S300" s="109" t="str">
        <f t="shared" ref="S300" si="1396">IF(AN300=TRUE, "Andere (specificeer:)", "Andere")</f>
        <v>Andere</v>
      </c>
      <c r="T300" s="167"/>
      <c r="U300" s="192"/>
      <c r="V300" s="79">
        <v>33</v>
      </c>
      <c r="W300" s="79"/>
      <c r="X300" s="158"/>
      <c r="Y300" s="159"/>
      <c r="Z300" s="159"/>
      <c r="AA300" s="159"/>
      <c r="AB300" s="159"/>
      <c r="AC300" s="159"/>
      <c r="AD300" s="159"/>
      <c r="AE300" s="110" t="str">
        <f t="shared" ref="AE300" si="1397">J292&amp;""</f>
        <v>Gerealiseerd</v>
      </c>
      <c r="AF300" s="139" t="str">
        <f t="shared" ref="AF300" si="1398">N292&amp;""</f>
        <v>Geen samenwerking</v>
      </c>
      <c r="AG300" s="110" t="b">
        <v>0</v>
      </c>
      <c r="AH300" s="44"/>
      <c r="AI300" s="44" t="str">
        <f t="shared" ref="AI300" si="1399">IF(AI292&lt;&gt;"", 1, "")</f>
        <v/>
      </c>
      <c r="AJ300" s="44"/>
      <c r="AK300" s="44"/>
      <c r="AL300" s="44"/>
      <c r="AM300" s="44"/>
      <c r="AN300" s="110" t="b">
        <v>0</v>
      </c>
      <c r="AO300" s="44"/>
      <c r="AP300" s="44" t="str">
        <f t="shared" ref="AP300" si="1400">IF(AP292&lt;&gt;"", 1, "")</f>
        <v/>
      </c>
      <c r="AQ300" s="44"/>
      <c r="AR300" s="44"/>
      <c r="AS300" s="44"/>
      <c r="AT300" s="44"/>
      <c r="AU300" s="44"/>
      <c r="AV300" s="135"/>
    </row>
    <row r="301" spans="1:48" ht="13.25" customHeight="1" x14ac:dyDescent="0.2">
      <c r="A301" s="85" t="str">
        <f t="shared" ref="A301" si="1401">IF(AV301&lt;&gt;"", "✘", "")</f>
        <v/>
      </c>
      <c r="B301" s="181" t="str">
        <f t="shared" ref="B301" si="1402">IF(C301&lt;&gt;"", IF(X301&lt;&gt;"", X301, "D"&amp;SUBSTITUTE(TEXT(W301/1000, "0000,000"), ",", ".")), "")</f>
        <v>D2024.003</v>
      </c>
      <c r="C301" s="184" t="str">
        <f>IF(Y301&amp;Z301&amp;AA301&amp;AB301&amp;AC301&amp;AD301&lt;&gt;"", IF(D301&amp;E301&amp;F301&amp;G301&amp;H301&amp;I301&lt;&gt;Y301&amp;Z301&amp;AA301&amp;AB301&amp;AC301&amp;AD301, "Gewijzigde actie", "Bestaande actie"), IF(OR(D301&amp;E301&amp;F301&amp;G301&amp;H301&amp;I301&amp;J301&amp;K301&amp;L301&amp;M301&amp;N301&amp;Q309&amp;T309&amp;U301&lt;&gt;"", AH301&lt;&gt;0, AO301&lt;&gt;0), "Nieuwe actie", ""))</f>
        <v>Bestaande actie</v>
      </c>
      <c r="D301" s="187" t="s">
        <v>549</v>
      </c>
      <c r="E301" s="178" t="s">
        <v>550</v>
      </c>
      <c r="F301" s="178"/>
      <c r="G301" s="178" t="s">
        <v>551</v>
      </c>
      <c r="H301" s="178" t="s">
        <v>562</v>
      </c>
      <c r="I301" s="178" t="s">
        <v>402</v>
      </c>
      <c r="J301" s="178" t="s">
        <v>403</v>
      </c>
      <c r="K301" s="178" t="s">
        <v>404</v>
      </c>
      <c r="L301" s="178">
        <v>2026</v>
      </c>
      <c r="M301" s="178" t="s">
        <v>649</v>
      </c>
      <c r="N301" s="178" t="s">
        <v>405</v>
      </c>
      <c r="O301" s="168"/>
      <c r="P301" s="105" t="s">
        <v>406</v>
      </c>
      <c r="Q301" s="106"/>
      <c r="R301" s="168"/>
      <c r="S301" s="105" t="s">
        <v>407</v>
      </c>
      <c r="T301" s="106"/>
      <c r="U301" s="190" t="s">
        <v>553</v>
      </c>
      <c r="V301" s="79">
        <v>34</v>
      </c>
      <c r="W301" s="79">
        <f>IF(C301&lt;&gt;"", IF(C301="Nieuwe actie", MAX(VALUE(Datum_werkingsjaar&amp;"000"), $W$3:$W300)+1, VALUE(RIGHT(SUBSTITUTE(X301, ".", ""), 7))), "")</f>
        <v>2024003</v>
      </c>
      <c r="X301" s="158" t="s">
        <v>563</v>
      </c>
      <c r="Y301" s="159" t="s">
        <v>549</v>
      </c>
      <c r="Z301" s="159" t="s">
        <v>550</v>
      </c>
      <c r="AA301" s="159"/>
      <c r="AB301" s="159" t="s">
        <v>551</v>
      </c>
      <c r="AC301" s="159" t="s">
        <v>562</v>
      </c>
      <c r="AD301" s="159" t="s">
        <v>402</v>
      </c>
      <c r="AE301" s="110" t="str">
        <f t="shared" ref="AE301" si="1403">J301&amp;""</f>
        <v>Gerealiseerd</v>
      </c>
      <c r="AF301" s="139" t="str">
        <f t="shared" ref="AF301" si="1404">N301&amp;""</f>
        <v>Cultureel én beleidsdomeinoverschrijdend</v>
      </c>
      <c r="AG301" s="110" t="b">
        <v>1</v>
      </c>
      <c r="AH301" s="44" cm="1">
        <f t="array" ref="AH301">SUMPRODUCT((AG301:AG309)*(AG301:AG309))</f>
        <v>3</v>
      </c>
      <c r="AI301" s="44" t="str">
        <f>IF(OR($J301="Gerealiseerd", $J301="In uitvoering", $J301="Geschrapt"), IF(OR($N301=Samenwerking_C, $N301=Samenwerking_C_BDO), IF(AH301=0, "| Selecteer één of meerdere samenwerkingen in kolom 'O'.  ", ""), ""), "")</f>
        <v/>
      </c>
      <c r="AJ301" s="44" t="str">
        <f>IF(AH301&lt;&gt;0, IF(OR($N301="", $N301=Samenwerking_geen, $N301=Samenwerking_BDO), "| Maak de juiste keuze in cel 'N"&amp;ROW(N301)&amp;"' vooraleer je samenwerkingen in kolom 'O' aanduidt. Laat anders selectievakken in kolom 'O' niet aangevinkt.  ", ""), "")</f>
        <v/>
      </c>
      <c r="AK301" s="44" t="str">
        <f t="shared" ref="AK301" si="1405">IF(AG309&lt;&gt;TRUE, IF(Q309&lt;&gt;"", "| Als je andere samenwerking(en) specificeert in cel 'O"&amp;ROW(Q309)&amp;"', moet je eerst het vak 'Andere' in kolom 'O' selecteren. Laat anders cel 'O"&amp;ROW(Q309)&amp;"' leeg voor deze doelstelling.  ", ""), "")</f>
        <v/>
      </c>
      <c r="AL301" s="44" t="str">
        <f>IF(OR($N301=Samenwerking_C, $N301=Samenwerking_C_BDO), IF(AG309=TRUE, IF(Q309="", "| Specificeer andere samenwerking(en) in cel 'Q"&amp;ROW(Q309)&amp;"'.  ", ""), ""), "")</f>
        <v/>
      </c>
      <c r="AM301" s="44" t="str">
        <f t="shared" ref="AM301" si="1406">IF(AI301&lt;&gt;"", AI301, IF(AJ301&lt;&gt;"", AJ301, IF(AK301&lt;&gt;"", AK301, AK301&amp;AL301)))</f>
        <v/>
      </c>
      <c r="AN301" s="110" t="b">
        <v>0</v>
      </c>
      <c r="AO301" s="44" cm="1">
        <f t="array" ref="AO301">SUMPRODUCT((AN301:AN309)*(AN301:AN309))</f>
        <v>1</v>
      </c>
      <c r="AP301" s="44" t="str">
        <f>IF(OR($J301="Gerealiseerd", $J301="In uitvoering", $J301="Geschrapt"), IF(OR($N301=Samenwerking_BDO, $N301=Samenwerking_C_BDO), IF(AO301=0,"| Selecteer één of meerdere samenwerkingen in kolom 'R'.  ",""), ""), "")</f>
        <v/>
      </c>
      <c r="AQ301" s="44" t="str">
        <f>IF(AO301&lt;&gt;0, IF(OR($N301="", $N301=Samenwerking_geen, $N301=Samenwerking_C), "| Maak de juiste keuze in cel 'N"&amp;ROW(N301)&amp;"' vooraleer je samenwerkingen in kolom 'R' aanduidt. Laat anders selectievakken in kolom 'R' niet aangevinkt.  ", ""), "")</f>
        <v/>
      </c>
      <c r="AR301" s="44" t="str">
        <f t="shared" ref="AR301" si="1407">IF(AN309&lt;&gt;TRUE, IF(T309&lt;&gt;"", "| Als je andere samenwerking(en) specificeert in cel 'R"&amp;ROW(T309)&amp;"', moet je eerst het vak 'Andere' in kolom 'R' selecteren. Anders laat cel 'R"&amp;ROW(T309)&amp;"' leeg voor deze doelstelling.  ", ""), "")</f>
        <v/>
      </c>
      <c r="AS301" s="44" t="str">
        <f>IF(OR($N301=Samenwerking_BDO, $N301=Samenwerking_C_BDO), IF(AN309=TRUE, IF(T309="", "| Specificeer andere samenwerking(en) in cel 'T"&amp;ROW(T309)&amp;"'.  ", ""), ""), "")</f>
        <v/>
      </c>
      <c r="AT301" s="44" t="str">
        <f t="shared" ref="AT301" si="1408">IF(AP301&lt;&gt;"", AP301, IF(AQ301&lt;&gt;"", AQ301, IF(AR301&lt;&gt;"", AR301, AR301&amp;AS301)))</f>
        <v/>
      </c>
      <c r="AU301" s="44" t="str">
        <f t="shared" ref="AU301" si="1409">IF(C301&lt;&gt;"", IF(OR(D301="", E301="", G301="", I301="", J301="", M301="", IF(J301="Gerealiseerd", IF(K301="Ja", OR(L301="", N301=""), OR(K301="", N301="")), IF(J301="In uitvoering", N301="", IF(J301="Niet in uitvoering", L301="")))), "| Vul verplichte velden in.", ""), "")</f>
        <v/>
      </c>
      <c r="AV301" s="124" t="str">
        <f t="shared" ref="AV301" si="1410">IF(OR(AM301&lt;&gt;"", AT301&lt;&gt;""), AM301&amp;AT301, AU301)</f>
        <v/>
      </c>
    </row>
    <row r="302" spans="1:48" ht="13.25" customHeight="1" x14ac:dyDescent="0.2">
      <c r="B302" s="182"/>
      <c r="C302" s="185"/>
      <c r="D302" s="188" t="s">
        <v>549</v>
      </c>
      <c r="E302" s="179" t="s">
        <v>550</v>
      </c>
      <c r="F302" s="179"/>
      <c r="G302" s="179" t="s">
        <v>551</v>
      </c>
      <c r="H302" s="179" t="s">
        <v>562</v>
      </c>
      <c r="I302" s="179" t="s">
        <v>402</v>
      </c>
      <c r="J302" s="179"/>
      <c r="K302" s="179"/>
      <c r="L302" s="179"/>
      <c r="M302" s="179"/>
      <c r="N302" s="179"/>
      <c r="O302" s="164"/>
      <c r="P302" s="107" t="s">
        <v>410</v>
      </c>
      <c r="Q302" s="108"/>
      <c r="R302" s="164"/>
      <c r="S302" s="107" t="s">
        <v>411</v>
      </c>
      <c r="T302" s="108"/>
      <c r="U302" s="191"/>
      <c r="V302" s="79">
        <v>34</v>
      </c>
      <c r="W302" s="79"/>
      <c r="X302" s="158"/>
      <c r="Y302" s="159"/>
      <c r="Z302" s="159"/>
      <c r="AA302" s="159"/>
      <c r="AB302" s="159"/>
      <c r="AC302" s="159"/>
      <c r="AD302" s="159"/>
      <c r="AE302" s="110" t="str">
        <f t="shared" ref="AE302" si="1411">J301&amp;""</f>
        <v>Gerealiseerd</v>
      </c>
      <c r="AF302" s="139" t="str">
        <f t="shared" ref="AF302" si="1412">N301&amp;""</f>
        <v>Cultureel én beleidsdomeinoverschrijdend</v>
      </c>
      <c r="AG302" s="110" t="b">
        <v>0</v>
      </c>
      <c r="AH302" s="44"/>
      <c r="AI302" s="44" t="str">
        <f t="shared" ref="AI302" si="1413">IF(AI301&lt;&gt;"", 1, "")</f>
        <v/>
      </c>
      <c r="AJ302" s="44"/>
      <c r="AK302" s="44"/>
      <c r="AL302" s="44"/>
      <c r="AM302" s="44"/>
      <c r="AN302" s="110" t="b">
        <v>0</v>
      </c>
      <c r="AO302" s="44"/>
      <c r="AP302" s="44" t="str">
        <f t="shared" ref="AP302" si="1414">IF(AP301&lt;&gt;"", 1, "")</f>
        <v/>
      </c>
      <c r="AQ302" s="44"/>
      <c r="AR302" s="44"/>
      <c r="AS302" s="44"/>
      <c r="AT302" s="44"/>
      <c r="AU302" s="44"/>
      <c r="AV302" s="124"/>
    </row>
    <row r="303" spans="1:48" ht="13.25" customHeight="1" x14ac:dyDescent="0.2">
      <c r="B303" s="182"/>
      <c r="C303" s="185"/>
      <c r="D303" s="188" t="s">
        <v>549</v>
      </c>
      <c r="E303" s="179" t="s">
        <v>550</v>
      </c>
      <c r="F303" s="179"/>
      <c r="G303" s="179" t="s">
        <v>551</v>
      </c>
      <c r="H303" s="179" t="s">
        <v>562</v>
      </c>
      <c r="I303" s="179" t="s">
        <v>402</v>
      </c>
      <c r="J303" s="179"/>
      <c r="K303" s="179"/>
      <c r="L303" s="179"/>
      <c r="M303" s="179"/>
      <c r="N303" s="179"/>
      <c r="O303" s="164"/>
      <c r="P303" s="107" t="s">
        <v>412</v>
      </c>
      <c r="Q303" s="108"/>
      <c r="R303" s="164"/>
      <c r="S303" s="107" t="s">
        <v>413</v>
      </c>
      <c r="T303" s="108"/>
      <c r="U303" s="191"/>
      <c r="V303" s="79">
        <v>34</v>
      </c>
      <c r="W303" s="79"/>
      <c r="X303" s="158"/>
      <c r="Y303" s="159"/>
      <c r="Z303" s="159"/>
      <c r="AA303" s="159"/>
      <c r="AB303" s="159"/>
      <c r="AC303" s="159"/>
      <c r="AD303" s="159"/>
      <c r="AE303" s="110" t="str">
        <f t="shared" ref="AE303" si="1415">J301&amp;""</f>
        <v>Gerealiseerd</v>
      </c>
      <c r="AF303" s="139" t="str">
        <f t="shared" ref="AF303" si="1416">N301&amp;""</f>
        <v>Cultureel én beleidsdomeinoverschrijdend</v>
      </c>
      <c r="AG303" s="110" t="b">
        <v>0</v>
      </c>
      <c r="AH303" s="44"/>
      <c r="AI303" s="44" t="str">
        <f t="shared" ref="AI303" si="1417">IF(AI301&lt;&gt;"", 1, "")</f>
        <v/>
      </c>
      <c r="AJ303" s="44"/>
      <c r="AK303" s="44"/>
      <c r="AL303" s="44"/>
      <c r="AM303" s="44"/>
      <c r="AN303" s="110" t="b">
        <v>1</v>
      </c>
      <c r="AO303" s="44"/>
      <c r="AP303" s="44" t="str">
        <f t="shared" ref="AP303" si="1418">IF(AP301&lt;&gt;"", 1, "")</f>
        <v/>
      </c>
      <c r="AQ303" s="44"/>
      <c r="AR303" s="44"/>
      <c r="AS303" s="44"/>
      <c r="AT303" s="44"/>
      <c r="AU303" s="44"/>
      <c r="AV303" s="165"/>
    </row>
    <row r="304" spans="1:48" ht="13.25" customHeight="1" x14ac:dyDescent="0.2">
      <c r="B304" s="182"/>
      <c r="C304" s="185"/>
      <c r="D304" s="188" t="s">
        <v>549</v>
      </c>
      <c r="E304" s="179" t="s">
        <v>550</v>
      </c>
      <c r="F304" s="179"/>
      <c r="G304" s="179" t="s">
        <v>551</v>
      </c>
      <c r="H304" s="179" t="s">
        <v>562</v>
      </c>
      <c r="I304" s="179" t="s">
        <v>402</v>
      </c>
      <c r="J304" s="179"/>
      <c r="K304" s="179"/>
      <c r="L304" s="179"/>
      <c r="M304" s="179"/>
      <c r="N304" s="179"/>
      <c r="O304" s="164"/>
      <c r="P304" s="107" t="s">
        <v>414</v>
      </c>
      <c r="Q304" s="108"/>
      <c r="R304" s="164"/>
      <c r="S304" s="107" t="s">
        <v>415</v>
      </c>
      <c r="T304" s="108"/>
      <c r="U304" s="191"/>
      <c r="V304" s="79">
        <v>34</v>
      </c>
      <c r="W304" s="79"/>
      <c r="X304" s="158"/>
      <c r="Y304" s="159"/>
      <c r="Z304" s="159"/>
      <c r="AA304" s="159"/>
      <c r="AB304" s="159"/>
      <c r="AC304" s="159"/>
      <c r="AD304" s="159"/>
      <c r="AE304" s="110" t="str">
        <f t="shared" ref="AE304" si="1419">J301&amp;""</f>
        <v>Gerealiseerd</v>
      </c>
      <c r="AF304" s="139" t="str">
        <f t="shared" ref="AF304" si="1420">N301&amp;""</f>
        <v>Cultureel én beleidsdomeinoverschrijdend</v>
      </c>
      <c r="AG304" s="110" t="b">
        <v>1</v>
      </c>
      <c r="AH304" s="44"/>
      <c r="AI304" s="44" t="str">
        <f t="shared" ref="AI304" si="1421">IF(AI301&lt;&gt;"", 1, "")</f>
        <v/>
      </c>
      <c r="AJ304" s="44"/>
      <c r="AK304" s="44"/>
      <c r="AL304" s="44"/>
      <c r="AM304" s="44"/>
      <c r="AN304" s="110" t="b">
        <v>0</v>
      </c>
      <c r="AO304" s="44"/>
      <c r="AP304" s="44" t="str">
        <f t="shared" ref="AP304" si="1422">IF(AP301&lt;&gt;"", 1, "")</f>
        <v/>
      </c>
      <c r="AQ304" s="44"/>
      <c r="AR304" s="44"/>
      <c r="AS304" s="44"/>
      <c r="AT304" s="44"/>
      <c r="AU304" s="44"/>
      <c r="AV304" s="165"/>
    </row>
    <row r="305" spans="1:48" ht="13.25" customHeight="1" x14ac:dyDescent="0.2">
      <c r="B305" s="182"/>
      <c r="C305" s="185"/>
      <c r="D305" s="188" t="s">
        <v>549</v>
      </c>
      <c r="E305" s="179" t="s">
        <v>550</v>
      </c>
      <c r="F305" s="179"/>
      <c r="G305" s="179" t="s">
        <v>551</v>
      </c>
      <c r="H305" s="179" t="s">
        <v>562</v>
      </c>
      <c r="I305" s="179" t="s">
        <v>402</v>
      </c>
      <c r="J305" s="179"/>
      <c r="K305" s="179"/>
      <c r="L305" s="179"/>
      <c r="M305" s="179"/>
      <c r="N305" s="179"/>
      <c r="O305" s="164"/>
      <c r="P305" s="107" t="s">
        <v>416</v>
      </c>
      <c r="Q305" s="108"/>
      <c r="R305" s="164"/>
      <c r="S305" s="107" t="s">
        <v>417</v>
      </c>
      <c r="T305" s="108"/>
      <c r="U305" s="191"/>
      <c r="V305" s="79">
        <v>34</v>
      </c>
      <c r="W305" s="79"/>
      <c r="X305" s="158"/>
      <c r="Y305" s="159"/>
      <c r="Z305" s="159"/>
      <c r="AA305" s="159"/>
      <c r="AB305" s="159"/>
      <c r="AC305" s="159"/>
      <c r="AD305" s="159"/>
      <c r="AE305" s="110" t="str">
        <f t="shared" ref="AE305" si="1423">J301&amp;""</f>
        <v>Gerealiseerd</v>
      </c>
      <c r="AF305" s="139" t="str">
        <f t="shared" ref="AF305" si="1424">N301&amp;""</f>
        <v>Cultureel én beleidsdomeinoverschrijdend</v>
      </c>
      <c r="AG305" s="110" t="b">
        <v>0</v>
      </c>
      <c r="AH305" s="44"/>
      <c r="AI305" s="44" t="str">
        <f t="shared" ref="AI305" si="1425">IF(AI301&lt;&gt;"", 1, "")</f>
        <v/>
      </c>
      <c r="AJ305" s="44"/>
      <c r="AK305" s="44"/>
      <c r="AL305" s="44"/>
      <c r="AM305" s="44"/>
      <c r="AN305" s="110" t="b">
        <v>0</v>
      </c>
      <c r="AO305" s="44"/>
      <c r="AP305" s="44" t="str">
        <f t="shared" ref="AP305" si="1426">IF(AP301&lt;&gt;"", 1, "")</f>
        <v/>
      </c>
      <c r="AQ305" s="44"/>
      <c r="AR305" s="44"/>
      <c r="AS305" s="44"/>
      <c r="AT305" s="44"/>
      <c r="AU305" s="44"/>
      <c r="AV305" s="165"/>
    </row>
    <row r="306" spans="1:48" ht="13.25" customHeight="1" x14ac:dyDescent="0.2">
      <c r="B306" s="182"/>
      <c r="C306" s="185"/>
      <c r="D306" s="188" t="s">
        <v>549</v>
      </c>
      <c r="E306" s="179" t="s">
        <v>550</v>
      </c>
      <c r="F306" s="179"/>
      <c r="G306" s="179" t="s">
        <v>551</v>
      </c>
      <c r="H306" s="179" t="s">
        <v>562</v>
      </c>
      <c r="I306" s="179" t="s">
        <v>402</v>
      </c>
      <c r="J306" s="179"/>
      <c r="K306" s="179"/>
      <c r="L306" s="179"/>
      <c r="M306" s="179"/>
      <c r="N306" s="179"/>
      <c r="O306" s="164"/>
      <c r="P306" s="107" t="s">
        <v>418</v>
      </c>
      <c r="Q306" s="108"/>
      <c r="R306" s="164"/>
      <c r="S306" s="107" t="s">
        <v>419</v>
      </c>
      <c r="T306" s="108"/>
      <c r="U306" s="191"/>
      <c r="V306" s="79">
        <v>34</v>
      </c>
      <c r="W306" s="79"/>
      <c r="X306" s="158"/>
      <c r="Y306" s="159"/>
      <c r="Z306" s="159"/>
      <c r="AA306" s="159"/>
      <c r="AB306" s="159"/>
      <c r="AC306" s="159"/>
      <c r="AD306" s="159"/>
      <c r="AE306" s="110" t="str">
        <f t="shared" ref="AE306" si="1427">J301&amp;""</f>
        <v>Gerealiseerd</v>
      </c>
      <c r="AF306" s="139" t="str">
        <f t="shared" ref="AF306" si="1428">N301&amp;""</f>
        <v>Cultureel én beleidsdomeinoverschrijdend</v>
      </c>
      <c r="AG306" s="110" t="b">
        <v>0</v>
      </c>
      <c r="AH306" s="44"/>
      <c r="AI306" s="44" t="str">
        <f t="shared" ref="AI306" si="1429">IF(AI301&lt;&gt;"", 1, "")</f>
        <v/>
      </c>
      <c r="AJ306" s="44"/>
      <c r="AK306" s="44"/>
      <c r="AL306" s="44"/>
      <c r="AM306" s="44"/>
      <c r="AN306" s="110" t="b">
        <v>0</v>
      </c>
      <c r="AO306" s="44"/>
      <c r="AP306" s="44" t="str">
        <f t="shared" ref="AP306" si="1430">IF(AP301&lt;&gt;"", 1, "")</f>
        <v/>
      </c>
      <c r="AQ306" s="44"/>
      <c r="AR306" s="44"/>
      <c r="AS306" s="44"/>
      <c r="AT306" s="44"/>
      <c r="AU306" s="44"/>
      <c r="AV306" s="165"/>
    </row>
    <row r="307" spans="1:48" ht="13.25" customHeight="1" x14ac:dyDescent="0.2">
      <c r="B307" s="182"/>
      <c r="C307" s="185"/>
      <c r="D307" s="188" t="s">
        <v>549</v>
      </c>
      <c r="E307" s="179" t="s">
        <v>550</v>
      </c>
      <c r="F307" s="179"/>
      <c r="G307" s="179" t="s">
        <v>551</v>
      </c>
      <c r="H307" s="179" t="s">
        <v>562</v>
      </c>
      <c r="I307" s="179" t="s">
        <v>402</v>
      </c>
      <c r="J307" s="179"/>
      <c r="K307" s="179"/>
      <c r="L307" s="179"/>
      <c r="M307" s="179"/>
      <c r="N307" s="179"/>
      <c r="O307" s="164"/>
      <c r="P307" s="107" t="s">
        <v>420</v>
      </c>
      <c r="Q307" s="108"/>
      <c r="R307" s="164"/>
      <c r="S307" s="107" t="s">
        <v>421</v>
      </c>
      <c r="T307" s="108"/>
      <c r="U307" s="191"/>
      <c r="V307" s="79">
        <v>34</v>
      </c>
      <c r="W307" s="79"/>
      <c r="X307" s="158"/>
      <c r="Y307" s="159"/>
      <c r="Z307" s="159"/>
      <c r="AA307" s="159"/>
      <c r="AB307" s="159"/>
      <c r="AC307" s="159"/>
      <c r="AD307" s="159"/>
      <c r="AE307" s="110" t="str">
        <f t="shared" ref="AE307" si="1431">J301&amp;""</f>
        <v>Gerealiseerd</v>
      </c>
      <c r="AF307" s="139" t="str">
        <f t="shared" ref="AF307" si="1432">N301&amp;""</f>
        <v>Cultureel én beleidsdomeinoverschrijdend</v>
      </c>
      <c r="AG307" s="110" t="b">
        <v>1</v>
      </c>
      <c r="AH307" s="44"/>
      <c r="AI307" s="44" t="str">
        <f t="shared" ref="AI307" si="1433">IF(AI301&lt;&gt;"", 1, "")</f>
        <v/>
      </c>
      <c r="AJ307" s="44"/>
      <c r="AK307" s="44"/>
      <c r="AL307" s="44"/>
      <c r="AM307" s="44"/>
      <c r="AN307" s="110" t="b">
        <v>0</v>
      </c>
      <c r="AO307" s="44"/>
      <c r="AP307" s="44" t="str">
        <f t="shared" ref="AP307" si="1434">IF(AP301&lt;&gt;"", 1, "")</f>
        <v/>
      </c>
      <c r="AQ307" s="44"/>
      <c r="AR307" s="44"/>
      <c r="AS307" s="44"/>
      <c r="AT307" s="44"/>
      <c r="AU307" s="44"/>
      <c r="AV307" s="165"/>
    </row>
    <row r="308" spans="1:48" ht="13.25" customHeight="1" x14ac:dyDescent="0.2">
      <c r="B308" s="182"/>
      <c r="C308" s="185"/>
      <c r="D308" s="188" t="s">
        <v>549</v>
      </c>
      <c r="E308" s="179" t="s">
        <v>550</v>
      </c>
      <c r="F308" s="179"/>
      <c r="G308" s="179" t="s">
        <v>551</v>
      </c>
      <c r="H308" s="179" t="s">
        <v>562</v>
      </c>
      <c r="I308" s="179" t="s">
        <v>402</v>
      </c>
      <c r="J308" s="179"/>
      <c r="K308" s="179"/>
      <c r="L308" s="179"/>
      <c r="M308" s="179"/>
      <c r="N308" s="179"/>
      <c r="O308" s="164"/>
      <c r="P308" s="107" t="s">
        <v>422</v>
      </c>
      <c r="Q308" s="108"/>
      <c r="R308" s="164"/>
      <c r="S308" s="107" t="s">
        <v>423</v>
      </c>
      <c r="T308" s="108"/>
      <c r="U308" s="191"/>
      <c r="V308" s="79">
        <v>34</v>
      </c>
      <c r="W308" s="79"/>
      <c r="X308" s="158"/>
      <c r="Y308" s="159"/>
      <c r="Z308" s="159"/>
      <c r="AA308" s="159"/>
      <c r="AB308" s="159"/>
      <c r="AC308" s="159"/>
      <c r="AD308" s="159"/>
      <c r="AE308" s="110" t="str">
        <f t="shared" ref="AE308" si="1435">J301&amp;""</f>
        <v>Gerealiseerd</v>
      </c>
      <c r="AF308" s="139" t="str">
        <f t="shared" ref="AF308" si="1436">N301&amp;""</f>
        <v>Cultureel én beleidsdomeinoverschrijdend</v>
      </c>
      <c r="AG308" s="110" t="b">
        <v>0</v>
      </c>
      <c r="AH308" s="44"/>
      <c r="AI308" s="44" t="str">
        <f t="shared" ref="AI308" si="1437">IF(AI301&lt;&gt;"", 1, "")</f>
        <v/>
      </c>
      <c r="AJ308" s="44"/>
      <c r="AK308" s="44"/>
      <c r="AL308" s="44"/>
      <c r="AM308" s="44"/>
      <c r="AN308" s="110" t="b">
        <v>0</v>
      </c>
      <c r="AO308" s="44"/>
      <c r="AP308" s="44" t="str">
        <f t="shared" ref="AP308" si="1438">IF(AP301&lt;&gt;"", 1, "")</f>
        <v/>
      </c>
      <c r="AQ308" s="44"/>
      <c r="AR308" s="44"/>
      <c r="AS308" s="44"/>
      <c r="AT308" s="44"/>
      <c r="AU308" s="44"/>
      <c r="AV308" s="165"/>
    </row>
    <row r="309" spans="1:48" ht="13.25" customHeight="1" x14ac:dyDescent="0.2">
      <c r="B309" s="183"/>
      <c r="C309" s="186"/>
      <c r="D309" s="189" t="s">
        <v>549</v>
      </c>
      <c r="E309" s="180" t="s">
        <v>550</v>
      </c>
      <c r="F309" s="180"/>
      <c r="G309" s="180" t="s">
        <v>551</v>
      </c>
      <c r="H309" s="180" t="s">
        <v>562</v>
      </c>
      <c r="I309" s="180" t="s">
        <v>402</v>
      </c>
      <c r="J309" s="180"/>
      <c r="K309" s="180"/>
      <c r="L309" s="180"/>
      <c r="M309" s="180"/>
      <c r="N309" s="180"/>
      <c r="O309" s="166"/>
      <c r="P309" s="109" t="str">
        <f t="shared" ref="P309" si="1439">IF(AG309=TRUE, "Andere (specificeer:)", "Andere")</f>
        <v>Andere</v>
      </c>
      <c r="Q309" s="167"/>
      <c r="R309" s="166"/>
      <c r="S309" s="109" t="str">
        <f t="shared" ref="S309" si="1440">IF(AN309=TRUE, "Andere (specificeer:)", "Andere")</f>
        <v>Andere</v>
      </c>
      <c r="T309" s="167"/>
      <c r="U309" s="192"/>
      <c r="V309" s="79">
        <v>34</v>
      </c>
      <c r="W309" s="79"/>
      <c r="X309" s="158"/>
      <c r="Y309" s="159"/>
      <c r="Z309" s="159"/>
      <c r="AA309" s="159"/>
      <c r="AB309" s="159"/>
      <c r="AC309" s="159"/>
      <c r="AD309" s="159"/>
      <c r="AE309" s="110" t="str">
        <f t="shared" ref="AE309" si="1441">J301&amp;""</f>
        <v>Gerealiseerd</v>
      </c>
      <c r="AF309" s="139" t="str">
        <f t="shared" ref="AF309" si="1442">N301&amp;""</f>
        <v>Cultureel én beleidsdomeinoverschrijdend</v>
      </c>
      <c r="AG309" s="110" t="b">
        <v>0</v>
      </c>
      <c r="AH309" s="44"/>
      <c r="AI309" s="44" t="str">
        <f t="shared" ref="AI309" si="1443">IF(AI301&lt;&gt;"", 1, "")</f>
        <v/>
      </c>
      <c r="AJ309" s="44"/>
      <c r="AK309" s="44"/>
      <c r="AL309" s="44"/>
      <c r="AM309" s="44"/>
      <c r="AN309" s="110" t="b">
        <v>0</v>
      </c>
      <c r="AO309" s="44"/>
      <c r="AP309" s="44" t="str">
        <f t="shared" ref="AP309" si="1444">IF(AP301&lt;&gt;"", 1, "")</f>
        <v/>
      </c>
      <c r="AQ309" s="44"/>
      <c r="AR309" s="44"/>
      <c r="AS309" s="44"/>
      <c r="AT309" s="44"/>
      <c r="AU309" s="44"/>
      <c r="AV309" s="135"/>
    </row>
    <row r="310" spans="1:48" ht="13.25" customHeight="1" x14ac:dyDescent="0.2">
      <c r="A310" s="85" t="str">
        <f t="shared" ref="A310" si="1445">IF(AV310&lt;&gt;"", "✘", "")</f>
        <v/>
      </c>
      <c r="B310" s="181" t="str">
        <f t="shared" ref="B310" si="1446">IF(C310&lt;&gt;"", IF(X310&lt;&gt;"", X310, "D"&amp;SUBSTITUTE(TEXT(W310/1000, "0000,000"), ",", ".")), "")</f>
        <v>D2025.001</v>
      </c>
      <c r="C310" s="184" t="str">
        <f>IF(Y310&amp;Z310&amp;AA310&amp;AB310&amp;AC310&amp;AD310&lt;&gt;"", IF(D310&amp;E310&amp;F310&amp;G310&amp;H310&amp;I310&lt;&gt;Y310&amp;Z310&amp;AA310&amp;AB310&amp;AC310&amp;AD310, "Gewijzigde actie", "Bestaande actie"), IF(OR(D310&amp;E310&amp;F310&amp;G310&amp;H310&amp;I310&amp;J310&amp;K310&amp;L310&amp;M310&amp;N310&amp;Q318&amp;T318&amp;U310&lt;&gt;"", AH310&lt;&gt;0, AO310&lt;&gt;0), "Nieuwe actie", ""))</f>
        <v>Bestaande actie</v>
      </c>
      <c r="D310" s="187" t="s">
        <v>558</v>
      </c>
      <c r="E310" s="178" t="s">
        <v>492</v>
      </c>
      <c r="F310" s="178"/>
      <c r="G310" s="178" t="s">
        <v>564</v>
      </c>
      <c r="H310" s="178" t="s">
        <v>565</v>
      </c>
      <c r="I310" s="178" t="s">
        <v>402</v>
      </c>
      <c r="J310" s="178" t="s">
        <v>515</v>
      </c>
      <c r="K310" s="178"/>
      <c r="L310" s="178"/>
      <c r="M310" s="178" t="s">
        <v>675</v>
      </c>
      <c r="N310" s="178" t="s">
        <v>426</v>
      </c>
      <c r="O310" s="168"/>
      <c r="P310" s="105" t="s">
        <v>406</v>
      </c>
      <c r="Q310" s="106"/>
      <c r="R310" s="168"/>
      <c r="S310" s="105" t="s">
        <v>407</v>
      </c>
      <c r="T310" s="106"/>
      <c r="U310" s="190"/>
      <c r="V310" s="79">
        <v>35</v>
      </c>
      <c r="W310" s="79">
        <f>IF(C310&lt;&gt;"", IF(C310="Nieuwe actie", MAX(VALUE(Datum_werkingsjaar&amp;"000"), $W$3:$W309)+1, VALUE(RIGHT(SUBSTITUTE(X310, ".", ""), 7))), "")</f>
        <v>2025001</v>
      </c>
      <c r="X310" s="158" t="s">
        <v>566</v>
      </c>
      <c r="Y310" s="159" t="s">
        <v>558</v>
      </c>
      <c r="Z310" s="159" t="s">
        <v>492</v>
      </c>
      <c r="AA310" s="159"/>
      <c r="AB310" s="159" t="s">
        <v>564</v>
      </c>
      <c r="AC310" s="159" t="s">
        <v>565</v>
      </c>
      <c r="AD310" s="159" t="s">
        <v>402</v>
      </c>
      <c r="AE310" s="110" t="str">
        <f t="shared" ref="AE310" si="1447">J310&amp;""</f>
        <v>Geschrapt</v>
      </c>
      <c r="AF310" s="139" t="str">
        <f t="shared" ref="AF310" si="1448">N310&amp;""</f>
        <v>Geen samenwerking</v>
      </c>
      <c r="AG310" s="110" t="b">
        <v>0</v>
      </c>
      <c r="AH310" s="44" cm="1">
        <f t="array" ref="AH310">SUMPRODUCT((AG310:AG318)*(AG310:AG318))</f>
        <v>0</v>
      </c>
      <c r="AI310" s="44" t="str">
        <f>IF(OR($J310="Gerealiseerd", $J310="In uitvoering", $J310="Geschrapt"), IF(OR($N310=Samenwerking_C, $N310=Samenwerking_C_BDO), IF(AH310=0, "| Selecteer één of meerdere samenwerkingen in kolom 'O'.  ", ""), ""), "")</f>
        <v/>
      </c>
      <c r="AJ310" s="44" t="str">
        <f>IF(AH310&lt;&gt;0, IF(OR($N310="", $N310=Samenwerking_geen, $N310=Samenwerking_BDO), "| Maak de juiste keuze in cel 'N"&amp;ROW(N310)&amp;"' vooraleer je samenwerkingen in kolom 'O' aanduidt. Laat anders selectievakken in kolom 'O' niet aangevinkt.  ", ""), "")</f>
        <v/>
      </c>
      <c r="AK310" s="44" t="str">
        <f t="shared" ref="AK310" si="1449">IF(AG318&lt;&gt;TRUE, IF(Q318&lt;&gt;"", "| Als je andere samenwerking(en) specificeert in cel 'O"&amp;ROW(Q318)&amp;"', moet je eerst het vak 'Andere' in kolom 'O' selecteren. Laat anders cel 'O"&amp;ROW(Q318)&amp;"' leeg voor deze doelstelling.  ", ""), "")</f>
        <v/>
      </c>
      <c r="AL310" s="44" t="str">
        <f>IF(OR($N310=Samenwerking_C, $N310=Samenwerking_C_BDO), IF(AG318=TRUE, IF(Q318="", "| Specificeer andere samenwerking(en) in cel 'Q"&amp;ROW(Q318)&amp;"'.  ", ""), ""), "")</f>
        <v/>
      </c>
      <c r="AM310" s="44" t="str">
        <f t="shared" ref="AM310" si="1450">IF(AI310&lt;&gt;"", AI310, IF(AJ310&lt;&gt;"", AJ310, IF(AK310&lt;&gt;"", AK310, AK310&amp;AL310)))</f>
        <v/>
      </c>
      <c r="AN310" s="110" t="b">
        <v>0</v>
      </c>
      <c r="AO310" s="44" cm="1">
        <f t="array" ref="AO310">SUMPRODUCT((AN310:AN318)*(AN310:AN318))</f>
        <v>0</v>
      </c>
      <c r="AP310" s="44" t="str">
        <f>IF(OR($J310="Gerealiseerd", $J310="In uitvoering", $J310="Geschrapt"), IF(OR($N310=Samenwerking_BDO, $N310=Samenwerking_C_BDO), IF(AO310=0,"| Selecteer één of meerdere samenwerkingen in kolom 'R'.  ",""), ""), "")</f>
        <v/>
      </c>
      <c r="AQ310" s="44" t="str">
        <f>IF(AO310&lt;&gt;0, IF(OR($N310="", $N310=Samenwerking_geen, $N310=Samenwerking_C), "| Maak de juiste keuze in cel 'N"&amp;ROW(N310)&amp;"' vooraleer je samenwerkingen in kolom 'R' aanduidt. Laat anders selectievakken in kolom 'R' niet aangevinkt.  ", ""), "")</f>
        <v/>
      </c>
      <c r="AR310" s="44" t="str">
        <f t="shared" ref="AR310" si="1451">IF(AN318&lt;&gt;TRUE, IF(T318&lt;&gt;"", "| Als je andere samenwerking(en) specificeert in cel 'R"&amp;ROW(T318)&amp;"', moet je eerst het vak 'Andere' in kolom 'R' selecteren. Anders laat cel 'R"&amp;ROW(T318)&amp;"' leeg voor deze doelstelling.  ", ""), "")</f>
        <v/>
      </c>
      <c r="AS310" s="44" t="str">
        <f>IF(OR($N310=Samenwerking_BDO, $N310=Samenwerking_C_BDO), IF(AN318=TRUE, IF(T318="", "| Specificeer andere samenwerking(en) in cel 'T"&amp;ROW(T318)&amp;"'.  ", ""), ""), "")</f>
        <v/>
      </c>
      <c r="AT310" s="44" t="str">
        <f t="shared" ref="AT310" si="1452">IF(AP310&lt;&gt;"", AP310, IF(AQ310&lt;&gt;"", AQ310, IF(AR310&lt;&gt;"", AR310, AR310&amp;AS310)))</f>
        <v/>
      </c>
      <c r="AU310" s="44" t="str">
        <f t="shared" ref="AU310" si="1453">IF(C310&lt;&gt;"", IF(OR(D310="", E310="", G310="", I310="", J310="", M310="", IF(J310="Gerealiseerd", IF(K310="Ja", OR(L310="", N310=""), OR(K310="", N310="")), IF(J310="In uitvoering", N310="", IF(J310="Niet in uitvoering", L310="")))), "| Vul verplichte velden in.", ""), "")</f>
        <v/>
      </c>
      <c r="AV310" s="124" t="str">
        <f t="shared" ref="AV310" si="1454">IF(OR(AM310&lt;&gt;"", AT310&lt;&gt;""), AM310&amp;AT310, AU310)</f>
        <v/>
      </c>
    </row>
    <row r="311" spans="1:48" ht="13.25" customHeight="1" x14ac:dyDescent="0.2">
      <c r="B311" s="182"/>
      <c r="C311" s="185"/>
      <c r="D311" s="188" t="s">
        <v>558</v>
      </c>
      <c r="E311" s="179" t="s">
        <v>492</v>
      </c>
      <c r="F311" s="179"/>
      <c r="G311" s="179" t="s">
        <v>564</v>
      </c>
      <c r="H311" s="179" t="s">
        <v>565</v>
      </c>
      <c r="I311" s="179" t="s">
        <v>402</v>
      </c>
      <c r="J311" s="179"/>
      <c r="K311" s="179"/>
      <c r="L311" s="179"/>
      <c r="M311" s="179"/>
      <c r="N311" s="179"/>
      <c r="O311" s="164"/>
      <c r="P311" s="107" t="s">
        <v>410</v>
      </c>
      <c r="Q311" s="108"/>
      <c r="R311" s="164"/>
      <c r="S311" s="107" t="s">
        <v>411</v>
      </c>
      <c r="T311" s="108"/>
      <c r="U311" s="191"/>
      <c r="V311" s="79">
        <v>35</v>
      </c>
      <c r="W311" s="79"/>
      <c r="X311" s="158"/>
      <c r="Y311" s="159"/>
      <c r="Z311" s="159"/>
      <c r="AA311" s="159"/>
      <c r="AB311" s="159"/>
      <c r="AC311" s="159"/>
      <c r="AD311" s="159"/>
      <c r="AE311" s="110" t="str">
        <f t="shared" ref="AE311" si="1455">J310&amp;""</f>
        <v>Geschrapt</v>
      </c>
      <c r="AF311" s="139" t="str">
        <f t="shared" ref="AF311" si="1456">N310&amp;""</f>
        <v>Geen samenwerking</v>
      </c>
      <c r="AG311" s="110" t="b">
        <v>0</v>
      </c>
      <c r="AH311" s="44"/>
      <c r="AI311" s="44" t="str">
        <f t="shared" ref="AI311" si="1457">IF(AI310&lt;&gt;"", 1, "")</f>
        <v/>
      </c>
      <c r="AJ311" s="44"/>
      <c r="AK311" s="44"/>
      <c r="AL311" s="44"/>
      <c r="AM311" s="44"/>
      <c r="AN311" s="110" t="b">
        <v>0</v>
      </c>
      <c r="AO311" s="44"/>
      <c r="AP311" s="44" t="str">
        <f t="shared" ref="AP311" si="1458">IF(AP310&lt;&gt;"", 1, "")</f>
        <v/>
      </c>
      <c r="AQ311" s="44"/>
      <c r="AR311" s="44"/>
      <c r="AS311" s="44"/>
      <c r="AT311" s="44"/>
      <c r="AU311" s="44"/>
      <c r="AV311" s="124"/>
    </row>
    <row r="312" spans="1:48" ht="13.25" customHeight="1" x14ac:dyDescent="0.2">
      <c r="B312" s="182"/>
      <c r="C312" s="185"/>
      <c r="D312" s="188" t="s">
        <v>558</v>
      </c>
      <c r="E312" s="179" t="s">
        <v>492</v>
      </c>
      <c r="F312" s="179"/>
      <c r="G312" s="179" t="s">
        <v>564</v>
      </c>
      <c r="H312" s="179" t="s">
        <v>565</v>
      </c>
      <c r="I312" s="179" t="s">
        <v>402</v>
      </c>
      <c r="J312" s="179"/>
      <c r="K312" s="179"/>
      <c r="L312" s="179"/>
      <c r="M312" s="179"/>
      <c r="N312" s="179"/>
      <c r="O312" s="164"/>
      <c r="P312" s="107" t="s">
        <v>412</v>
      </c>
      <c r="Q312" s="108"/>
      <c r="R312" s="164"/>
      <c r="S312" s="107" t="s">
        <v>413</v>
      </c>
      <c r="T312" s="108"/>
      <c r="U312" s="191"/>
      <c r="V312" s="79">
        <v>35</v>
      </c>
      <c r="W312" s="79"/>
      <c r="X312" s="158"/>
      <c r="Y312" s="159"/>
      <c r="Z312" s="159"/>
      <c r="AA312" s="159"/>
      <c r="AB312" s="159"/>
      <c r="AC312" s="159"/>
      <c r="AD312" s="159"/>
      <c r="AE312" s="110" t="str">
        <f t="shared" ref="AE312" si="1459">J310&amp;""</f>
        <v>Geschrapt</v>
      </c>
      <c r="AF312" s="139" t="str">
        <f t="shared" ref="AF312" si="1460">N310&amp;""</f>
        <v>Geen samenwerking</v>
      </c>
      <c r="AG312" s="110" t="b">
        <v>0</v>
      </c>
      <c r="AH312" s="44"/>
      <c r="AI312" s="44" t="str">
        <f t="shared" ref="AI312" si="1461">IF(AI310&lt;&gt;"", 1, "")</f>
        <v/>
      </c>
      <c r="AJ312" s="44"/>
      <c r="AK312" s="44"/>
      <c r="AL312" s="44"/>
      <c r="AM312" s="44"/>
      <c r="AN312" s="110" t="b">
        <v>0</v>
      </c>
      <c r="AO312" s="44"/>
      <c r="AP312" s="44" t="str">
        <f t="shared" ref="AP312" si="1462">IF(AP310&lt;&gt;"", 1, "")</f>
        <v/>
      </c>
      <c r="AQ312" s="44"/>
      <c r="AR312" s="44"/>
      <c r="AS312" s="44"/>
      <c r="AT312" s="44"/>
      <c r="AU312" s="44"/>
      <c r="AV312" s="165"/>
    </row>
    <row r="313" spans="1:48" ht="13.25" customHeight="1" x14ac:dyDescent="0.2">
      <c r="B313" s="182"/>
      <c r="C313" s="185"/>
      <c r="D313" s="188" t="s">
        <v>558</v>
      </c>
      <c r="E313" s="179" t="s">
        <v>492</v>
      </c>
      <c r="F313" s="179"/>
      <c r="G313" s="179" t="s">
        <v>564</v>
      </c>
      <c r="H313" s="179" t="s">
        <v>565</v>
      </c>
      <c r="I313" s="179" t="s">
        <v>402</v>
      </c>
      <c r="J313" s="179"/>
      <c r="K313" s="179"/>
      <c r="L313" s="179"/>
      <c r="M313" s="179"/>
      <c r="N313" s="179"/>
      <c r="O313" s="164"/>
      <c r="P313" s="107" t="s">
        <v>414</v>
      </c>
      <c r="Q313" s="108"/>
      <c r="R313" s="164"/>
      <c r="S313" s="107" t="s">
        <v>415</v>
      </c>
      <c r="T313" s="108"/>
      <c r="U313" s="191"/>
      <c r="V313" s="79">
        <v>35</v>
      </c>
      <c r="W313" s="79"/>
      <c r="X313" s="158"/>
      <c r="Y313" s="159"/>
      <c r="Z313" s="159"/>
      <c r="AA313" s="159"/>
      <c r="AB313" s="159"/>
      <c r="AC313" s="159"/>
      <c r="AD313" s="159"/>
      <c r="AE313" s="110" t="str">
        <f t="shared" ref="AE313" si="1463">J310&amp;""</f>
        <v>Geschrapt</v>
      </c>
      <c r="AF313" s="139" t="str">
        <f t="shared" ref="AF313" si="1464">N310&amp;""</f>
        <v>Geen samenwerking</v>
      </c>
      <c r="AG313" s="110" t="b">
        <v>0</v>
      </c>
      <c r="AH313" s="44"/>
      <c r="AI313" s="44" t="str">
        <f t="shared" ref="AI313" si="1465">IF(AI310&lt;&gt;"", 1, "")</f>
        <v/>
      </c>
      <c r="AJ313" s="44"/>
      <c r="AK313" s="44"/>
      <c r="AL313" s="44"/>
      <c r="AM313" s="44"/>
      <c r="AN313" s="110" t="b">
        <v>0</v>
      </c>
      <c r="AO313" s="44"/>
      <c r="AP313" s="44" t="str">
        <f t="shared" ref="AP313" si="1466">IF(AP310&lt;&gt;"", 1, "")</f>
        <v/>
      </c>
      <c r="AQ313" s="44"/>
      <c r="AR313" s="44"/>
      <c r="AS313" s="44"/>
      <c r="AT313" s="44"/>
      <c r="AU313" s="44"/>
      <c r="AV313" s="165"/>
    </row>
    <row r="314" spans="1:48" ht="13.25" customHeight="1" x14ac:dyDescent="0.2">
      <c r="B314" s="182"/>
      <c r="C314" s="185"/>
      <c r="D314" s="188" t="s">
        <v>558</v>
      </c>
      <c r="E314" s="179" t="s">
        <v>492</v>
      </c>
      <c r="F314" s="179"/>
      <c r="G314" s="179" t="s">
        <v>564</v>
      </c>
      <c r="H314" s="179" t="s">
        <v>565</v>
      </c>
      <c r="I314" s="179" t="s">
        <v>402</v>
      </c>
      <c r="J314" s="179"/>
      <c r="K314" s="179"/>
      <c r="L314" s="179"/>
      <c r="M314" s="179"/>
      <c r="N314" s="179"/>
      <c r="O314" s="164"/>
      <c r="P314" s="107" t="s">
        <v>416</v>
      </c>
      <c r="Q314" s="108"/>
      <c r="R314" s="164"/>
      <c r="S314" s="107" t="s">
        <v>417</v>
      </c>
      <c r="T314" s="108"/>
      <c r="U314" s="191"/>
      <c r="V314" s="79">
        <v>35</v>
      </c>
      <c r="W314" s="79"/>
      <c r="X314" s="158"/>
      <c r="Y314" s="159"/>
      <c r="Z314" s="159"/>
      <c r="AA314" s="159"/>
      <c r="AB314" s="159"/>
      <c r="AC314" s="159"/>
      <c r="AD314" s="159"/>
      <c r="AE314" s="110" t="str">
        <f t="shared" ref="AE314" si="1467">J310&amp;""</f>
        <v>Geschrapt</v>
      </c>
      <c r="AF314" s="139" t="str">
        <f t="shared" ref="AF314" si="1468">N310&amp;""</f>
        <v>Geen samenwerking</v>
      </c>
      <c r="AG314" s="110" t="b">
        <v>0</v>
      </c>
      <c r="AH314" s="44"/>
      <c r="AI314" s="44" t="str">
        <f t="shared" ref="AI314" si="1469">IF(AI310&lt;&gt;"", 1, "")</f>
        <v/>
      </c>
      <c r="AJ314" s="44"/>
      <c r="AK314" s="44"/>
      <c r="AL314" s="44"/>
      <c r="AM314" s="44"/>
      <c r="AN314" s="110" t="b">
        <v>0</v>
      </c>
      <c r="AO314" s="44"/>
      <c r="AP314" s="44" t="str">
        <f t="shared" ref="AP314" si="1470">IF(AP310&lt;&gt;"", 1, "")</f>
        <v/>
      </c>
      <c r="AQ314" s="44"/>
      <c r="AR314" s="44"/>
      <c r="AS314" s="44"/>
      <c r="AT314" s="44"/>
      <c r="AU314" s="44"/>
      <c r="AV314" s="165"/>
    </row>
    <row r="315" spans="1:48" ht="13.25" customHeight="1" x14ac:dyDescent="0.2">
      <c r="B315" s="182"/>
      <c r="C315" s="185"/>
      <c r="D315" s="188" t="s">
        <v>558</v>
      </c>
      <c r="E315" s="179" t="s">
        <v>492</v>
      </c>
      <c r="F315" s="179"/>
      <c r="G315" s="179" t="s">
        <v>564</v>
      </c>
      <c r="H315" s="179" t="s">
        <v>565</v>
      </c>
      <c r="I315" s="179" t="s">
        <v>402</v>
      </c>
      <c r="J315" s="179"/>
      <c r="K315" s="179"/>
      <c r="L315" s="179"/>
      <c r="M315" s="179"/>
      <c r="N315" s="179"/>
      <c r="O315" s="164"/>
      <c r="P315" s="107" t="s">
        <v>418</v>
      </c>
      <c r="Q315" s="108"/>
      <c r="R315" s="164"/>
      <c r="S315" s="107" t="s">
        <v>419</v>
      </c>
      <c r="T315" s="108"/>
      <c r="U315" s="191"/>
      <c r="V315" s="79">
        <v>35</v>
      </c>
      <c r="W315" s="79"/>
      <c r="X315" s="158"/>
      <c r="Y315" s="159"/>
      <c r="Z315" s="159"/>
      <c r="AA315" s="159"/>
      <c r="AB315" s="159"/>
      <c r="AC315" s="159"/>
      <c r="AD315" s="159"/>
      <c r="AE315" s="110" t="str">
        <f t="shared" ref="AE315" si="1471">J310&amp;""</f>
        <v>Geschrapt</v>
      </c>
      <c r="AF315" s="139" t="str">
        <f t="shared" ref="AF315" si="1472">N310&amp;""</f>
        <v>Geen samenwerking</v>
      </c>
      <c r="AG315" s="110" t="b">
        <v>0</v>
      </c>
      <c r="AH315" s="44"/>
      <c r="AI315" s="44" t="str">
        <f t="shared" ref="AI315" si="1473">IF(AI310&lt;&gt;"", 1, "")</f>
        <v/>
      </c>
      <c r="AJ315" s="44"/>
      <c r="AK315" s="44"/>
      <c r="AL315" s="44"/>
      <c r="AM315" s="44"/>
      <c r="AN315" s="110" t="b">
        <v>0</v>
      </c>
      <c r="AO315" s="44"/>
      <c r="AP315" s="44" t="str">
        <f t="shared" ref="AP315" si="1474">IF(AP310&lt;&gt;"", 1, "")</f>
        <v/>
      </c>
      <c r="AQ315" s="44"/>
      <c r="AR315" s="44"/>
      <c r="AS315" s="44"/>
      <c r="AT315" s="44"/>
      <c r="AU315" s="44"/>
      <c r="AV315" s="165"/>
    </row>
    <row r="316" spans="1:48" ht="13.25" customHeight="1" x14ac:dyDescent="0.2">
      <c r="B316" s="182"/>
      <c r="C316" s="185"/>
      <c r="D316" s="188" t="s">
        <v>558</v>
      </c>
      <c r="E316" s="179" t="s">
        <v>492</v>
      </c>
      <c r="F316" s="179"/>
      <c r="G316" s="179" t="s">
        <v>564</v>
      </c>
      <c r="H316" s="179" t="s">
        <v>565</v>
      </c>
      <c r="I316" s="179" t="s">
        <v>402</v>
      </c>
      <c r="J316" s="179"/>
      <c r="K316" s="179"/>
      <c r="L316" s="179"/>
      <c r="M316" s="179"/>
      <c r="N316" s="179"/>
      <c r="O316" s="164"/>
      <c r="P316" s="107" t="s">
        <v>420</v>
      </c>
      <c r="Q316" s="108"/>
      <c r="R316" s="164"/>
      <c r="S316" s="107" t="s">
        <v>421</v>
      </c>
      <c r="T316" s="108"/>
      <c r="U316" s="191"/>
      <c r="V316" s="79">
        <v>35</v>
      </c>
      <c r="W316" s="79"/>
      <c r="X316" s="158"/>
      <c r="Y316" s="159"/>
      <c r="Z316" s="159"/>
      <c r="AA316" s="159"/>
      <c r="AB316" s="159"/>
      <c r="AC316" s="159"/>
      <c r="AD316" s="159"/>
      <c r="AE316" s="110" t="str">
        <f t="shared" ref="AE316" si="1475">J310&amp;""</f>
        <v>Geschrapt</v>
      </c>
      <c r="AF316" s="139" t="str">
        <f t="shared" ref="AF316" si="1476">N310&amp;""</f>
        <v>Geen samenwerking</v>
      </c>
      <c r="AG316" s="110" t="b">
        <v>0</v>
      </c>
      <c r="AH316" s="44"/>
      <c r="AI316" s="44" t="str">
        <f t="shared" ref="AI316" si="1477">IF(AI310&lt;&gt;"", 1, "")</f>
        <v/>
      </c>
      <c r="AJ316" s="44"/>
      <c r="AK316" s="44"/>
      <c r="AL316" s="44"/>
      <c r="AM316" s="44"/>
      <c r="AN316" s="110" t="b">
        <v>0</v>
      </c>
      <c r="AO316" s="44"/>
      <c r="AP316" s="44" t="str">
        <f t="shared" ref="AP316" si="1478">IF(AP310&lt;&gt;"", 1, "")</f>
        <v/>
      </c>
      <c r="AQ316" s="44"/>
      <c r="AR316" s="44"/>
      <c r="AS316" s="44"/>
      <c r="AT316" s="44"/>
      <c r="AU316" s="44"/>
      <c r="AV316" s="165"/>
    </row>
    <row r="317" spans="1:48" ht="13.25" customHeight="1" x14ac:dyDescent="0.2">
      <c r="B317" s="182"/>
      <c r="C317" s="185"/>
      <c r="D317" s="188" t="s">
        <v>558</v>
      </c>
      <c r="E317" s="179" t="s">
        <v>492</v>
      </c>
      <c r="F317" s="179"/>
      <c r="G317" s="179" t="s">
        <v>564</v>
      </c>
      <c r="H317" s="179" t="s">
        <v>565</v>
      </c>
      <c r="I317" s="179" t="s">
        <v>402</v>
      </c>
      <c r="J317" s="179"/>
      <c r="K317" s="179"/>
      <c r="L317" s="179"/>
      <c r="M317" s="179"/>
      <c r="N317" s="179"/>
      <c r="O317" s="164"/>
      <c r="P317" s="107" t="s">
        <v>422</v>
      </c>
      <c r="Q317" s="108"/>
      <c r="R317" s="164"/>
      <c r="S317" s="107" t="s">
        <v>423</v>
      </c>
      <c r="T317" s="108"/>
      <c r="U317" s="191"/>
      <c r="V317" s="79">
        <v>35</v>
      </c>
      <c r="W317" s="79"/>
      <c r="X317" s="158"/>
      <c r="Y317" s="159"/>
      <c r="Z317" s="159"/>
      <c r="AA317" s="159"/>
      <c r="AB317" s="159"/>
      <c r="AC317" s="159"/>
      <c r="AD317" s="159"/>
      <c r="AE317" s="110" t="str">
        <f t="shared" ref="AE317" si="1479">J310&amp;""</f>
        <v>Geschrapt</v>
      </c>
      <c r="AF317" s="139" t="str">
        <f t="shared" ref="AF317" si="1480">N310&amp;""</f>
        <v>Geen samenwerking</v>
      </c>
      <c r="AG317" s="110" t="b">
        <v>0</v>
      </c>
      <c r="AH317" s="44"/>
      <c r="AI317" s="44" t="str">
        <f t="shared" ref="AI317" si="1481">IF(AI310&lt;&gt;"", 1, "")</f>
        <v/>
      </c>
      <c r="AJ317" s="44"/>
      <c r="AK317" s="44"/>
      <c r="AL317" s="44"/>
      <c r="AM317" s="44"/>
      <c r="AN317" s="110" t="b">
        <v>0</v>
      </c>
      <c r="AO317" s="44"/>
      <c r="AP317" s="44" t="str">
        <f t="shared" ref="AP317" si="1482">IF(AP310&lt;&gt;"", 1, "")</f>
        <v/>
      </c>
      <c r="AQ317" s="44"/>
      <c r="AR317" s="44"/>
      <c r="AS317" s="44"/>
      <c r="AT317" s="44"/>
      <c r="AU317" s="44"/>
      <c r="AV317" s="165"/>
    </row>
    <row r="318" spans="1:48" ht="13.25" customHeight="1" x14ac:dyDescent="0.2">
      <c r="B318" s="183"/>
      <c r="C318" s="186"/>
      <c r="D318" s="189" t="s">
        <v>558</v>
      </c>
      <c r="E318" s="180" t="s">
        <v>492</v>
      </c>
      <c r="F318" s="180"/>
      <c r="G318" s="180" t="s">
        <v>564</v>
      </c>
      <c r="H318" s="180" t="s">
        <v>565</v>
      </c>
      <c r="I318" s="180" t="s">
        <v>402</v>
      </c>
      <c r="J318" s="180"/>
      <c r="K318" s="180"/>
      <c r="L318" s="180"/>
      <c r="M318" s="180"/>
      <c r="N318" s="180"/>
      <c r="O318" s="166"/>
      <c r="P318" s="109" t="str">
        <f t="shared" ref="P318" si="1483">IF(AG318=TRUE, "Andere (specificeer:)", "Andere")</f>
        <v>Andere</v>
      </c>
      <c r="Q318" s="167"/>
      <c r="R318" s="166"/>
      <c r="S318" s="109" t="str">
        <f t="shared" ref="S318" si="1484">IF(AN318=TRUE, "Andere (specificeer:)", "Andere")</f>
        <v>Andere</v>
      </c>
      <c r="T318" s="167"/>
      <c r="U318" s="192"/>
      <c r="V318" s="79">
        <v>35</v>
      </c>
      <c r="W318" s="79"/>
      <c r="X318" s="158"/>
      <c r="Y318" s="159"/>
      <c r="Z318" s="159"/>
      <c r="AA318" s="159"/>
      <c r="AB318" s="159"/>
      <c r="AC318" s="159"/>
      <c r="AD318" s="159"/>
      <c r="AE318" s="110" t="str">
        <f t="shared" ref="AE318" si="1485">J310&amp;""</f>
        <v>Geschrapt</v>
      </c>
      <c r="AF318" s="139" t="str">
        <f t="shared" ref="AF318" si="1486">N310&amp;""</f>
        <v>Geen samenwerking</v>
      </c>
      <c r="AG318" s="110" t="b">
        <v>0</v>
      </c>
      <c r="AH318" s="44"/>
      <c r="AI318" s="44" t="str">
        <f t="shared" ref="AI318" si="1487">IF(AI310&lt;&gt;"", 1, "")</f>
        <v/>
      </c>
      <c r="AJ318" s="44"/>
      <c r="AK318" s="44"/>
      <c r="AL318" s="44"/>
      <c r="AM318" s="44"/>
      <c r="AN318" s="110" t="b">
        <v>0</v>
      </c>
      <c r="AO318" s="44"/>
      <c r="AP318" s="44" t="str">
        <f t="shared" ref="AP318" si="1488">IF(AP310&lt;&gt;"", 1, "")</f>
        <v/>
      </c>
      <c r="AQ318" s="44"/>
      <c r="AR318" s="44"/>
      <c r="AS318" s="44"/>
      <c r="AT318" s="44"/>
      <c r="AU318" s="44"/>
      <c r="AV318" s="135"/>
    </row>
    <row r="319" spans="1:48" ht="13.25" customHeight="1" x14ac:dyDescent="0.2">
      <c r="A319" s="85" t="str">
        <f t="shared" ref="A319" si="1489">IF(AV319&lt;&gt;"", "✘", "")</f>
        <v/>
      </c>
      <c r="B319" s="181" t="str">
        <f t="shared" ref="B319" si="1490">IF(C319&lt;&gt;"", IF(X319&lt;&gt;"", X319, "D"&amp;SUBSTITUTE(TEXT(W319/1000, "0000,000"), ",", ".")), "")</f>
        <v>D2025.002</v>
      </c>
      <c r="C319" s="184" t="str">
        <f>IF(Y319&amp;Z319&amp;AA319&amp;AB319&amp;AC319&amp;AD319&lt;&gt;"", IF(D319&amp;E319&amp;F319&amp;G319&amp;H319&amp;I319&lt;&gt;Y319&amp;Z319&amp;AA319&amp;AB319&amp;AC319&amp;AD319, "Gewijzigde actie", "Bestaande actie"), IF(OR(D319&amp;E319&amp;F319&amp;G319&amp;H319&amp;I319&amp;J319&amp;K319&amp;L319&amp;M319&amp;N319&amp;Q327&amp;T327&amp;U319&lt;&gt;"", AH319&lt;&gt;0, AO319&lt;&gt;0), "Nieuwe actie", ""))</f>
        <v>Nieuwe actie</v>
      </c>
      <c r="D319" s="187" t="s">
        <v>652</v>
      </c>
      <c r="E319" s="178" t="s">
        <v>475</v>
      </c>
      <c r="F319" s="178"/>
      <c r="G319" s="178" t="s">
        <v>476</v>
      </c>
      <c r="H319" s="178"/>
      <c r="I319" s="178" t="s">
        <v>402</v>
      </c>
      <c r="J319" s="178" t="s">
        <v>403</v>
      </c>
      <c r="K319" s="178" t="s">
        <v>599</v>
      </c>
      <c r="L319" s="178"/>
      <c r="M319" s="178" t="s">
        <v>676</v>
      </c>
      <c r="N319" s="178" t="s">
        <v>405</v>
      </c>
      <c r="O319" s="168"/>
      <c r="P319" s="105" t="s">
        <v>406</v>
      </c>
      <c r="Q319" s="106"/>
      <c r="R319" s="168"/>
      <c r="S319" s="105" t="s">
        <v>407</v>
      </c>
      <c r="T319" s="106"/>
      <c r="U319" s="190" t="s">
        <v>651</v>
      </c>
      <c r="V319" s="79">
        <v>36</v>
      </c>
      <c r="W319" s="79">
        <f>IF(C319&lt;&gt;"", IF(C319="Nieuwe actie", MAX(VALUE(Datum_werkingsjaar&amp;"000"), $W$3:$W318)+1, VALUE(RIGHT(SUBSTITUTE(X319, ".", ""), 7))), "")</f>
        <v>2025002</v>
      </c>
      <c r="X319" s="158"/>
      <c r="Y319" s="159"/>
      <c r="Z319" s="159"/>
      <c r="AA319" s="159"/>
      <c r="AB319" s="159"/>
      <c r="AC319" s="159"/>
      <c r="AD319" s="159"/>
      <c r="AE319" s="110" t="str">
        <f t="shared" ref="AE319" si="1491">J319&amp;""</f>
        <v>Gerealiseerd</v>
      </c>
      <c r="AF319" s="139" t="str">
        <f t="shared" ref="AF319" si="1492">N319&amp;""</f>
        <v>Cultureel én beleidsdomeinoverschrijdend</v>
      </c>
      <c r="AG319" s="110" t="b">
        <v>1</v>
      </c>
      <c r="AH319" s="44" cm="1">
        <f t="array" ref="AH319">SUMPRODUCT((AG319:AG327)*(AG319:AG327))</f>
        <v>6</v>
      </c>
      <c r="AI319" s="44" t="str">
        <f>IF(OR($J319="Gerealiseerd", $J319="In uitvoering", $J319="Geschrapt"), IF(OR($N319=Samenwerking_C, $N319=Samenwerking_C_BDO), IF(AH319=0, "| Selecteer één of meerdere samenwerkingen in kolom 'O'.  ", ""), ""), "")</f>
        <v/>
      </c>
      <c r="AJ319" s="44" t="str">
        <f>IF(AH319&lt;&gt;0, IF(OR($N319="", $N319=Samenwerking_geen, $N319=Samenwerking_BDO), "| Maak de juiste keuze in cel 'N"&amp;ROW(N319)&amp;"' vooraleer je samenwerkingen in kolom 'O' aanduidt. Laat anders selectievakken in kolom 'O' niet aangevinkt.  ", ""), "")</f>
        <v/>
      </c>
      <c r="AK319" s="44" t="str">
        <f t="shared" ref="AK319" si="1493">IF(AG327&lt;&gt;TRUE, IF(Q327&lt;&gt;"", "| Als je andere samenwerking(en) specificeert in cel 'O"&amp;ROW(Q327)&amp;"', moet je eerst het vak 'Andere' in kolom 'O' selecteren. Laat anders cel 'O"&amp;ROW(Q327)&amp;"' leeg voor deze doelstelling.  ", ""), "")</f>
        <v/>
      </c>
      <c r="AL319" s="44" t="str">
        <f>IF(OR($N319=Samenwerking_C, $N319=Samenwerking_C_BDO), IF(AG327=TRUE, IF(Q327="", "| Specificeer andere samenwerking(en) in cel 'Q"&amp;ROW(Q327)&amp;"'.  ", ""), ""), "")</f>
        <v/>
      </c>
      <c r="AM319" s="44" t="str">
        <f t="shared" ref="AM319" si="1494">IF(AI319&lt;&gt;"", AI319, IF(AJ319&lt;&gt;"", AJ319, IF(AK319&lt;&gt;"", AK319, AK319&amp;AL319)))</f>
        <v/>
      </c>
      <c r="AN319" s="110" t="b">
        <v>0</v>
      </c>
      <c r="AO319" s="44" cm="1">
        <f t="array" ref="AO319">SUMPRODUCT((AN319:AN327)*(AN319:AN327))</f>
        <v>4</v>
      </c>
      <c r="AP319" s="44" t="str">
        <f>IF(OR($J319="Gerealiseerd", $J319="In uitvoering", $J319="Geschrapt"), IF(OR($N319=Samenwerking_BDO, $N319=Samenwerking_C_BDO), IF(AO319=0,"| Selecteer één of meerdere samenwerkingen in kolom 'R'.  ",""), ""), "")</f>
        <v/>
      </c>
      <c r="AQ319" s="44" t="str">
        <f>IF(AO319&lt;&gt;0, IF(OR($N319="", $N319=Samenwerking_geen, $N319=Samenwerking_C), "| Maak de juiste keuze in cel 'N"&amp;ROW(N319)&amp;"' vooraleer je samenwerkingen in kolom 'R' aanduidt. Laat anders selectievakken in kolom 'R' niet aangevinkt.  ", ""), "")</f>
        <v/>
      </c>
      <c r="AR319" s="44" t="str">
        <f t="shared" ref="AR319" si="1495">IF(AN327&lt;&gt;TRUE, IF(T327&lt;&gt;"", "| Als je andere samenwerking(en) specificeert in cel 'R"&amp;ROW(T327)&amp;"', moet je eerst het vak 'Andere' in kolom 'R' selecteren. Anders laat cel 'R"&amp;ROW(T327)&amp;"' leeg voor deze doelstelling.  ", ""), "")</f>
        <v/>
      </c>
      <c r="AS319" s="44" t="str">
        <f>IF(OR($N319=Samenwerking_BDO, $N319=Samenwerking_C_BDO), IF(AN327=TRUE, IF(T327="", "| Specificeer andere samenwerking(en) in cel 'T"&amp;ROW(T327)&amp;"'.  ", ""), ""), "")</f>
        <v/>
      </c>
      <c r="AT319" s="44" t="str">
        <f t="shared" ref="AT319" si="1496">IF(AP319&lt;&gt;"", AP319, IF(AQ319&lt;&gt;"", AQ319, IF(AR319&lt;&gt;"", AR319, AR319&amp;AS319)))</f>
        <v/>
      </c>
      <c r="AU319" s="44" t="str">
        <f t="shared" ref="AU319" si="1497">IF(C319&lt;&gt;"", IF(OR(D319="", E319="", G319="", I319="", J319="", M319="", IF(J319="Gerealiseerd", IF(K319="Ja", OR(L319="", N319=""), OR(K319="", N319="")), IF(J319="In uitvoering", N319="", IF(J319="Niet in uitvoering", L319="")))), "| Vul verplichte velden in.", ""), "")</f>
        <v/>
      </c>
      <c r="AV319" s="124" t="str">
        <f t="shared" ref="AV319" si="1498">IF(OR(AM319&lt;&gt;"", AT319&lt;&gt;""), AM319&amp;AT319, AU319)</f>
        <v/>
      </c>
    </row>
    <row r="320" spans="1:48" ht="13.25" customHeight="1" x14ac:dyDescent="0.2">
      <c r="B320" s="182"/>
      <c r="C320" s="185"/>
      <c r="D320" s="188"/>
      <c r="E320" s="179"/>
      <c r="F320" s="179"/>
      <c r="G320" s="179"/>
      <c r="H320" s="179"/>
      <c r="I320" s="179"/>
      <c r="J320" s="179"/>
      <c r="K320" s="179"/>
      <c r="L320" s="179"/>
      <c r="M320" s="179"/>
      <c r="N320" s="179"/>
      <c r="O320" s="164"/>
      <c r="P320" s="107" t="s">
        <v>410</v>
      </c>
      <c r="Q320" s="108"/>
      <c r="R320" s="164"/>
      <c r="S320" s="107" t="s">
        <v>411</v>
      </c>
      <c r="T320" s="108"/>
      <c r="U320" s="191"/>
      <c r="V320" s="79">
        <v>36</v>
      </c>
      <c r="W320" s="79"/>
      <c r="X320" s="158"/>
      <c r="Y320" s="159"/>
      <c r="Z320" s="159"/>
      <c r="AA320" s="159"/>
      <c r="AB320" s="159"/>
      <c r="AC320" s="159"/>
      <c r="AD320" s="159"/>
      <c r="AE320" s="110" t="str">
        <f t="shared" ref="AE320" si="1499">J319&amp;""</f>
        <v>Gerealiseerd</v>
      </c>
      <c r="AF320" s="139" t="str">
        <f t="shared" ref="AF320" si="1500">N319&amp;""</f>
        <v>Cultureel én beleidsdomeinoverschrijdend</v>
      </c>
      <c r="AG320" s="110" t="b">
        <v>0</v>
      </c>
      <c r="AH320" s="44"/>
      <c r="AI320" s="44" t="str">
        <f t="shared" ref="AI320" si="1501">IF(AI319&lt;&gt;"", 1, "")</f>
        <v/>
      </c>
      <c r="AJ320" s="44"/>
      <c r="AK320" s="44"/>
      <c r="AL320" s="44"/>
      <c r="AM320" s="44"/>
      <c r="AN320" s="110" t="b">
        <v>1</v>
      </c>
      <c r="AO320" s="44"/>
      <c r="AP320" s="44" t="str">
        <f t="shared" ref="AP320" si="1502">IF(AP319&lt;&gt;"", 1, "")</f>
        <v/>
      </c>
      <c r="AQ320" s="44"/>
      <c r="AR320" s="44"/>
      <c r="AS320" s="44"/>
      <c r="AT320" s="44"/>
      <c r="AU320" s="44"/>
      <c r="AV320" s="124"/>
    </row>
    <row r="321" spans="1:48" ht="13.25" customHeight="1" x14ac:dyDescent="0.2">
      <c r="B321" s="182"/>
      <c r="C321" s="185"/>
      <c r="D321" s="188"/>
      <c r="E321" s="179"/>
      <c r="F321" s="179"/>
      <c r="G321" s="179"/>
      <c r="H321" s="179"/>
      <c r="I321" s="179"/>
      <c r="J321" s="179"/>
      <c r="K321" s="179"/>
      <c r="L321" s="179"/>
      <c r="M321" s="179"/>
      <c r="N321" s="179"/>
      <c r="O321" s="164"/>
      <c r="P321" s="107" t="s">
        <v>412</v>
      </c>
      <c r="Q321" s="108"/>
      <c r="R321" s="164"/>
      <c r="S321" s="107" t="s">
        <v>413</v>
      </c>
      <c r="T321" s="108"/>
      <c r="U321" s="191"/>
      <c r="V321" s="79">
        <v>36</v>
      </c>
      <c r="W321" s="79"/>
      <c r="X321" s="158"/>
      <c r="Y321" s="159"/>
      <c r="Z321" s="159"/>
      <c r="AA321" s="159"/>
      <c r="AB321" s="159"/>
      <c r="AC321" s="159"/>
      <c r="AD321" s="159"/>
      <c r="AE321" s="110" t="str">
        <f t="shared" ref="AE321" si="1503">J319&amp;""</f>
        <v>Gerealiseerd</v>
      </c>
      <c r="AF321" s="139" t="str">
        <f t="shared" ref="AF321" si="1504">N319&amp;""</f>
        <v>Cultureel én beleidsdomeinoverschrijdend</v>
      </c>
      <c r="AG321" s="110" t="b">
        <v>0</v>
      </c>
      <c r="AH321" s="44"/>
      <c r="AI321" s="44" t="str">
        <f t="shared" ref="AI321" si="1505">IF(AI319&lt;&gt;"", 1, "")</f>
        <v/>
      </c>
      <c r="AJ321" s="44"/>
      <c r="AK321" s="44"/>
      <c r="AL321" s="44"/>
      <c r="AM321" s="44"/>
      <c r="AN321" s="110" t="b">
        <v>1</v>
      </c>
      <c r="AO321" s="44"/>
      <c r="AP321" s="44" t="str">
        <f t="shared" ref="AP321" si="1506">IF(AP319&lt;&gt;"", 1, "")</f>
        <v/>
      </c>
      <c r="AQ321" s="44"/>
      <c r="AR321" s="44"/>
      <c r="AS321" s="44"/>
      <c r="AT321" s="44"/>
      <c r="AU321" s="44"/>
      <c r="AV321" s="165"/>
    </row>
    <row r="322" spans="1:48" ht="13.25" customHeight="1" x14ac:dyDescent="0.2">
      <c r="B322" s="182"/>
      <c r="C322" s="185"/>
      <c r="D322" s="188"/>
      <c r="E322" s="179"/>
      <c r="F322" s="179"/>
      <c r="G322" s="179"/>
      <c r="H322" s="179"/>
      <c r="I322" s="179"/>
      <c r="J322" s="179"/>
      <c r="K322" s="179"/>
      <c r="L322" s="179"/>
      <c r="M322" s="179"/>
      <c r="N322" s="179"/>
      <c r="O322" s="164"/>
      <c r="P322" s="107" t="s">
        <v>414</v>
      </c>
      <c r="Q322" s="108"/>
      <c r="R322" s="164"/>
      <c r="S322" s="107" t="s">
        <v>415</v>
      </c>
      <c r="T322" s="108"/>
      <c r="U322" s="191"/>
      <c r="V322" s="79">
        <v>36</v>
      </c>
      <c r="W322" s="79"/>
      <c r="X322" s="158"/>
      <c r="Y322" s="159"/>
      <c r="Z322" s="159"/>
      <c r="AA322" s="159"/>
      <c r="AB322" s="159"/>
      <c r="AC322" s="159"/>
      <c r="AD322" s="159"/>
      <c r="AE322" s="110" t="str">
        <f t="shared" ref="AE322" si="1507">J319&amp;""</f>
        <v>Gerealiseerd</v>
      </c>
      <c r="AF322" s="139" t="str">
        <f t="shared" ref="AF322" si="1508">N319&amp;""</f>
        <v>Cultureel én beleidsdomeinoverschrijdend</v>
      </c>
      <c r="AG322" s="110" t="b">
        <v>1</v>
      </c>
      <c r="AH322" s="44"/>
      <c r="AI322" s="44" t="str">
        <f t="shared" ref="AI322" si="1509">IF(AI319&lt;&gt;"", 1, "")</f>
        <v/>
      </c>
      <c r="AJ322" s="44"/>
      <c r="AK322" s="44"/>
      <c r="AL322" s="44"/>
      <c r="AM322" s="44"/>
      <c r="AN322" s="110" t="b">
        <v>0</v>
      </c>
      <c r="AO322" s="44"/>
      <c r="AP322" s="44" t="str">
        <f t="shared" ref="AP322" si="1510">IF(AP319&lt;&gt;"", 1, "")</f>
        <v/>
      </c>
      <c r="AQ322" s="44"/>
      <c r="AR322" s="44"/>
      <c r="AS322" s="44"/>
      <c r="AT322" s="44"/>
      <c r="AU322" s="44"/>
      <c r="AV322" s="165"/>
    </row>
    <row r="323" spans="1:48" ht="13.25" customHeight="1" x14ac:dyDescent="0.2">
      <c r="B323" s="182"/>
      <c r="C323" s="185"/>
      <c r="D323" s="188"/>
      <c r="E323" s="179"/>
      <c r="F323" s="179"/>
      <c r="G323" s="179"/>
      <c r="H323" s="179"/>
      <c r="I323" s="179"/>
      <c r="J323" s="179"/>
      <c r="K323" s="179"/>
      <c r="L323" s="179"/>
      <c r="M323" s="179"/>
      <c r="N323" s="179"/>
      <c r="O323" s="164"/>
      <c r="P323" s="107" t="s">
        <v>416</v>
      </c>
      <c r="Q323" s="108"/>
      <c r="R323" s="164"/>
      <c r="S323" s="107" t="s">
        <v>417</v>
      </c>
      <c r="T323" s="108"/>
      <c r="U323" s="191"/>
      <c r="V323" s="79">
        <v>36</v>
      </c>
      <c r="W323" s="79"/>
      <c r="X323" s="158"/>
      <c r="Y323" s="159"/>
      <c r="Z323" s="159"/>
      <c r="AA323" s="159"/>
      <c r="AB323" s="159"/>
      <c r="AC323" s="159"/>
      <c r="AD323" s="159"/>
      <c r="AE323" s="110" t="str">
        <f t="shared" ref="AE323" si="1511">J319&amp;""</f>
        <v>Gerealiseerd</v>
      </c>
      <c r="AF323" s="139" t="str">
        <f t="shared" ref="AF323" si="1512">N319&amp;""</f>
        <v>Cultureel én beleidsdomeinoverschrijdend</v>
      </c>
      <c r="AG323" s="110" t="b">
        <v>1</v>
      </c>
      <c r="AH323" s="44"/>
      <c r="AI323" s="44" t="str">
        <f t="shared" ref="AI323" si="1513">IF(AI319&lt;&gt;"", 1, "")</f>
        <v/>
      </c>
      <c r="AJ323" s="44"/>
      <c r="AK323" s="44"/>
      <c r="AL323" s="44"/>
      <c r="AM323" s="44"/>
      <c r="AN323" s="110" t="b">
        <v>0</v>
      </c>
      <c r="AO323" s="44"/>
      <c r="AP323" s="44" t="str">
        <f t="shared" ref="AP323" si="1514">IF(AP319&lt;&gt;"", 1, "")</f>
        <v/>
      </c>
      <c r="AQ323" s="44"/>
      <c r="AR323" s="44"/>
      <c r="AS323" s="44"/>
      <c r="AT323" s="44"/>
      <c r="AU323" s="44"/>
      <c r="AV323" s="165"/>
    </row>
    <row r="324" spans="1:48" ht="13.25" customHeight="1" x14ac:dyDescent="0.2">
      <c r="B324" s="182"/>
      <c r="C324" s="185"/>
      <c r="D324" s="188"/>
      <c r="E324" s="179"/>
      <c r="F324" s="179"/>
      <c r="G324" s="179"/>
      <c r="H324" s="179"/>
      <c r="I324" s="179"/>
      <c r="J324" s="179"/>
      <c r="K324" s="179"/>
      <c r="L324" s="179"/>
      <c r="M324" s="179"/>
      <c r="N324" s="179"/>
      <c r="O324" s="164"/>
      <c r="P324" s="107" t="s">
        <v>418</v>
      </c>
      <c r="Q324" s="108"/>
      <c r="R324" s="164"/>
      <c r="S324" s="107" t="s">
        <v>419</v>
      </c>
      <c r="T324" s="108"/>
      <c r="U324" s="191"/>
      <c r="V324" s="79">
        <v>36</v>
      </c>
      <c r="W324" s="79"/>
      <c r="X324" s="158"/>
      <c r="Y324" s="159"/>
      <c r="Z324" s="159"/>
      <c r="AA324" s="159"/>
      <c r="AB324" s="159"/>
      <c r="AC324" s="159"/>
      <c r="AD324" s="159"/>
      <c r="AE324" s="110" t="str">
        <f t="shared" ref="AE324" si="1515">J319&amp;""</f>
        <v>Gerealiseerd</v>
      </c>
      <c r="AF324" s="139" t="str">
        <f t="shared" ref="AF324" si="1516">N319&amp;""</f>
        <v>Cultureel én beleidsdomeinoverschrijdend</v>
      </c>
      <c r="AG324" s="110" t="b">
        <v>1</v>
      </c>
      <c r="AH324" s="44"/>
      <c r="AI324" s="44" t="str">
        <f t="shared" ref="AI324" si="1517">IF(AI319&lt;&gt;"", 1, "")</f>
        <v/>
      </c>
      <c r="AJ324" s="44"/>
      <c r="AK324" s="44"/>
      <c r="AL324" s="44"/>
      <c r="AM324" s="44"/>
      <c r="AN324" s="110" t="b">
        <v>0</v>
      </c>
      <c r="AO324" s="44"/>
      <c r="AP324" s="44" t="str">
        <f t="shared" ref="AP324" si="1518">IF(AP319&lt;&gt;"", 1, "")</f>
        <v/>
      </c>
      <c r="AQ324" s="44"/>
      <c r="AR324" s="44"/>
      <c r="AS324" s="44"/>
      <c r="AT324" s="44"/>
      <c r="AU324" s="44"/>
      <c r="AV324" s="165"/>
    </row>
    <row r="325" spans="1:48" ht="13.25" customHeight="1" x14ac:dyDescent="0.2">
      <c r="B325" s="182"/>
      <c r="C325" s="185"/>
      <c r="D325" s="188"/>
      <c r="E325" s="179"/>
      <c r="F325" s="179"/>
      <c r="G325" s="179"/>
      <c r="H325" s="179"/>
      <c r="I325" s="179"/>
      <c r="J325" s="179"/>
      <c r="K325" s="179"/>
      <c r="L325" s="179"/>
      <c r="M325" s="179"/>
      <c r="N325" s="179"/>
      <c r="O325" s="164"/>
      <c r="P325" s="107" t="s">
        <v>420</v>
      </c>
      <c r="Q325" s="108"/>
      <c r="R325" s="164"/>
      <c r="S325" s="107" t="s">
        <v>421</v>
      </c>
      <c r="T325" s="108"/>
      <c r="U325" s="191"/>
      <c r="V325" s="79">
        <v>36</v>
      </c>
      <c r="W325" s="79"/>
      <c r="X325" s="158"/>
      <c r="Y325" s="159"/>
      <c r="Z325" s="159"/>
      <c r="AA325" s="159"/>
      <c r="AB325" s="159"/>
      <c r="AC325" s="159"/>
      <c r="AD325" s="159"/>
      <c r="AE325" s="110" t="str">
        <f t="shared" ref="AE325" si="1519">J319&amp;""</f>
        <v>Gerealiseerd</v>
      </c>
      <c r="AF325" s="139" t="str">
        <f t="shared" ref="AF325" si="1520">N319&amp;""</f>
        <v>Cultureel én beleidsdomeinoverschrijdend</v>
      </c>
      <c r="AG325" s="110" t="b">
        <v>1</v>
      </c>
      <c r="AH325" s="44"/>
      <c r="AI325" s="44" t="str">
        <f t="shared" ref="AI325" si="1521">IF(AI319&lt;&gt;"", 1, "")</f>
        <v/>
      </c>
      <c r="AJ325" s="44"/>
      <c r="AK325" s="44"/>
      <c r="AL325" s="44"/>
      <c r="AM325" s="44"/>
      <c r="AN325" s="110" t="b">
        <v>1</v>
      </c>
      <c r="AO325" s="44"/>
      <c r="AP325" s="44" t="str">
        <f t="shared" ref="AP325" si="1522">IF(AP319&lt;&gt;"", 1, "")</f>
        <v/>
      </c>
      <c r="AQ325" s="44"/>
      <c r="AR325" s="44"/>
      <c r="AS325" s="44"/>
      <c r="AT325" s="44"/>
      <c r="AU325" s="44"/>
      <c r="AV325" s="165"/>
    </row>
    <row r="326" spans="1:48" ht="13.25" customHeight="1" x14ac:dyDescent="0.2">
      <c r="B326" s="182"/>
      <c r="C326" s="185"/>
      <c r="D326" s="188"/>
      <c r="E326" s="179"/>
      <c r="F326" s="179"/>
      <c r="G326" s="179"/>
      <c r="H326" s="179"/>
      <c r="I326" s="179"/>
      <c r="J326" s="179"/>
      <c r="K326" s="179"/>
      <c r="L326" s="179"/>
      <c r="M326" s="179"/>
      <c r="N326" s="179"/>
      <c r="O326" s="164"/>
      <c r="P326" s="107" t="s">
        <v>422</v>
      </c>
      <c r="Q326" s="108"/>
      <c r="R326" s="164"/>
      <c r="S326" s="107" t="s">
        <v>423</v>
      </c>
      <c r="T326" s="108"/>
      <c r="U326" s="191"/>
      <c r="V326" s="79">
        <v>36</v>
      </c>
      <c r="W326" s="79"/>
      <c r="X326" s="158"/>
      <c r="Y326" s="159"/>
      <c r="Z326" s="159"/>
      <c r="AA326" s="159"/>
      <c r="AB326" s="159"/>
      <c r="AC326" s="159"/>
      <c r="AD326" s="159"/>
      <c r="AE326" s="110" t="str">
        <f t="shared" ref="AE326" si="1523">J319&amp;""</f>
        <v>Gerealiseerd</v>
      </c>
      <c r="AF326" s="139" t="str">
        <f t="shared" ref="AF326" si="1524">N319&amp;""</f>
        <v>Cultureel én beleidsdomeinoverschrijdend</v>
      </c>
      <c r="AG326" s="110" t="b">
        <v>1</v>
      </c>
      <c r="AH326" s="44"/>
      <c r="AI326" s="44" t="str">
        <f t="shared" ref="AI326" si="1525">IF(AI319&lt;&gt;"", 1, "")</f>
        <v/>
      </c>
      <c r="AJ326" s="44"/>
      <c r="AK326" s="44"/>
      <c r="AL326" s="44"/>
      <c r="AM326" s="44"/>
      <c r="AN326" s="110" t="b">
        <v>1</v>
      </c>
      <c r="AO326" s="44"/>
      <c r="AP326" s="44" t="str">
        <f t="shared" ref="AP326" si="1526">IF(AP319&lt;&gt;"", 1, "")</f>
        <v/>
      </c>
      <c r="AQ326" s="44"/>
      <c r="AR326" s="44"/>
      <c r="AS326" s="44"/>
      <c r="AT326" s="44"/>
      <c r="AU326" s="44"/>
      <c r="AV326" s="165"/>
    </row>
    <row r="327" spans="1:48" ht="13.25" customHeight="1" x14ac:dyDescent="0.2">
      <c r="B327" s="183"/>
      <c r="C327" s="186"/>
      <c r="D327" s="189"/>
      <c r="E327" s="180"/>
      <c r="F327" s="180"/>
      <c r="G327" s="180"/>
      <c r="H327" s="180"/>
      <c r="I327" s="180"/>
      <c r="J327" s="180"/>
      <c r="K327" s="180"/>
      <c r="L327" s="180"/>
      <c r="M327" s="180"/>
      <c r="N327" s="180"/>
      <c r="O327" s="166"/>
      <c r="P327" s="109" t="str">
        <f t="shared" ref="P327" si="1527">IF(AG327=TRUE, "Andere (specificeer:)", "Andere")</f>
        <v>Andere</v>
      </c>
      <c r="Q327" s="167"/>
      <c r="R327" s="166"/>
      <c r="S327" s="109" t="str">
        <f t="shared" ref="S327" si="1528">IF(AN327=TRUE, "Andere (specificeer:)", "Andere")</f>
        <v>Andere</v>
      </c>
      <c r="T327" s="167"/>
      <c r="U327" s="192"/>
      <c r="V327" s="79">
        <v>36</v>
      </c>
      <c r="W327" s="79"/>
      <c r="X327" s="158"/>
      <c r="Y327" s="159"/>
      <c r="Z327" s="159"/>
      <c r="AA327" s="159"/>
      <c r="AB327" s="159"/>
      <c r="AC327" s="159"/>
      <c r="AD327" s="159"/>
      <c r="AE327" s="110" t="str">
        <f t="shared" ref="AE327" si="1529">J319&amp;""</f>
        <v>Gerealiseerd</v>
      </c>
      <c r="AF327" s="139" t="str">
        <f t="shared" ref="AF327" si="1530">N319&amp;""</f>
        <v>Cultureel én beleidsdomeinoverschrijdend</v>
      </c>
      <c r="AG327" s="110" t="b">
        <v>0</v>
      </c>
      <c r="AH327" s="44"/>
      <c r="AI327" s="44" t="str">
        <f t="shared" ref="AI327" si="1531">IF(AI319&lt;&gt;"", 1, "")</f>
        <v/>
      </c>
      <c r="AJ327" s="44"/>
      <c r="AK327" s="44"/>
      <c r="AL327" s="44"/>
      <c r="AM327" s="44"/>
      <c r="AN327" s="110" t="b">
        <v>0</v>
      </c>
      <c r="AO327" s="44"/>
      <c r="AP327" s="44" t="str">
        <f t="shared" ref="AP327" si="1532">IF(AP319&lt;&gt;"", 1, "")</f>
        <v/>
      </c>
      <c r="AQ327" s="44"/>
      <c r="AR327" s="44"/>
      <c r="AS327" s="44"/>
      <c r="AT327" s="44"/>
      <c r="AU327" s="44"/>
      <c r="AV327" s="135"/>
    </row>
    <row r="328" spans="1:48" ht="13.25" customHeight="1" x14ac:dyDescent="0.2">
      <c r="A328" s="85" t="str">
        <f t="shared" ref="A328" si="1533">IF(AV328&lt;&gt;"", "✘", "")</f>
        <v/>
      </c>
      <c r="B328" s="181" t="str">
        <f t="shared" ref="B328" si="1534">IF(C328&lt;&gt;"", IF(X328&lt;&gt;"", X328, "D"&amp;SUBSTITUTE(TEXT(W328/1000, "0000,000"), ",", ".")), "")</f>
        <v/>
      </c>
      <c r="C328" s="184" t="str">
        <f>IF(Y328&amp;Z328&amp;AA328&amp;AB328&amp;AC328&amp;AD328&lt;&gt;"", IF(D328&amp;E328&amp;F328&amp;G328&amp;H328&amp;I328&lt;&gt;Y328&amp;Z328&amp;AA328&amp;AB328&amp;AC328&amp;AD328, "Gewijzigde actie", "Bestaande actie"), IF(OR(D328&amp;E328&amp;F328&amp;G328&amp;H328&amp;I328&amp;J328&amp;K328&amp;L328&amp;M328&amp;N328&amp;Q336&amp;T336&amp;U328&lt;&gt;"", AH328&lt;&gt;0, AO328&lt;&gt;0), "Nieuwe actie", ""))</f>
        <v/>
      </c>
      <c r="D328" s="187"/>
      <c r="E328" s="178"/>
      <c r="F328" s="178"/>
      <c r="G328" s="178"/>
      <c r="H328" s="178"/>
      <c r="I328" s="178"/>
      <c r="J328" s="178"/>
      <c r="K328" s="178"/>
      <c r="L328" s="178"/>
      <c r="M328" s="178"/>
      <c r="N328" s="178"/>
      <c r="O328" s="168"/>
      <c r="P328" s="105" t="s">
        <v>406</v>
      </c>
      <c r="Q328" s="106"/>
      <c r="R328" s="168"/>
      <c r="S328" s="105" t="s">
        <v>407</v>
      </c>
      <c r="T328" s="106"/>
      <c r="U328" s="190"/>
      <c r="V328" s="79">
        <v>37</v>
      </c>
      <c r="W328" s="79" t="str">
        <f>IF(C328&lt;&gt;"", IF(C328="Nieuwe actie", MAX(VALUE(Datum_werkingsjaar&amp;"000"), $W$3:$W327)+1, VALUE(RIGHT(SUBSTITUTE(X328, ".", ""), 7))), "")</f>
        <v/>
      </c>
      <c r="X328" s="158"/>
      <c r="Y328" s="159"/>
      <c r="Z328" s="159"/>
      <c r="AA328" s="159"/>
      <c r="AB328" s="159"/>
      <c r="AC328" s="159"/>
      <c r="AD328" s="159"/>
      <c r="AE328" s="110" t="str">
        <f t="shared" ref="AE328" si="1535">J328&amp;""</f>
        <v/>
      </c>
      <c r="AF328" s="139" t="str">
        <f t="shared" ref="AF328" si="1536">N328&amp;""</f>
        <v/>
      </c>
      <c r="AG328" s="110" t="b">
        <v>0</v>
      </c>
      <c r="AH328" s="44" cm="1">
        <f t="array" ref="AH328">SUMPRODUCT((AG328:AG336)*(AG328:AG336))</f>
        <v>0</v>
      </c>
      <c r="AI328" s="44" t="str">
        <f>IF(OR($J328="Gerealiseerd", $J328="In uitvoering", $J328="Geschrapt"), IF(OR($N328=Samenwerking_C, $N328=Samenwerking_C_BDO), IF(AH328=0, "| Selecteer één of meerdere samenwerkingen in kolom 'O'.  ", ""), ""), "")</f>
        <v/>
      </c>
      <c r="AJ328" s="44" t="str">
        <f>IF(AH328&lt;&gt;0, IF(OR($N328="", $N328=Samenwerking_geen, $N328=Samenwerking_BDO), "| Maak de juiste keuze in cel 'N"&amp;ROW(N328)&amp;"' vooraleer je samenwerkingen in kolom 'O' aanduidt. Laat anders selectievakken in kolom 'O' niet aangevinkt.  ", ""), "")</f>
        <v/>
      </c>
      <c r="AK328" s="44" t="str">
        <f t="shared" ref="AK328" si="1537">IF(AG336&lt;&gt;TRUE, IF(Q336&lt;&gt;"", "| Als je andere samenwerking(en) specificeert in cel 'O"&amp;ROW(Q336)&amp;"', moet je eerst het vak 'Andere' in kolom 'O' selecteren. Laat anders cel 'O"&amp;ROW(Q336)&amp;"' leeg voor deze doelstelling.  ", ""), "")</f>
        <v/>
      </c>
      <c r="AL328" s="44" t="str">
        <f>IF(OR($N328=Samenwerking_C, $N328=Samenwerking_C_BDO), IF(AG336=TRUE, IF(Q336="", "| Specificeer andere samenwerking(en) in cel 'Q"&amp;ROW(Q336)&amp;"'.  ", ""), ""), "")</f>
        <v/>
      </c>
      <c r="AM328" s="44" t="str">
        <f t="shared" ref="AM328" si="1538">IF(AI328&lt;&gt;"", AI328, IF(AJ328&lt;&gt;"", AJ328, IF(AK328&lt;&gt;"", AK328, AK328&amp;AL328)))</f>
        <v/>
      </c>
      <c r="AN328" s="110" t="b">
        <v>0</v>
      </c>
      <c r="AO328" s="44" cm="1">
        <f t="array" ref="AO328">SUMPRODUCT((AN328:AN336)*(AN328:AN336))</f>
        <v>0</v>
      </c>
      <c r="AP328" s="44" t="str">
        <f>IF(OR($J328="Gerealiseerd", $J328="In uitvoering", $J328="Geschrapt"), IF(OR($N328=Samenwerking_BDO, $N328=Samenwerking_C_BDO), IF(AO328=0,"| Selecteer één of meerdere samenwerkingen in kolom 'R'.  ",""), ""), "")</f>
        <v/>
      </c>
      <c r="AQ328" s="44" t="str">
        <f>IF(AO328&lt;&gt;0, IF(OR($N328="", $N328=Samenwerking_geen, $N328=Samenwerking_C), "| Maak de juiste keuze in cel 'N"&amp;ROW(N328)&amp;"' vooraleer je samenwerkingen in kolom 'R' aanduidt. Laat anders selectievakken in kolom 'R' niet aangevinkt.  ", ""), "")</f>
        <v/>
      </c>
      <c r="AR328" s="44" t="str">
        <f t="shared" ref="AR328" si="1539">IF(AN336&lt;&gt;TRUE, IF(T336&lt;&gt;"", "| Als je andere samenwerking(en) specificeert in cel 'R"&amp;ROW(T336)&amp;"', moet je eerst het vak 'Andere' in kolom 'R' selecteren. Anders laat cel 'R"&amp;ROW(T336)&amp;"' leeg voor deze doelstelling.  ", ""), "")</f>
        <v/>
      </c>
      <c r="AS328" s="44" t="str">
        <f>IF(OR($N328=Samenwerking_BDO, $N328=Samenwerking_C_BDO), IF(AN336=TRUE, IF(T336="", "| Specificeer andere samenwerking(en) in cel 'T"&amp;ROW(T336)&amp;"'.  ", ""), ""), "")</f>
        <v/>
      </c>
      <c r="AT328" s="44" t="str">
        <f t="shared" ref="AT328" si="1540">IF(AP328&lt;&gt;"", AP328, IF(AQ328&lt;&gt;"", AQ328, IF(AR328&lt;&gt;"", AR328, AR328&amp;AS328)))</f>
        <v/>
      </c>
      <c r="AU328" s="44" t="str">
        <f t="shared" ref="AU328" si="1541">IF(C328&lt;&gt;"", IF(OR(D328="", E328="", G328="", I328="", J328="", M328="", IF(J328="Gerealiseerd", IF(K328="Ja", OR(L328="", N328=""), OR(K328="", N328="")), IF(J328="In uitvoering", N328="", IF(J328="Niet in uitvoering", L328="")))), "| Vul verplichte velden in.", ""), "")</f>
        <v/>
      </c>
      <c r="AV328" s="124" t="str">
        <f t="shared" ref="AV328" si="1542">IF(OR(AM328&lt;&gt;"", AT328&lt;&gt;""), AM328&amp;AT328, AU328)</f>
        <v/>
      </c>
    </row>
    <row r="329" spans="1:48" ht="13.25" customHeight="1" x14ac:dyDescent="0.2">
      <c r="B329" s="182"/>
      <c r="C329" s="185"/>
      <c r="D329" s="188"/>
      <c r="E329" s="179"/>
      <c r="F329" s="179"/>
      <c r="G329" s="179"/>
      <c r="H329" s="179"/>
      <c r="I329" s="179"/>
      <c r="J329" s="179"/>
      <c r="K329" s="179"/>
      <c r="L329" s="179"/>
      <c r="M329" s="179"/>
      <c r="N329" s="179"/>
      <c r="O329" s="164"/>
      <c r="P329" s="107" t="s">
        <v>410</v>
      </c>
      <c r="Q329" s="108"/>
      <c r="R329" s="164"/>
      <c r="S329" s="107" t="s">
        <v>411</v>
      </c>
      <c r="T329" s="108"/>
      <c r="U329" s="191"/>
      <c r="V329" s="79">
        <v>37</v>
      </c>
      <c r="W329" s="79"/>
      <c r="X329" s="158"/>
      <c r="Y329" s="159"/>
      <c r="Z329" s="159"/>
      <c r="AA329" s="159"/>
      <c r="AB329" s="159"/>
      <c r="AC329" s="159"/>
      <c r="AD329" s="159"/>
      <c r="AE329" s="110" t="str">
        <f t="shared" ref="AE329" si="1543">J328&amp;""</f>
        <v/>
      </c>
      <c r="AF329" s="139" t="str">
        <f t="shared" ref="AF329" si="1544">N328&amp;""</f>
        <v/>
      </c>
      <c r="AG329" s="110" t="b">
        <v>0</v>
      </c>
      <c r="AH329" s="44"/>
      <c r="AI329" s="44" t="str">
        <f t="shared" ref="AI329" si="1545">IF(AI328&lt;&gt;"", 1, "")</f>
        <v/>
      </c>
      <c r="AJ329" s="44"/>
      <c r="AK329" s="44"/>
      <c r="AL329" s="44"/>
      <c r="AM329" s="44"/>
      <c r="AN329" s="110" t="b">
        <v>0</v>
      </c>
      <c r="AO329" s="44"/>
      <c r="AP329" s="44" t="str">
        <f t="shared" ref="AP329" si="1546">IF(AP328&lt;&gt;"", 1, "")</f>
        <v/>
      </c>
      <c r="AQ329" s="44"/>
      <c r="AR329" s="44"/>
      <c r="AS329" s="44"/>
      <c r="AT329" s="44"/>
      <c r="AU329" s="44"/>
      <c r="AV329" s="124"/>
    </row>
    <row r="330" spans="1:48" ht="13.25" customHeight="1" x14ac:dyDescent="0.2">
      <c r="B330" s="182"/>
      <c r="C330" s="185"/>
      <c r="D330" s="188"/>
      <c r="E330" s="179"/>
      <c r="F330" s="179"/>
      <c r="G330" s="179"/>
      <c r="H330" s="179"/>
      <c r="I330" s="179"/>
      <c r="J330" s="179"/>
      <c r="K330" s="179"/>
      <c r="L330" s="179"/>
      <c r="M330" s="179"/>
      <c r="N330" s="179"/>
      <c r="O330" s="164"/>
      <c r="P330" s="107" t="s">
        <v>412</v>
      </c>
      <c r="Q330" s="108"/>
      <c r="R330" s="164"/>
      <c r="S330" s="107" t="s">
        <v>413</v>
      </c>
      <c r="T330" s="108"/>
      <c r="U330" s="191"/>
      <c r="V330" s="79">
        <v>37</v>
      </c>
      <c r="W330" s="79"/>
      <c r="X330" s="158"/>
      <c r="Y330" s="159"/>
      <c r="Z330" s="159"/>
      <c r="AA330" s="159"/>
      <c r="AB330" s="159"/>
      <c r="AC330" s="159"/>
      <c r="AD330" s="159"/>
      <c r="AE330" s="110" t="str">
        <f t="shared" ref="AE330" si="1547">J328&amp;""</f>
        <v/>
      </c>
      <c r="AF330" s="139" t="str">
        <f t="shared" ref="AF330" si="1548">N328&amp;""</f>
        <v/>
      </c>
      <c r="AG330" s="110" t="b">
        <v>0</v>
      </c>
      <c r="AH330" s="44"/>
      <c r="AI330" s="44" t="str">
        <f t="shared" ref="AI330" si="1549">IF(AI328&lt;&gt;"", 1, "")</f>
        <v/>
      </c>
      <c r="AJ330" s="44"/>
      <c r="AK330" s="44"/>
      <c r="AL330" s="44"/>
      <c r="AM330" s="44"/>
      <c r="AN330" s="110" t="b">
        <v>0</v>
      </c>
      <c r="AO330" s="44"/>
      <c r="AP330" s="44" t="str">
        <f t="shared" ref="AP330" si="1550">IF(AP328&lt;&gt;"", 1, "")</f>
        <v/>
      </c>
      <c r="AQ330" s="44"/>
      <c r="AR330" s="44"/>
      <c r="AS330" s="44"/>
      <c r="AT330" s="44"/>
      <c r="AU330" s="44"/>
      <c r="AV330" s="165"/>
    </row>
    <row r="331" spans="1:48" ht="13.25" customHeight="1" x14ac:dyDescent="0.2">
      <c r="B331" s="182"/>
      <c r="C331" s="185"/>
      <c r="D331" s="188"/>
      <c r="E331" s="179"/>
      <c r="F331" s="179"/>
      <c r="G331" s="179"/>
      <c r="H331" s="179"/>
      <c r="I331" s="179"/>
      <c r="J331" s="179"/>
      <c r="K331" s="179"/>
      <c r="L331" s="179"/>
      <c r="M331" s="179"/>
      <c r="N331" s="179"/>
      <c r="O331" s="164"/>
      <c r="P331" s="107" t="s">
        <v>414</v>
      </c>
      <c r="Q331" s="108"/>
      <c r="R331" s="164"/>
      <c r="S331" s="107" t="s">
        <v>415</v>
      </c>
      <c r="T331" s="108"/>
      <c r="U331" s="191"/>
      <c r="V331" s="79">
        <v>37</v>
      </c>
      <c r="W331" s="79"/>
      <c r="X331" s="158"/>
      <c r="Y331" s="159"/>
      <c r="Z331" s="159"/>
      <c r="AA331" s="159"/>
      <c r="AB331" s="159"/>
      <c r="AC331" s="159"/>
      <c r="AD331" s="159"/>
      <c r="AE331" s="110" t="str">
        <f t="shared" ref="AE331" si="1551">J328&amp;""</f>
        <v/>
      </c>
      <c r="AF331" s="139" t="str">
        <f t="shared" ref="AF331" si="1552">N328&amp;""</f>
        <v/>
      </c>
      <c r="AG331" s="110" t="b">
        <v>0</v>
      </c>
      <c r="AH331" s="44"/>
      <c r="AI331" s="44" t="str">
        <f t="shared" ref="AI331" si="1553">IF(AI328&lt;&gt;"", 1, "")</f>
        <v/>
      </c>
      <c r="AJ331" s="44"/>
      <c r="AK331" s="44"/>
      <c r="AL331" s="44"/>
      <c r="AM331" s="44"/>
      <c r="AN331" s="110" t="b">
        <v>0</v>
      </c>
      <c r="AO331" s="44"/>
      <c r="AP331" s="44" t="str">
        <f t="shared" ref="AP331" si="1554">IF(AP328&lt;&gt;"", 1, "")</f>
        <v/>
      </c>
      <c r="AQ331" s="44"/>
      <c r="AR331" s="44"/>
      <c r="AS331" s="44"/>
      <c r="AT331" s="44"/>
      <c r="AU331" s="44"/>
      <c r="AV331" s="165"/>
    </row>
    <row r="332" spans="1:48" ht="13.25" customHeight="1" x14ac:dyDescent="0.2">
      <c r="B332" s="182"/>
      <c r="C332" s="185"/>
      <c r="D332" s="188"/>
      <c r="E332" s="179"/>
      <c r="F332" s="179"/>
      <c r="G332" s="179"/>
      <c r="H332" s="179"/>
      <c r="I332" s="179"/>
      <c r="J332" s="179"/>
      <c r="K332" s="179"/>
      <c r="L332" s="179"/>
      <c r="M332" s="179"/>
      <c r="N332" s="179"/>
      <c r="O332" s="164"/>
      <c r="P332" s="107" t="s">
        <v>416</v>
      </c>
      <c r="Q332" s="108"/>
      <c r="R332" s="164"/>
      <c r="S332" s="107" t="s">
        <v>417</v>
      </c>
      <c r="T332" s="108"/>
      <c r="U332" s="191"/>
      <c r="V332" s="79">
        <v>37</v>
      </c>
      <c r="W332" s="79"/>
      <c r="X332" s="158"/>
      <c r="Y332" s="159"/>
      <c r="Z332" s="159"/>
      <c r="AA332" s="159"/>
      <c r="AB332" s="159"/>
      <c r="AC332" s="159"/>
      <c r="AD332" s="159"/>
      <c r="AE332" s="110" t="str">
        <f t="shared" ref="AE332" si="1555">J328&amp;""</f>
        <v/>
      </c>
      <c r="AF332" s="139" t="str">
        <f t="shared" ref="AF332" si="1556">N328&amp;""</f>
        <v/>
      </c>
      <c r="AG332" s="110" t="b">
        <v>0</v>
      </c>
      <c r="AH332" s="44"/>
      <c r="AI332" s="44" t="str">
        <f t="shared" ref="AI332" si="1557">IF(AI328&lt;&gt;"", 1, "")</f>
        <v/>
      </c>
      <c r="AJ332" s="44"/>
      <c r="AK332" s="44"/>
      <c r="AL332" s="44"/>
      <c r="AM332" s="44"/>
      <c r="AN332" s="110" t="b">
        <v>0</v>
      </c>
      <c r="AO332" s="44"/>
      <c r="AP332" s="44" t="str">
        <f t="shared" ref="AP332" si="1558">IF(AP328&lt;&gt;"", 1, "")</f>
        <v/>
      </c>
      <c r="AQ332" s="44"/>
      <c r="AR332" s="44"/>
      <c r="AS332" s="44"/>
      <c r="AT332" s="44"/>
      <c r="AU332" s="44"/>
      <c r="AV332" s="165"/>
    </row>
    <row r="333" spans="1:48" ht="13.25" customHeight="1" x14ac:dyDescent="0.2">
      <c r="B333" s="182"/>
      <c r="C333" s="185"/>
      <c r="D333" s="188"/>
      <c r="E333" s="179"/>
      <c r="F333" s="179"/>
      <c r="G333" s="179"/>
      <c r="H333" s="179"/>
      <c r="I333" s="179"/>
      <c r="J333" s="179"/>
      <c r="K333" s="179"/>
      <c r="L333" s="179"/>
      <c r="M333" s="179"/>
      <c r="N333" s="179"/>
      <c r="O333" s="164"/>
      <c r="P333" s="107" t="s">
        <v>418</v>
      </c>
      <c r="Q333" s="108"/>
      <c r="R333" s="164"/>
      <c r="S333" s="107" t="s">
        <v>419</v>
      </c>
      <c r="T333" s="108"/>
      <c r="U333" s="191"/>
      <c r="V333" s="79">
        <v>37</v>
      </c>
      <c r="W333" s="79"/>
      <c r="X333" s="158"/>
      <c r="Y333" s="159"/>
      <c r="Z333" s="159"/>
      <c r="AA333" s="159"/>
      <c r="AB333" s="159"/>
      <c r="AC333" s="159"/>
      <c r="AD333" s="159"/>
      <c r="AE333" s="110" t="str">
        <f t="shared" ref="AE333" si="1559">J328&amp;""</f>
        <v/>
      </c>
      <c r="AF333" s="139" t="str">
        <f t="shared" ref="AF333" si="1560">N328&amp;""</f>
        <v/>
      </c>
      <c r="AG333" s="110" t="b">
        <v>0</v>
      </c>
      <c r="AH333" s="44"/>
      <c r="AI333" s="44" t="str">
        <f t="shared" ref="AI333" si="1561">IF(AI328&lt;&gt;"", 1, "")</f>
        <v/>
      </c>
      <c r="AJ333" s="44"/>
      <c r="AK333" s="44"/>
      <c r="AL333" s="44"/>
      <c r="AM333" s="44"/>
      <c r="AN333" s="110" t="b">
        <v>0</v>
      </c>
      <c r="AO333" s="44"/>
      <c r="AP333" s="44" t="str">
        <f t="shared" ref="AP333" si="1562">IF(AP328&lt;&gt;"", 1, "")</f>
        <v/>
      </c>
      <c r="AQ333" s="44"/>
      <c r="AR333" s="44"/>
      <c r="AS333" s="44"/>
      <c r="AT333" s="44"/>
      <c r="AU333" s="44"/>
      <c r="AV333" s="165"/>
    </row>
    <row r="334" spans="1:48" ht="13.25" customHeight="1" x14ac:dyDescent="0.2">
      <c r="B334" s="182"/>
      <c r="C334" s="185"/>
      <c r="D334" s="188"/>
      <c r="E334" s="179"/>
      <c r="F334" s="179"/>
      <c r="G334" s="179"/>
      <c r="H334" s="179"/>
      <c r="I334" s="179"/>
      <c r="J334" s="179"/>
      <c r="K334" s="179"/>
      <c r="L334" s="179"/>
      <c r="M334" s="179"/>
      <c r="N334" s="179"/>
      <c r="O334" s="164"/>
      <c r="P334" s="107" t="s">
        <v>420</v>
      </c>
      <c r="Q334" s="108"/>
      <c r="R334" s="164"/>
      <c r="S334" s="107" t="s">
        <v>421</v>
      </c>
      <c r="T334" s="108"/>
      <c r="U334" s="191"/>
      <c r="V334" s="79">
        <v>37</v>
      </c>
      <c r="W334" s="79"/>
      <c r="X334" s="158"/>
      <c r="Y334" s="159"/>
      <c r="Z334" s="159"/>
      <c r="AA334" s="159"/>
      <c r="AB334" s="159"/>
      <c r="AC334" s="159"/>
      <c r="AD334" s="159"/>
      <c r="AE334" s="110" t="str">
        <f t="shared" ref="AE334" si="1563">J328&amp;""</f>
        <v/>
      </c>
      <c r="AF334" s="139" t="str">
        <f t="shared" ref="AF334" si="1564">N328&amp;""</f>
        <v/>
      </c>
      <c r="AG334" s="110" t="b">
        <v>0</v>
      </c>
      <c r="AH334" s="44"/>
      <c r="AI334" s="44" t="str">
        <f t="shared" ref="AI334" si="1565">IF(AI328&lt;&gt;"", 1, "")</f>
        <v/>
      </c>
      <c r="AJ334" s="44"/>
      <c r="AK334" s="44"/>
      <c r="AL334" s="44"/>
      <c r="AM334" s="44"/>
      <c r="AN334" s="110" t="b">
        <v>0</v>
      </c>
      <c r="AO334" s="44"/>
      <c r="AP334" s="44" t="str">
        <f t="shared" ref="AP334" si="1566">IF(AP328&lt;&gt;"", 1, "")</f>
        <v/>
      </c>
      <c r="AQ334" s="44"/>
      <c r="AR334" s="44"/>
      <c r="AS334" s="44"/>
      <c r="AT334" s="44"/>
      <c r="AU334" s="44"/>
      <c r="AV334" s="165"/>
    </row>
    <row r="335" spans="1:48" ht="13.25" customHeight="1" x14ac:dyDescent="0.2">
      <c r="B335" s="182"/>
      <c r="C335" s="185"/>
      <c r="D335" s="188"/>
      <c r="E335" s="179"/>
      <c r="F335" s="179"/>
      <c r="G335" s="179"/>
      <c r="H335" s="179"/>
      <c r="I335" s="179"/>
      <c r="J335" s="179"/>
      <c r="K335" s="179"/>
      <c r="L335" s="179"/>
      <c r="M335" s="179"/>
      <c r="N335" s="179"/>
      <c r="O335" s="164"/>
      <c r="P335" s="107" t="s">
        <v>422</v>
      </c>
      <c r="Q335" s="108"/>
      <c r="R335" s="164"/>
      <c r="S335" s="107" t="s">
        <v>423</v>
      </c>
      <c r="T335" s="108"/>
      <c r="U335" s="191"/>
      <c r="V335" s="79">
        <v>37</v>
      </c>
      <c r="W335" s="79"/>
      <c r="X335" s="158"/>
      <c r="Y335" s="159"/>
      <c r="Z335" s="159"/>
      <c r="AA335" s="159"/>
      <c r="AB335" s="159"/>
      <c r="AC335" s="159"/>
      <c r="AD335" s="159"/>
      <c r="AE335" s="110" t="str">
        <f t="shared" ref="AE335" si="1567">J328&amp;""</f>
        <v/>
      </c>
      <c r="AF335" s="139" t="str">
        <f t="shared" ref="AF335" si="1568">N328&amp;""</f>
        <v/>
      </c>
      <c r="AG335" s="110" t="b">
        <v>0</v>
      </c>
      <c r="AH335" s="44"/>
      <c r="AI335" s="44" t="str">
        <f t="shared" ref="AI335" si="1569">IF(AI328&lt;&gt;"", 1, "")</f>
        <v/>
      </c>
      <c r="AJ335" s="44"/>
      <c r="AK335" s="44"/>
      <c r="AL335" s="44"/>
      <c r="AM335" s="44"/>
      <c r="AN335" s="110" t="b">
        <v>0</v>
      </c>
      <c r="AO335" s="44"/>
      <c r="AP335" s="44" t="str">
        <f t="shared" ref="AP335" si="1570">IF(AP328&lt;&gt;"", 1, "")</f>
        <v/>
      </c>
      <c r="AQ335" s="44"/>
      <c r="AR335" s="44"/>
      <c r="AS335" s="44"/>
      <c r="AT335" s="44"/>
      <c r="AU335" s="44"/>
      <c r="AV335" s="165"/>
    </row>
    <row r="336" spans="1:48" ht="13.25" customHeight="1" x14ac:dyDescent="0.2">
      <c r="B336" s="183"/>
      <c r="C336" s="186"/>
      <c r="D336" s="189"/>
      <c r="E336" s="180"/>
      <c r="F336" s="180"/>
      <c r="G336" s="180"/>
      <c r="H336" s="180"/>
      <c r="I336" s="180"/>
      <c r="J336" s="180"/>
      <c r="K336" s="180"/>
      <c r="L336" s="180"/>
      <c r="M336" s="180"/>
      <c r="N336" s="180"/>
      <c r="O336" s="166"/>
      <c r="P336" s="109" t="str">
        <f t="shared" ref="P336" si="1571">IF(AG336=TRUE, "Andere (specificeer:)", "Andere")</f>
        <v>Andere</v>
      </c>
      <c r="Q336" s="167"/>
      <c r="R336" s="166"/>
      <c r="S336" s="109" t="str">
        <f t="shared" ref="S336" si="1572">IF(AN336=TRUE, "Andere (specificeer:)", "Andere")</f>
        <v>Andere</v>
      </c>
      <c r="T336" s="167"/>
      <c r="U336" s="192"/>
      <c r="V336" s="79">
        <v>37</v>
      </c>
      <c r="W336" s="79"/>
      <c r="X336" s="158"/>
      <c r="Y336" s="159"/>
      <c r="Z336" s="159"/>
      <c r="AA336" s="159"/>
      <c r="AB336" s="159"/>
      <c r="AC336" s="159"/>
      <c r="AD336" s="159"/>
      <c r="AE336" s="110" t="str">
        <f t="shared" ref="AE336" si="1573">J328&amp;""</f>
        <v/>
      </c>
      <c r="AF336" s="139" t="str">
        <f t="shared" ref="AF336" si="1574">N328&amp;""</f>
        <v/>
      </c>
      <c r="AG336" s="110" t="b">
        <v>0</v>
      </c>
      <c r="AH336" s="44"/>
      <c r="AI336" s="44" t="str">
        <f t="shared" ref="AI336" si="1575">IF(AI328&lt;&gt;"", 1, "")</f>
        <v/>
      </c>
      <c r="AJ336" s="44"/>
      <c r="AK336" s="44"/>
      <c r="AL336" s="44"/>
      <c r="AM336" s="44"/>
      <c r="AN336" s="110" t="b">
        <v>0</v>
      </c>
      <c r="AO336" s="44"/>
      <c r="AP336" s="44" t="str">
        <f t="shared" ref="AP336" si="1576">IF(AP328&lt;&gt;"", 1, "")</f>
        <v/>
      </c>
      <c r="AQ336" s="44"/>
      <c r="AR336" s="44"/>
      <c r="AS336" s="44"/>
      <c r="AT336" s="44"/>
      <c r="AU336" s="44"/>
      <c r="AV336" s="135"/>
    </row>
    <row r="337" spans="1:48" ht="13.25" customHeight="1" x14ac:dyDescent="0.2">
      <c r="A337" s="85" t="str">
        <f t="shared" ref="A337" si="1577">IF(AV337&lt;&gt;"", "✘", "")</f>
        <v/>
      </c>
      <c r="B337" s="181" t="str">
        <f t="shared" ref="B337" si="1578">IF(C337&lt;&gt;"", IF(X337&lt;&gt;"", X337, "D"&amp;SUBSTITUTE(TEXT(W337/1000, "0000,000"), ",", ".")), "")</f>
        <v/>
      </c>
      <c r="C337" s="184" t="str">
        <f>IF(Y337&amp;Z337&amp;AA337&amp;AB337&amp;AC337&amp;AD337&lt;&gt;"", IF(D337&amp;E337&amp;F337&amp;G337&amp;H337&amp;I337&lt;&gt;Y337&amp;Z337&amp;AA337&amp;AB337&amp;AC337&amp;AD337, "Gewijzigde actie", "Bestaande actie"), IF(OR(D337&amp;E337&amp;F337&amp;G337&amp;H337&amp;I337&amp;J337&amp;K337&amp;L337&amp;M337&amp;N337&amp;Q345&amp;T345&amp;U337&lt;&gt;"", AH337&lt;&gt;0, AO337&lt;&gt;0), "Nieuwe actie", ""))</f>
        <v/>
      </c>
      <c r="D337" s="187"/>
      <c r="E337" s="178"/>
      <c r="F337" s="178"/>
      <c r="G337" s="178"/>
      <c r="H337" s="178"/>
      <c r="I337" s="178"/>
      <c r="J337" s="178"/>
      <c r="K337" s="178"/>
      <c r="L337" s="178"/>
      <c r="M337" s="178"/>
      <c r="N337" s="178"/>
      <c r="O337" s="168"/>
      <c r="P337" s="105" t="s">
        <v>406</v>
      </c>
      <c r="Q337" s="106"/>
      <c r="R337" s="168"/>
      <c r="S337" s="105" t="s">
        <v>407</v>
      </c>
      <c r="T337" s="106"/>
      <c r="U337" s="190"/>
      <c r="V337" s="79">
        <v>38</v>
      </c>
      <c r="W337" s="79" t="str">
        <f>IF(C337&lt;&gt;"", IF(C337="Nieuwe actie", MAX(VALUE(Datum_werkingsjaar&amp;"000"), $W$3:$W336)+1, VALUE(RIGHT(SUBSTITUTE(X337, ".", ""), 7))), "")</f>
        <v/>
      </c>
      <c r="X337" s="158"/>
      <c r="Y337" s="159"/>
      <c r="Z337" s="159"/>
      <c r="AA337" s="159"/>
      <c r="AB337" s="159"/>
      <c r="AC337" s="159"/>
      <c r="AD337" s="159"/>
      <c r="AE337" s="110" t="str">
        <f t="shared" ref="AE337" si="1579">J337&amp;""</f>
        <v/>
      </c>
      <c r="AF337" s="139" t="str">
        <f t="shared" ref="AF337" si="1580">N337&amp;""</f>
        <v/>
      </c>
      <c r="AG337" s="110" t="b">
        <v>0</v>
      </c>
      <c r="AH337" s="44" cm="1">
        <f t="array" ref="AH337">SUMPRODUCT((AG337:AG345)*(AG337:AG345))</f>
        <v>0</v>
      </c>
      <c r="AI337" s="44" t="str">
        <f>IF(OR($J337="Gerealiseerd", $J337="In uitvoering", $J337="Geschrapt"), IF(OR($N337=Samenwerking_C, $N337=Samenwerking_C_BDO), IF(AH337=0, "| Selecteer één of meerdere samenwerkingen in kolom 'O'.  ", ""), ""), "")</f>
        <v/>
      </c>
      <c r="AJ337" s="44" t="str">
        <f>IF(AH337&lt;&gt;0, IF(OR($N337="", $N337=Samenwerking_geen, $N337=Samenwerking_BDO), "| Maak de juiste keuze in cel 'N"&amp;ROW(N337)&amp;"' vooraleer je samenwerkingen in kolom 'O' aanduidt. Laat anders selectievakken in kolom 'O' niet aangevinkt.  ", ""), "")</f>
        <v/>
      </c>
      <c r="AK337" s="44" t="str">
        <f t="shared" ref="AK337" si="1581">IF(AG345&lt;&gt;TRUE, IF(Q345&lt;&gt;"", "| Als je andere samenwerking(en) specificeert in cel 'O"&amp;ROW(Q345)&amp;"', moet je eerst het vak 'Andere' in kolom 'O' selecteren. Laat anders cel 'O"&amp;ROW(Q345)&amp;"' leeg voor deze doelstelling.  ", ""), "")</f>
        <v/>
      </c>
      <c r="AL337" s="44" t="str">
        <f>IF(OR($N337=Samenwerking_C, $N337=Samenwerking_C_BDO), IF(AG345=TRUE, IF(Q345="", "| Specificeer andere samenwerking(en) in cel 'Q"&amp;ROW(Q345)&amp;"'.  ", ""), ""), "")</f>
        <v/>
      </c>
      <c r="AM337" s="44" t="str">
        <f t="shared" ref="AM337" si="1582">IF(AI337&lt;&gt;"", AI337, IF(AJ337&lt;&gt;"", AJ337, IF(AK337&lt;&gt;"", AK337, AK337&amp;AL337)))</f>
        <v/>
      </c>
      <c r="AN337" s="110" t="b">
        <v>0</v>
      </c>
      <c r="AO337" s="44" cm="1">
        <f t="array" ref="AO337">SUMPRODUCT((AN337:AN345)*(AN337:AN345))</f>
        <v>0</v>
      </c>
      <c r="AP337" s="44" t="str">
        <f>IF(OR($J337="Gerealiseerd", $J337="In uitvoering", $J337="Geschrapt"), IF(OR($N337=Samenwerking_BDO, $N337=Samenwerking_C_BDO), IF(AO337=0,"| Selecteer één of meerdere samenwerkingen in kolom 'R'.  ",""), ""), "")</f>
        <v/>
      </c>
      <c r="AQ337" s="44" t="str">
        <f>IF(AO337&lt;&gt;0, IF(OR($N337="", $N337=Samenwerking_geen, $N337=Samenwerking_C), "| Maak de juiste keuze in cel 'N"&amp;ROW(N337)&amp;"' vooraleer je samenwerkingen in kolom 'R' aanduidt. Laat anders selectievakken in kolom 'R' niet aangevinkt.  ", ""), "")</f>
        <v/>
      </c>
      <c r="AR337" s="44" t="str">
        <f t="shared" ref="AR337" si="1583">IF(AN345&lt;&gt;TRUE, IF(T345&lt;&gt;"", "| Als je andere samenwerking(en) specificeert in cel 'R"&amp;ROW(T345)&amp;"', moet je eerst het vak 'Andere' in kolom 'R' selecteren. Anders laat cel 'R"&amp;ROW(T345)&amp;"' leeg voor deze doelstelling.  ", ""), "")</f>
        <v/>
      </c>
      <c r="AS337" s="44" t="str">
        <f>IF(OR($N337=Samenwerking_BDO, $N337=Samenwerking_C_BDO), IF(AN345=TRUE, IF(T345="", "| Specificeer andere samenwerking(en) in cel 'T"&amp;ROW(T345)&amp;"'.  ", ""), ""), "")</f>
        <v/>
      </c>
      <c r="AT337" s="44" t="str">
        <f t="shared" ref="AT337" si="1584">IF(AP337&lt;&gt;"", AP337, IF(AQ337&lt;&gt;"", AQ337, IF(AR337&lt;&gt;"", AR337, AR337&amp;AS337)))</f>
        <v/>
      </c>
      <c r="AU337" s="44" t="str">
        <f t="shared" ref="AU337" si="1585">IF(C337&lt;&gt;"", IF(OR(D337="", E337="", G337="", I337="", J337="", M337="", IF(J337="Gerealiseerd", IF(K337="Ja", OR(L337="", N337=""), OR(K337="", N337="")), IF(J337="In uitvoering", N337="", IF(J337="Niet in uitvoering", L337="")))), "| Vul verplichte velden in.", ""), "")</f>
        <v/>
      </c>
      <c r="AV337" s="124" t="str">
        <f t="shared" ref="AV337" si="1586">IF(OR(AM337&lt;&gt;"", AT337&lt;&gt;""), AM337&amp;AT337, AU337)</f>
        <v/>
      </c>
    </row>
    <row r="338" spans="1:48" ht="13.25" customHeight="1" x14ac:dyDescent="0.2">
      <c r="B338" s="182"/>
      <c r="C338" s="185"/>
      <c r="D338" s="188"/>
      <c r="E338" s="179"/>
      <c r="F338" s="179"/>
      <c r="G338" s="179"/>
      <c r="H338" s="179"/>
      <c r="I338" s="179"/>
      <c r="J338" s="179"/>
      <c r="K338" s="179"/>
      <c r="L338" s="179"/>
      <c r="M338" s="179"/>
      <c r="N338" s="179"/>
      <c r="O338" s="164"/>
      <c r="P338" s="107" t="s">
        <v>410</v>
      </c>
      <c r="Q338" s="108"/>
      <c r="R338" s="164"/>
      <c r="S338" s="107" t="s">
        <v>411</v>
      </c>
      <c r="T338" s="108"/>
      <c r="U338" s="191"/>
      <c r="V338" s="79">
        <v>38</v>
      </c>
      <c r="W338" s="79"/>
      <c r="X338" s="158"/>
      <c r="Y338" s="159"/>
      <c r="Z338" s="159"/>
      <c r="AA338" s="159"/>
      <c r="AB338" s="159"/>
      <c r="AC338" s="159"/>
      <c r="AD338" s="159"/>
      <c r="AE338" s="110" t="str">
        <f t="shared" ref="AE338" si="1587">J337&amp;""</f>
        <v/>
      </c>
      <c r="AF338" s="139" t="str">
        <f t="shared" ref="AF338" si="1588">N337&amp;""</f>
        <v/>
      </c>
      <c r="AG338" s="110" t="b">
        <v>0</v>
      </c>
      <c r="AH338" s="44"/>
      <c r="AI338" s="44" t="str">
        <f t="shared" ref="AI338" si="1589">IF(AI337&lt;&gt;"", 1, "")</f>
        <v/>
      </c>
      <c r="AJ338" s="44"/>
      <c r="AK338" s="44"/>
      <c r="AL338" s="44"/>
      <c r="AM338" s="44"/>
      <c r="AN338" s="110" t="b">
        <v>0</v>
      </c>
      <c r="AO338" s="44"/>
      <c r="AP338" s="44" t="str">
        <f t="shared" ref="AP338" si="1590">IF(AP337&lt;&gt;"", 1, "")</f>
        <v/>
      </c>
      <c r="AQ338" s="44"/>
      <c r="AR338" s="44"/>
      <c r="AS338" s="44"/>
      <c r="AT338" s="44"/>
      <c r="AU338" s="44"/>
      <c r="AV338" s="124"/>
    </row>
    <row r="339" spans="1:48" ht="13.25" customHeight="1" x14ac:dyDescent="0.2">
      <c r="B339" s="182"/>
      <c r="C339" s="185"/>
      <c r="D339" s="188"/>
      <c r="E339" s="179"/>
      <c r="F339" s="179"/>
      <c r="G339" s="179"/>
      <c r="H339" s="179"/>
      <c r="I339" s="179"/>
      <c r="J339" s="179"/>
      <c r="K339" s="179"/>
      <c r="L339" s="179"/>
      <c r="M339" s="179"/>
      <c r="N339" s="179"/>
      <c r="O339" s="164"/>
      <c r="P339" s="107" t="s">
        <v>412</v>
      </c>
      <c r="Q339" s="108"/>
      <c r="R339" s="164"/>
      <c r="S339" s="107" t="s">
        <v>413</v>
      </c>
      <c r="T339" s="108"/>
      <c r="U339" s="191"/>
      <c r="V339" s="79">
        <v>38</v>
      </c>
      <c r="W339" s="79"/>
      <c r="X339" s="158"/>
      <c r="Y339" s="159"/>
      <c r="Z339" s="159"/>
      <c r="AA339" s="159"/>
      <c r="AB339" s="159"/>
      <c r="AC339" s="159"/>
      <c r="AD339" s="159"/>
      <c r="AE339" s="110" t="str">
        <f t="shared" ref="AE339" si="1591">J337&amp;""</f>
        <v/>
      </c>
      <c r="AF339" s="139" t="str">
        <f t="shared" ref="AF339" si="1592">N337&amp;""</f>
        <v/>
      </c>
      <c r="AG339" s="110" t="b">
        <v>0</v>
      </c>
      <c r="AH339" s="44"/>
      <c r="AI339" s="44" t="str">
        <f t="shared" ref="AI339" si="1593">IF(AI337&lt;&gt;"", 1, "")</f>
        <v/>
      </c>
      <c r="AJ339" s="44"/>
      <c r="AK339" s="44"/>
      <c r="AL339" s="44"/>
      <c r="AM339" s="44"/>
      <c r="AN339" s="110" t="b">
        <v>0</v>
      </c>
      <c r="AO339" s="44"/>
      <c r="AP339" s="44" t="str">
        <f t="shared" ref="AP339" si="1594">IF(AP337&lt;&gt;"", 1, "")</f>
        <v/>
      </c>
      <c r="AQ339" s="44"/>
      <c r="AR339" s="44"/>
      <c r="AS339" s="44"/>
      <c r="AT339" s="44"/>
      <c r="AU339" s="44"/>
      <c r="AV339" s="165"/>
    </row>
    <row r="340" spans="1:48" ht="13.25" customHeight="1" x14ac:dyDescent="0.2">
      <c r="B340" s="182"/>
      <c r="C340" s="185"/>
      <c r="D340" s="188"/>
      <c r="E340" s="179"/>
      <c r="F340" s="179"/>
      <c r="G340" s="179"/>
      <c r="H340" s="179"/>
      <c r="I340" s="179"/>
      <c r="J340" s="179"/>
      <c r="K340" s="179"/>
      <c r="L340" s="179"/>
      <c r="M340" s="179"/>
      <c r="N340" s="179"/>
      <c r="O340" s="164"/>
      <c r="P340" s="107" t="s">
        <v>414</v>
      </c>
      <c r="Q340" s="108"/>
      <c r="R340" s="164"/>
      <c r="S340" s="107" t="s">
        <v>415</v>
      </c>
      <c r="T340" s="108"/>
      <c r="U340" s="191"/>
      <c r="V340" s="79">
        <v>38</v>
      </c>
      <c r="W340" s="79"/>
      <c r="X340" s="158"/>
      <c r="Y340" s="159"/>
      <c r="Z340" s="159"/>
      <c r="AA340" s="159"/>
      <c r="AB340" s="159"/>
      <c r="AC340" s="159"/>
      <c r="AD340" s="159"/>
      <c r="AE340" s="110" t="str">
        <f t="shared" ref="AE340" si="1595">J337&amp;""</f>
        <v/>
      </c>
      <c r="AF340" s="139" t="str">
        <f t="shared" ref="AF340" si="1596">N337&amp;""</f>
        <v/>
      </c>
      <c r="AG340" s="110" t="b">
        <v>0</v>
      </c>
      <c r="AH340" s="44"/>
      <c r="AI340" s="44" t="str">
        <f t="shared" ref="AI340" si="1597">IF(AI337&lt;&gt;"", 1, "")</f>
        <v/>
      </c>
      <c r="AJ340" s="44"/>
      <c r="AK340" s="44"/>
      <c r="AL340" s="44"/>
      <c r="AM340" s="44"/>
      <c r="AN340" s="110" t="b">
        <v>0</v>
      </c>
      <c r="AO340" s="44"/>
      <c r="AP340" s="44" t="str">
        <f t="shared" ref="AP340" si="1598">IF(AP337&lt;&gt;"", 1, "")</f>
        <v/>
      </c>
      <c r="AQ340" s="44"/>
      <c r="AR340" s="44"/>
      <c r="AS340" s="44"/>
      <c r="AT340" s="44"/>
      <c r="AU340" s="44"/>
      <c r="AV340" s="165"/>
    </row>
    <row r="341" spans="1:48" ht="13.25" customHeight="1" x14ac:dyDescent="0.2">
      <c r="B341" s="182"/>
      <c r="C341" s="185"/>
      <c r="D341" s="188"/>
      <c r="E341" s="179"/>
      <c r="F341" s="179"/>
      <c r="G341" s="179"/>
      <c r="H341" s="179"/>
      <c r="I341" s="179"/>
      <c r="J341" s="179"/>
      <c r="K341" s="179"/>
      <c r="L341" s="179"/>
      <c r="M341" s="179"/>
      <c r="N341" s="179"/>
      <c r="O341" s="164"/>
      <c r="P341" s="107" t="s">
        <v>416</v>
      </c>
      <c r="Q341" s="108"/>
      <c r="R341" s="164"/>
      <c r="S341" s="107" t="s">
        <v>417</v>
      </c>
      <c r="T341" s="108"/>
      <c r="U341" s="191"/>
      <c r="V341" s="79">
        <v>38</v>
      </c>
      <c r="W341" s="79"/>
      <c r="X341" s="158"/>
      <c r="Y341" s="159"/>
      <c r="Z341" s="159"/>
      <c r="AA341" s="159"/>
      <c r="AB341" s="159"/>
      <c r="AC341" s="159"/>
      <c r="AD341" s="159"/>
      <c r="AE341" s="110" t="str">
        <f t="shared" ref="AE341" si="1599">J337&amp;""</f>
        <v/>
      </c>
      <c r="AF341" s="139" t="str">
        <f t="shared" ref="AF341" si="1600">N337&amp;""</f>
        <v/>
      </c>
      <c r="AG341" s="110" t="b">
        <v>0</v>
      </c>
      <c r="AH341" s="44"/>
      <c r="AI341" s="44" t="str">
        <f t="shared" ref="AI341" si="1601">IF(AI337&lt;&gt;"", 1, "")</f>
        <v/>
      </c>
      <c r="AJ341" s="44"/>
      <c r="AK341" s="44"/>
      <c r="AL341" s="44"/>
      <c r="AM341" s="44"/>
      <c r="AN341" s="110" t="b">
        <v>0</v>
      </c>
      <c r="AO341" s="44"/>
      <c r="AP341" s="44" t="str">
        <f t="shared" ref="AP341" si="1602">IF(AP337&lt;&gt;"", 1, "")</f>
        <v/>
      </c>
      <c r="AQ341" s="44"/>
      <c r="AR341" s="44"/>
      <c r="AS341" s="44"/>
      <c r="AT341" s="44"/>
      <c r="AU341" s="44"/>
      <c r="AV341" s="165"/>
    </row>
    <row r="342" spans="1:48" ht="13.25" customHeight="1" x14ac:dyDescent="0.2">
      <c r="B342" s="182"/>
      <c r="C342" s="185"/>
      <c r="D342" s="188"/>
      <c r="E342" s="179"/>
      <c r="F342" s="179"/>
      <c r="G342" s="179"/>
      <c r="H342" s="179"/>
      <c r="I342" s="179"/>
      <c r="J342" s="179"/>
      <c r="K342" s="179"/>
      <c r="L342" s="179"/>
      <c r="M342" s="179"/>
      <c r="N342" s="179"/>
      <c r="O342" s="164"/>
      <c r="P342" s="107" t="s">
        <v>418</v>
      </c>
      <c r="Q342" s="108"/>
      <c r="R342" s="164"/>
      <c r="S342" s="107" t="s">
        <v>419</v>
      </c>
      <c r="T342" s="108"/>
      <c r="U342" s="191"/>
      <c r="V342" s="79">
        <v>38</v>
      </c>
      <c r="W342" s="79"/>
      <c r="X342" s="158"/>
      <c r="Y342" s="159"/>
      <c r="Z342" s="159"/>
      <c r="AA342" s="159"/>
      <c r="AB342" s="159"/>
      <c r="AC342" s="159"/>
      <c r="AD342" s="159"/>
      <c r="AE342" s="110" t="str">
        <f t="shared" ref="AE342" si="1603">J337&amp;""</f>
        <v/>
      </c>
      <c r="AF342" s="139" t="str">
        <f t="shared" ref="AF342" si="1604">N337&amp;""</f>
        <v/>
      </c>
      <c r="AG342" s="110" t="b">
        <v>0</v>
      </c>
      <c r="AH342" s="44"/>
      <c r="AI342" s="44" t="str">
        <f t="shared" ref="AI342" si="1605">IF(AI337&lt;&gt;"", 1, "")</f>
        <v/>
      </c>
      <c r="AJ342" s="44"/>
      <c r="AK342" s="44"/>
      <c r="AL342" s="44"/>
      <c r="AM342" s="44"/>
      <c r="AN342" s="110" t="b">
        <v>0</v>
      </c>
      <c r="AO342" s="44"/>
      <c r="AP342" s="44" t="str">
        <f t="shared" ref="AP342" si="1606">IF(AP337&lt;&gt;"", 1, "")</f>
        <v/>
      </c>
      <c r="AQ342" s="44"/>
      <c r="AR342" s="44"/>
      <c r="AS342" s="44"/>
      <c r="AT342" s="44"/>
      <c r="AU342" s="44"/>
      <c r="AV342" s="165"/>
    </row>
    <row r="343" spans="1:48" ht="13.25" customHeight="1" x14ac:dyDescent="0.2">
      <c r="B343" s="182"/>
      <c r="C343" s="185"/>
      <c r="D343" s="188"/>
      <c r="E343" s="179"/>
      <c r="F343" s="179"/>
      <c r="G343" s="179"/>
      <c r="H343" s="179"/>
      <c r="I343" s="179"/>
      <c r="J343" s="179"/>
      <c r="K343" s="179"/>
      <c r="L343" s="179"/>
      <c r="M343" s="179"/>
      <c r="N343" s="179"/>
      <c r="O343" s="164"/>
      <c r="P343" s="107" t="s">
        <v>420</v>
      </c>
      <c r="Q343" s="108"/>
      <c r="R343" s="164"/>
      <c r="S343" s="107" t="s">
        <v>421</v>
      </c>
      <c r="T343" s="108"/>
      <c r="U343" s="191"/>
      <c r="V343" s="79">
        <v>38</v>
      </c>
      <c r="W343" s="79"/>
      <c r="X343" s="158"/>
      <c r="Y343" s="159"/>
      <c r="Z343" s="159"/>
      <c r="AA343" s="159"/>
      <c r="AB343" s="159"/>
      <c r="AC343" s="159"/>
      <c r="AD343" s="159"/>
      <c r="AE343" s="110" t="str">
        <f t="shared" ref="AE343" si="1607">J337&amp;""</f>
        <v/>
      </c>
      <c r="AF343" s="139" t="str">
        <f t="shared" ref="AF343" si="1608">N337&amp;""</f>
        <v/>
      </c>
      <c r="AG343" s="110" t="b">
        <v>0</v>
      </c>
      <c r="AH343" s="44"/>
      <c r="AI343" s="44" t="str">
        <f t="shared" ref="AI343" si="1609">IF(AI337&lt;&gt;"", 1, "")</f>
        <v/>
      </c>
      <c r="AJ343" s="44"/>
      <c r="AK343" s="44"/>
      <c r="AL343" s="44"/>
      <c r="AM343" s="44"/>
      <c r="AN343" s="110" t="b">
        <v>0</v>
      </c>
      <c r="AO343" s="44"/>
      <c r="AP343" s="44" t="str">
        <f t="shared" ref="AP343" si="1610">IF(AP337&lt;&gt;"", 1, "")</f>
        <v/>
      </c>
      <c r="AQ343" s="44"/>
      <c r="AR343" s="44"/>
      <c r="AS343" s="44"/>
      <c r="AT343" s="44"/>
      <c r="AU343" s="44"/>
      <c r="AV343" s="165"/>
    </row>
    <row r="344" spans="1:48" ht="13.25" customHeight="1" x14ac:dyDescent="0.2">
      <c r="B344" s="182"/>
      <c r="C344" s="185"/>
      <c r="D344" s="188"/>
      <c r="E344" s="179"/>
      <c r="F344" s="179"/>
      <c r="G344" s="179"/>
      <c r="H344" s="179"/>
      <c r="I344" s="179"/>
      <c r="J344" s="179"/>
      <c r="K344" s="179"/>
      <c r="L344" s="179"/>
      <c r="M344" s="179"/>
      <c r="N344" s="179"/>
      <c r="O344" s="164"/>
      <c r="P344" s="107" t="s">
        <v>422</v>
      </c>
      <c r="Q344" s="108"/>
      <c r="R344" s="164"/>
      <c r="S344" s="107" t="s">
        <v>423</v>
      </c>
      <c r="T344" s="108"/>
      <c r="U344" s="191"/>
      <c r="V344" s="79">
        <v>38</v>
      </c>
      <c r="W344" s="79"/>
      <c r="X344" s="158"/>
      <c r="Y344" s="159"/>
      <c r="Z344" s="159"/>
      <c r="AA344" s="159"/>
      <c r="AB344" s="159"/>
      <c r="AC344" s="159"/>
      <c r="AD344" s="159"/>
      <c r="AE344" s="110" t="str">
        <f t="shared" ref="AE344" si="1611">J337&amp;""</f>
        <v/>
      </c>
      <c r="AF344" s="139" t="str">
        <f t="shared" ref="AF344" si="1612">N337&amp;""</f>
        <v/>
      </c>
      <c r="AG344" s="110" t="b">
        <v>0</v>
      </c>
      <c r="AH344" s="44"/>
      <c r="AI344" s="44" t="str">
        <f t="shared" ref="AI344" si="1613">IF(AI337&lt;&gt;"", 1, "")</f>
        <v/>
      </c>
      <c r="AJ344" s="44"/>
      <c r="AK344" s="44"/>
      <c r="AL344" s="44"/>
      <c r="AM344" s="44"/>
      <c r="AN344" s="110" t="b">
        <v>0</v>
      </c>
      <c r="AO344" s="44"/>
      <c r="AP344" s="44" t="str">
        <f t="shared" ref="AP344" si="1614">IF(AP337&lt;&gt;"", 1, "")</f>
        <v/>
      </c>
      <c r="AQ344" s="44"/>
      <c r="AR344" s="44"/>
      <c r="AS344" s="44"/>
      <c r="AT344" s="44"/>
      <c r="AU344" s="44"/>
      <c r="AV344" s="165"/>
    </row>
    <row r="345" spans="1:48" ht="13.25" customHeight="1" x14ac:dyDescent="0.2">
      <c r="B345" s="183"/>
      <c r="C345" s="186"/>
      <c r="D345" s="189"/>
      <c r="E345" s="180"/>
      <c r="F345" s="180"/>
      <c r="G345" s="180"/>
      <c r="H345" s="180"/>
      <c r="I345" s="180"/>
      <c r="J345" s="180"/>
      <c r="K345" s="180"/>
      <c r="L345" s="180"/>
      <c r="M345" s="180"/>
      <c r="N345" s="180"/>
      <c r="O345" s="166"/>
      <c r="P345" s="109" t="str">
        <f t="shared" ref="P345" si="1615">IF(AG345=TRUE, "Andere (specificeer:)", "Andere")</f>
        <v>Andere</v>
      </c>
      <c r="Q345" s="167"/>
      <c r="R345" s="166"/>
      <c r="S345" s="109" t="str">
        <f t="shared" ref="S345" si="1616">IF(AN345=TRUE, "Andere (specificeer:)", "Andere")</f>
        <v>Andere</v>
      </c>
      <c r="T345" s="167"/>
      <c r="U345" s="192"/>
      <c r="V345" s="79">
        <v>38</v>
      </c>
      <c r="W345" s="79"/>
      <c r="X345" s="158"/>
      <c r="Y345" s="159"/>
      <c r="Z345" s="159"/>
      <c r="AA345" s="159"/>
      <c r="AB345" s="159"/>
      <c r="AC345" s="159"/>
      <c r="AD345" s="159"/>
      <c r="AE345" s="110" t="str">
        <f t="shared" ref="AE345" si="1617">J337&amp;""</f>
        <v/>
      </c>
      <c r="AF345" s="139" t="str">
        <f t="shared" ref="AF345" si="1618">N337&amp;""</f>
        <v/>
      </c>
      <c r="AG345" s="110" t="b">
        <v>0</v>
      </c>
      <c r="AH345" s="44"/>
      <c r="AI345" s="44" t="str">
        <f t="shared" ref="AI345" si="1619">IF(AI337&lt;&gt;"", 1, "")</f>
        <v/>
      </c>
      <c r="AJ345" s="44"/>
      <c r="AK345" s="44"/>
      <c r="AL345" s="44"/>
      <c r="AM345" s="44"/>
      <c r="AN345" s="110" t="b">
        <v>0</v>
      </c>
      <c r="AO345" s="44"/>
      <c r="AP345" s="44" t="str">
        <f t="shared" ref="AP345" si="1620">IF(AP337&lt;&gt;"", 1, "")</f>
        <v/>
      </c>
      <c r="AQ345" s="44"/>
      <c r="AR345" s="44"/>
      <c r="AS345" s="44"/>
      <c r="AT345" s="44"/>
      <c r="AU345" s="44"/>
      <c r="AV345" s="135"/>
    </row>
    <row r="346" spans="1:48" ht="13.25" customHeight="1" x14ac:dyDescent="0.2">
      <c r="A346" s="85" t="str">
        <f t="shared" ref="A346" si="1621">IF(AV346&lt;&gt;"", "✘", "")</f>
        <v/>
      </c>
      <c r="B346" s="181" t="str">
        <f t="shared" ref="B346" si="1622">IF(C346&lt;&gt;"", IF(X346&lt;&gt;"", X346, "D"&amp;SUBSTITUTE(TEXT(W346/1000, "0000,000"), ",", ".")), "")</f>
        <v/>
      </c>
      <c r="C346" s="184" t="str">
        <f>IF(Y346&amp;Z346&amp;AA346&amp;AB346&amp;AC346&amp;AD346&lt;&gt;"", IF(D346&amp;E346&amp;F346&amp;G346&amp;H346&amp;I346&lt;&gt;Y346&amp;Z346&amp;AA346&amp;AB346&amp;AC346&amp;AD346, "Gewijzigde actie", "Bestaande actie"), IF(OR(D346&amp;E346&amp;F346&amp;G346&amp;H346&amp;I346&amp;J346&amp;K346&amp;L346&amp;M346&amp;N346&amp;Q354&amp;T354&amp;U346&lt;&gt;"", AH346&lt;&gt;0, AO346&lt;&gt;0), "Nieuwe actie", ""))</f>
        <v/>
      </c>
      <c r="D346" s="187"/>
      <c r="E346" s="178"/>
      <c r="F346" s="178"/>
      <c r="G346" s="178"/>
      <c r="H346" s="178"/>
      <c r="I346" s="178"/>
      <c r="J346" s="178"/>
      <c r="K346" s="178"/>
      <c r="L346" s="178"/>
      <c r="M346" s="178"/>
      <c r="N346" s="178"/>
      <c r="O346" s="168"/>
      <c r="P346" s="105" t="s">
        <v>406</v>
      </c>
      <c r="Q346" s="106"/>
      <c r="R346" s="168"/>
      <c r="S346" s="105" t="s">
        <v>407</v>
      </c>
      <c r="T346" s="106"/>
      <c r="U346" s="190"/>
      <c r="V346" s="79">
        <v>39</v>
      </c>
      <c r="W346" s="79" t="str">
        <f>IF(C346&lt;&gt;"", IF(C346="Nieuwe actie", MAX(VALUE(Datum_werkingsjaar&amp;"000"), $W$3:$W345)+1, VALUE(RIGHT(SUBSTITUTE(X346, ".", ""), 7))), "")</f>
        <v/>
      </c>
      <c r="X346" s="158"/>
      <c r="Y346" s="159"/>
      <c r="Z346" s="159"/>
      <c r="AA346" s="159"/>
      <c r="AB346" s="159"/>
      <c r="AC346" s="159"/>
      <c r="AD346" s="159"/>
      <c r="AE346" s="110" t="str">
        <f t="shared" ref="AE346" si="1623">J346&amp;""</f>
        <v/>
      </c>
      <c r="AF346" s="139" t="str">
        <f t="shared" ref="AF346" si="1624">N346&amp;""</f>
        <v/>
      </c>
      <c r="AG346" s="110" t="b">
        <v>0</v>
      </c>
      <c r="AH346" s="44" cm="1">
        <f t="array" ref="AH346">SUMPRODUCT((AG346:AG354)*(AG346:AG354))</f>
        <v>0</v>
      </c>
      <c r="AI346" s="44" t="str">
        <f>IF(OR($J346="Gerealiseerd", $J346="In uitvoering", $J346="Geschrapt"), IF(OR($N346=Samenwerking_C, $N346=Samenwerking_C_BDO), IF(AH346=0, "| Selecteer één of meerdere samenwerkingen in kolom 'O'.  ", ""), ""), "")</f>
        <v/>
      </c>
      <c r="AJ346" s="44" t="str">
        <f>IF(AH346&lt;&gt;0, IF(OR($N346="", $N346=Samenwerking_geen, $N346=Samenwerking_BDO), "| Maak de juiste keuze in cel 'N"&amp;ROW(N346)&amp;"' vooraleer je samenwerkingen in kolom 'O' aanduidt. Laat anders selectievakken in kolom 'O' niet aangevinkt.  ", ""), "")</f>
        <v/>
      </c>
      <c r="AK346" s="44" t="str">
        <f t="shared" ref="AK346" si="1625">IF(AG354&lt;&gt;TRUE, IF(Q354&lt;&gt;"", "| Als je andere samenwerking(en) specificeert in cel 'O"&amp;ROW(Q354)&amp;"', moet je eerst het vak 'Andere' in kolom 'O' selecteren. Laat anders cel 'O"&amp;ROW(Q354)&amp;"' leeg voor deze doelstelling.  ", ""), "")</f>
        <v/>
      </c>
      <c r="AL346" s="44" t="str">
        <f>IF(OR($N346=Samenwerking_C, $N346=Samenwerking_C_BDO), IF(AG354=TRUE, IF(Q354="", "| Specificeer andere samenwerking(en) in cel 'Q"&amp;ROW(Q354)&amp;"'.  ", ""), ""), "")</f>
        <v/>
      </c>
      <c r="AM346" s="44" t="str">
        <f t="shared" ref="AM346" si="1626">IF(AI346&lt;&gt;"", AI346, IF(AJ346&lt;&gt;"", AJ346, IF(AK346&lt;&gt;"", AK346, AK346&amp;AL346)))</f>
        <v/>
      </c>
      <c r="AN346" s="110" t="b">
        <v>0</v>
      </c>
      <c r="AO346" s="44" cm="1">
        <f t="array" ref="AO346">SUMPRODUCT((AN346:AN354)*(AN346:AN354))</f>
        <v>0</v>
      </c>
      <c r="AP346" s="44" t="str">
        <f>IF(OR($J346="Gerealiseerd", $J346="In uitvoering", $J346="Geschrapt"), IF(OR($N346=Samenwerking_BDO, $N346=Samenwerking_C_BDO), IF(AO346=0,"| Selecteer één of meerdere samenwerkingen in kolom 'R'.  ",""), ""), "")</f>
        <v/>
      </c>
      <c r="AQ346" s="44" t="str">
        <f>IF(AO346&lt;&gt;0, IF(OR($N346="", $N346=Samenwerking_geen, $N346=Samenwerking_C), "| Maak de juiste keuze in cel 'N"&amp;ROW(N346)&amp;"' vooraleer je samenwerkingen in kolom 'R' aanduidt. Laat anders selectievakken in kolom 'R' niet aangevinkt.  ", ""), "")</f>
        <v/>
      </c>
      <c r="AR346" s="44" t="str">
        <f t="shared" ref="AR346" si="1627">IF(AN354&lt;&gt;TRUE, IF(T354&lt;&gt;"", "| Als je andere samenwerking(en) specificeert in cel 'R"&amp;ROW(T354)&amp;"', moet je eerst het vak 'Andere' in kolom 'R' selecteren. Anders laat cel 'R"&amp;ROW(T354)&amp;"' leeg voor deze doelstelling.  ", ""), "")</f>
        <v/>
      </c>
      <c r="AS346" s="44" t="str">
        <f>IF(OR($N346=Samenwerking_BDO, $N346=Samenwerking_C_BDO), IF(AN354=TRUE, IF(T354="", "| Specificeer andere samenwerking(en) in cel 'T"&amp;ROW(T354)&amp;"'.  ", ""), ""), "")</f>
        <v/>
      </c>
      <c r="AT346" s="44" t="str">
        <f t="shared" ref="AT346" si="1628">IF(AP346&lt;&gt;"", AP346, IF(AQ346&lt;&gt;"", AQ346, IF(AR346&lt;&gt;"", AR346, AR346&amp;AS346)))</f>
        <v/>
      </c>
      <c r="AU346" s="44" t="str">
        <f t="shared" ref="AU346" si="1629">IF(C346&lt;&gt;"", IF(OR(D346="", E346="", G346="", I346="", J346="", M346="", IF(J346="Gerealiseerd", IF(K346="Ja", OR(L346="", N346=""), OR(K346="", N346="")), IF(J346="In uitvoering", N346="", IF(J346="Niet in uitvoering", L346="")))), "| Vul verplichte velden in.", ""), "")</f>
        <v/>
      </c>
      <c r="AV346" s="124" t="str">
        <f t="shared" ref="AV346" si="1630">IF(OR(AM346&lt;&gt;"", AT346&lt;&gt;""), AM346&amp;AT346, AU346)</f>
        <v/>
      </c>
    </row>
    <row r="347" spans="1:48" ht="13.25" customHeight="1" x14ac:dyDescent="0.2">
      <c r="B347" s="182"/>
      <c r="C347" s="185"/>
      <c r="D347" s="188"/>
      <c r="E347" s="179"/>
      <c r="F347" s="179"/>
      <c r="G347" s="179"/>
      <c r="H347" s="179"/>
      <c r="I347" s="179"/>
      <c r="J347" s="179"/>
      <c r="K347" s="179"/>
      <c r="L347" s="179"/>
      <c r="M347" s="179"/>
      <c r="N347" s="179"/>
      <c r="O347" s="164"/>
      <c r="P347" s="107" t="s">
        <v>410</v>
      </c>
      <c r="Q347" s="108"/>
      <c r="R347" s="164"/>
      <c r="S347" s="107" t="s">
        <v>411</v>
      </c>
      <c r="T347" s="108"/>
      <c r="U347" s="191"/>
      <c r="V347" s="79">
        <v>39</v>
      </c>
      <c r="W347" s="79"/>
      <c r="X347" s="158"/>
      <c r="Y347" s="159"/>
      <c r="Z347" s="159"/>
      <c r="AA347" s="159"/>
      <c r="AB347" s="159"/>
      <c r="AC347" s="159"/>
      <c r="AD347" s="159"/>
      <c r="AE347" s="110" t="str">
        <f t="shared" ref="AE347" si="1631">J346&amp;""</f>
        <v/>
      </c>
      <c r="AF347" s="139" t="str">
        <f t="shared" ref="AF347" si="1632">N346&amp;""</f>
        <v/>
      </c>
      <c r="AG347" s="110" t="b">
        <v>0</v>
      </c>
      <c r="AH347" s="44"/>
      <c r="AI347" s="44" t="str">
        <f t="shared" ref="AI347" si="1633">IF(AI346&lt;&gt;"", 1, "")</f>
        <v/>
      </c>
      <c r="AJ347" s="44"/>
      <c r="AK347" s="44"/>
      <c r="AL347" s="44"/>
      <c r="AM347" s="44"/>
      <c r="AN347" s="110" t="b">
        <v>0</v>
      </c>
      <c r="AO347" s="44"/>
      <c r="AP347" s="44" t="str">
        <f t="shared" ref="AP347" si="1634">IF(AP346&lt;&gt;"", 1, "")</f>
        <v/>
      </c>
      <c r="AQ347" s="44"/>
      <c r="AR347" s="44"/>
      <c r="AS347" s="44"/>
      <c r="AT347" s="44"/>
      <c r="AU347" s="44"/>
      <c r="AV347" s="124"/>
    </row>
    <row r="348" spans="1:48" ht="13.25" customHeight="1" x14ac:dyDescent="0.2">
      <c r="B348" s="182"/>
      <c r="C348" s="185"/>
      <c r="D348" s="188"/>
      <c r="E348" s="179"/>
      <c r="F348" s="179"/>
      <c r="G348" s="179"/>
      <c r="H348" s="179"/>
      <c r="I348" s="179"/>
      <c r="J348" s="179"/>
      <c r="K348" s="179"/>
      <c r="L348" s="179"/>
      <c r="M348" s="179"/>
      <c r="N348" s="179"/>
      <c r="O348" s="164"/>
      <c r="P348" s="107" t="s">
        <v>412</v>
      </c>
      <c r="Q348" s="108"/>
      <c r="R348" s="164"/>
      <c r="S348" s="107" t="s">
        <v>413</v>
      </c>
      <c r="T348" s="108"/>
      <c r="U348" s="191"/>
      <c r="V348" s="79">
        <v>39</v>
      </c>
      <c r="W348" s="79"/>
      <c r="X348" s="158"/>
      <c r="Y348" s="159"/>
      <c r="Z348" s="159"/>
      <c r="AA348" s="159"/>
      <c r="AB348" s="159"/>
      <c r="AC348" s="159"/>
      <c r="AD348" s="159"/>
      <c r="AE348" s="110" t="str">
        <f t="shared" ref="AE348" si="1635">J346&amp;""</f>
        <v/>
      </c>
      <c r="AF348" s="139" t="str">
        <f t="shared" ref="AF348" si="1636">N346&amp;""</f>
        <v/>
      </c>
      <c r="AG348" s="110" t="b">
        <v>0</v>
      </c>
      <c r="AH348" s="44"/>
      <c r="AI348" s="44" t="str">
        <f t="shared" ref="AI348" si="1637">IF(AI346&lt;&gt;"", 1, "")</f>
        <v/>
      </c>
      <c r="AJ348" s="44"/>
      <c r="AK348" s="44"/>
      <c r="AL348" s="44"/>
      <c r="AM348" s="44"/>
      <c r="AN348" s="110" t="b">
        <v>0</v>
      </c>
      <c r="AO348" s="44"/>
      <c r="AP348" s="44" t="str">
        <f t="shared" ref="AP348" si="1638">IF(AP346&lt;&gt;"", 1, "")</f>
        <v/>
      </c>
      <c r="AQ348" s="44"/>
      <c r="AR348" s="44"/>
      <c r="AS348" s="44"/>
      <c r="AT348" s="44"/>
      <c r="AU348" s="44"/>
      <c r="AV348" s="165"/>
    </row>
    <row r="349" spans="1:48" ht="13.25" customHeight="1" x14ac:dyDescent="0.2">
      <c r="B349" s="182"/>
      <c r="C349" s="185"/>
      <c r="D349" s="188"/>
      <c r="E349" s="179"/>
      <c r="F349" s="179"/>
      <c r="G349" s="179"/>
      <c r="H349" s="179"/>
      <c r="I349" s="179"/>
      <c r="J349" s="179"/>
      <c r="K349" s="179"/>
      <c r="L349" s="179"/>
      <c r="M349" s="179"/>
      <c r="N349" s="179"/>
      <c r="O349" s="164"/>
      <c r="P349" s="107" t="s">
        <v>414</v>
      </c>
      <c r="Q349" s="108"/>
      <c r="R349" s="164"/>
      <c r="S349" s="107" t="s">
        <v>415</v>
      </c>
      <c r="T349" s="108"/>
      <c r="U349" s="191"/>
      <c r="V349" s="79">
        <v>39</v>
      </c>
      <c r="W349" s="79"/>
      <c r="X349" s="158"/>
      <c r="Y349" s="159"/>
      <c r="Z349" s="159"/>
      <c r="AA349" s="159"/>
      <c r="AB349" s="159"/>
      <c r="AC349" s="159"/>
      <c r="AD349" s="159"/>
      <c r="AE349" s="110" t="str">
        <f t="shared" ref="AE349" si="1639">J346&amp;""</f>
        <v/>
      </c>
      <c r="AF349" s="139" t="str">
        <f t="shared" ref="AF349" si="1640">N346&amp;""</f>
        <v/>
      </c>
      <c r="AG349" s="110" t="b">
        <v>0</v>
      </c>
      <c r="AH349" s="44"/>
      <c r="AI349" s="44" t="str">
        <f t="shared" ref="AI349" si="1641">IF(AI346&lt;&gt;"", 1, "")</f>
        <v/>
      </c>
      <c r="AJ349" s="44"/>
      <c r="AK349" s="44"/>
      <c r="AL349" s="44"/>
      <c r="AM349" s="44"/>
      <c r="AN349" s="110" t="b">
        <v>0</v>
      </c>
      <c r="AO349" s="44"/>
      <c r="AP349" s="44" t="str">
        <f t="shared" ref="AP349" si="1642">IF(AP346&lt;&gt;"", 1, "")</f>
        <v/>
      </c>
      <c r="AQ349" s="44"/>
      <c r="AR349" s="44"/>
      <c r="AS349" s="44"/>
      <c r="AT349" s="44"/>
      <c r="AU349" s="44"/>
      <c r="AV349" s="165"/>
    </row>
    <row r="350" spans="1:48" ht="13.25" customHeight="1" x14ac:dyDescent="0.2">
      <c r="B350" s="182"/>
      <c r="C350" s="185"/>
      <c r="D350" s="188"/>
      <c r="E350" s="179"/>
      <c r="F350" s="179"/>
      <c r="G350" s="179"/>
      <c r="H350" s="179"/>
      <c r="I350" s="179"/>
      <c r="J350" s="179"/>
      <c r="K350" s="179"/>
      <c r="L350" s="179"/>
      <c r="M350" s="179"/>
      <c r="N350" s="179"/>
      <c r="O350" s="164"/>
      <c r="P350" s="107" t="s">
        <v>416</v>
      </c>
      <c r="Q350" s="108"/>
      <c r="R350" s="164"/>
      <c r="S350" s="107" t="s">
        <v>417</v>
      </c>
      <c r="T350" s="108"/>
      <c r="U350" s="191"/>
      <c r="V350" s="79">
        <v>39</v>
      </c>
      <c r="W350" s="79"/>
      <c r="X350" s="158"/>
      <c r="Y350" s="159"/>
      <c r="Z350" s="159"/>
      <c r="AA350" s="159"/>
      <c r="AB350" s="159"/>
      <c r="AC350" s="159"/>
      <c r="AD350" s="159"/>
      <c r="AE350" s="110" t="str">
        <f t="shared" ref="AE350" si="1643">J346&amp;""</f>
        <v/>
      </c>
      <c r="AF350" s="139" t="str">
        <f t="shared" ref="AF350" si="1644">N346&amp;""</f>
        <v/>
      </c>
      <c r="AG350" s="110" t="b">
        <v>0</v>
      </c>
      <c r="AH350" s="44"/>
      <c r="AI350" s="44" t="str">
        <f t="shared" ref="AI350" si="1645">IF(AI346&lt;&gt;"", 1, "")</f>
        <v/>
      </c>
      <c r="AJ350" s="44"/>
      <c r="AK350" s="44"/>
      <c r="AL350" s="44"/>
      <c r="AM350" s="44"/>
      <c r="AN350" s="110" t="b">
        <v>0</v>
      </c>
      <c r="AO350" s="44"/>
      <c r="AP350" s="44" t="str">
        <f t="shared" ref="AP350" si="1646">IF(AP346&lt;&gt;"", 1, "")</f>
        <v/>
      </c>
      <c r="AQ350" s="44"/>
      <c r="AR350" s="44"/>
      <c r="AS350" s="44"/>
      <c r="AT350" s="44"/>
      <c r="AU350" s="44"/>
      <c r="AV350" s="165"/>
    </row>
    <row r="351" spans="1:48" ht="13.25" customHeight="1" x14ac:dyDescent="0.2">
      <c r="B351" s="182"/>
      <c r="C351" s="185"/>
      <c r="D351" s="188"/>
      <c r="E351" s="179"/>
      <c r="F351" s="179"/>
      <c r="G351" s="179"/>
      <c r="H351" s="179"/>
      <c r="I351" s="179"/>
      <c r="J351" s="179"/>
      <c r="K351" s="179"/>
      <c r="L351" s="179"/>
      <c r="M351" s="179"/>
      <c r="N351" s="179"/>
      <c r="O351" s="164"/>
      <c r="P351" s="107" t="s">
        <v>418</v>
      </c>
      <c r="Q351" s="108"/>
      <c r="R351" s="164"/>
      <c r="S351" s="107" t="s">
        <v>419</v>
      </c>
      <c r="T351" s="108"/>
      <c r="U351" s="191"/>
      <c r="V351" s="79">
        <v>39</v>
      </c>
      <c r="W351" s="79"/>
      <c r="X351" s="158"/>
      <c r="Y351" s="159"/>
      <c r="Z351" s="159"/>
      <c r="AA351" s="159"/>
      <c r="AB351" s="159"/>
      <c r="AC351" s="159"/>
      <c r="AD351" s="159"/>
      <c r="AE351" s="110" t="str">
        <f t="shared" ref="AE351" si="1647">J346&amp;""</f>
        <v/>
      </c>
      <c r="AF351" s="139" t="str">
        <f t="shared" ref="AF351" si="1648">N346&amp;""</f>
        <v/>
      </c>
      <c r="AG351" s="110" t="b">
        <v>0</v>
      </c>
      <c r="AH351" s="44"/>
      <c r="AI351" s="44" t="str">
        <f t="shared" ref="AI351" si="1649">IF(AI346&lt;&gt;"", 1, "")</f>
        <v/>
      </c>
      <c r="AJ351" s="44"/>
      <c r="AK351" s="44"/>
      <c r="AL351" s="44"/>
      <c r="AM351" s="44"/>
      <c r="AN351" s="110" t="b">
        <v>0</v>
      </c>
      <c r="AO351" s="44"/>
      <c r="AP351" s="44" t="str">
        <f t="shared" ref="AP351" si="1650">IF(AP346&lt;&gt;"", 1, "")</f>
        <v/>
      </c>
      <c r="AQ351" s="44"/>
      <c r="AR351" s="44"/>
      <c r="AS351" s="44"/>
      <c r="AT351" s="44"/>
      <c r="AU351" s="44"/>
      <c r="AV351" s="165"/>
    </row>
    <row r="352" spans="1:48" ht="13.25" customHeight="1" x14ac:dyDescent="0.2">
      <c r="B352" s="182"/>
      <c r="C352" s="185"/>
      <c r="D352" s="188"/>
      <c r="E352" s="179"/>
      <c r="F352" s="179"/>
      <c r="G352" s="179"/>
      <c r="H352" s="179"/>
      <c r="I352" s="179"/>
      <c r="J352" s="179"/>
      <c r="K352" s="179"/>
      <c r="L352" s="179"/>
      <c r="M352" s="179"/>
      <c r="N352" s="179"/>
      <c r="O352" s="164"/>
      <c r="P352" s="107" t="s">
        <v>420</v>
      </c>
      <c r="Q352" s="108"/>
      <c r="R352" s="164"/>
      <c r="S352" s="107" t="s">
        <v>421</v>
      </c>
      <c r="T352" s="108"/>
      <c r="U352" s="191"/>
      <c r="V352" s="79">
        <v>39</v>
      </c>
      <c r="W352" s="79"/>
      <c r="X352" s="158"/>
      <c r="Y352" s="159"/>
      <c r="Z352" s="159"/>
      <c r="AA352" s="159"/>
      <c r="AB352" s="159"/>
      <c r="AC352" s="159"/>
      <c r="AD352" s="159"/>
      <c r="AE352" s="110" t="str">
        <f t="shared" ref="AE352" si="1651">J346&amp;""</f>
        <v/>
      </c>
      <c r="AF352" s="139" t="str">
        <f t="shared" ref="AF352" si="1652">N346&amp;""</f>
        <v/>
      </c>
      <c r="AG352" s="110" t="b">
        <v>0</v>
      </c>
      <c r="AH352" s="44"/>
      <c r="AI352" s="44" t="str">
        <f t="shared" ref="AI352" si="1653">IF(AI346&lt;&gt;"", 1, "")</f>
        <v/>
      </c>
      <c r="AJ352" s="44"/>
      <c r="AK352" s="44"/>
      <c r="AL352" s="44"/>
      <c r="AM352" s="44"/>
      <c r="AN352" s="110" t="b">
        <v>0</v>
      </c>
      <c r="AO352" s="44"/>
      <c r="AP352" s="44" t="str">
        <f t="shared" ref="AP352" si="1654">IF(AP346&lt;&gt;"", 1, "")</f>
        <v/>
      </c>
      <c r="AQ352" s="44"/>
      <c r="AR352" s="44"/>
      <c r="AS352" s="44"/>
      <c r="AT352" s="44"/>
      <c r="AU352" s="44"/>
      <c r="AV352" s="165"/>
    </row>
    <row r="353" spans="1:48" ht="13.25" customHeight="1" x14ac:dyDescent="0.2">
      <c r="B353" s="182"/>
      <c r="C353" s="185"/>
      <c r="D353" s="188"/>
      <c r="E353" s="179"/>
      <c r="F353" s="179"/>
      <c r="G353" s="179"/>
      <c r="H353" s="179"/>
      <c r="I353" s="179"/>
      <c r="J353" s="179"/>
      <c r="K353" s="179"/>
      <c r="L353" s="179"/>
      <c r="M353" s="179"/>
      <c r="N353" s="179"/>
      <c r="O353" s="164"/>
      <c r="P353" s="107" t="s">
        <v>422</v>
      </c>
      <c r="Q353" s="108"/>
      <c r="R353" s="164"/>
      <c r="S353" s="107" t="s">
        <v>423</v>
      </c>
      <c r="T353" s="108"/>
      <c r="U353" s="191"/>
      <c r="V353" s="79">
        <v>39</v>
      </c>
      <c r="W353" s="79"/>
      <c r="X353" s="158"/>
      <c r="Y353" s="159"/>
      <c r="Z353" s="159"/>
      <c r="AA353" s="159"/>
      <c r="AB353" s="159"/>
      <c r="AC353" s="159"/>
      <c r="AD353" s="159"/>
      <c r="AE353" s="110" t="str">
        <f t="shared" ref="AE353" si="1655">J346&amp;""</f>
        <v/>
      </c>
      <c r="AF353" s="139" t="str">
        <f t="shared" ref="AF353" si="1656">N346&amp;""</f>
        <v/>
      </c>
      <c r="AG353" s="110" t="b">
        <v>0</v>
      </c>
      <c r="AH353" s="44"/>
      <c r="AI353" s="44" t="str">
        <f t="shared" ref="AI353" si="1657">IF(AI346&lt;&gt;"", 1, "")</f>
        <v/>
      </c>
      <c r="AJ353" s="44"/>
      <c r="AK353" s="44"/>
      <c r="AL353" s="44"/>
      <c r="AM353" s="44"/>
      <c r="AN353" s="110" t="b">
        <v>0</v>
      </c>
      <c r="AO353" s="44"/>
      <c r="AP353" s="44" t="str">
        <f t="shared" ref="AP353" si="1658">IF(AP346&lt;&gt;"", 1, "")</f>
        <v/>
      </c>
      <c r="AQ353" s="44"/>
      <c r="AR353" s="44"/>
      <c r="AS353" s="44"/>
      <c r="AT353" s="44"/>
      <c r="AU353" s="44"/>
      <c r="AV353" s="165"/>
    </row>
    <row r="354" spans="1:48" ht="13.25" customHeight="1" x14ac:dyDescent="0.2">
      <c r="B354" s="183"/>
      <c r="C354" s="186"/>
      <c r="D354" s="189"/>
      <c r="E354" s="180"/>
      <c r="F354" s="180"/>
      <c r="G354" s="180"/>
      <c r="H354" s="180"/>
      <c r="I354" s="180"/>
      <c r="J354" s="180"/>
      <c r="K354" s="180"/>
      <c r="L354" s="180"/>
      <c r="M354" s="180"/>
      <c r="N354" s="180"/>
      <c r="O354" s="166"/>
      <c r="P354" s="109" t="str">
        <f t="shared" ref="P354" si="1659">IF(AG354=TRUE, "Andere (specificeer:)", "Andere")</f>
        <v>Andere</v>
      </c>
      <c r="Q354" s="167"/>
      <c r="R354" s="166"/>
      <c r="S354" s="109" t="str">
        <f t="shared" ref="S354" si="1660">IF(AN354=TRUE, "Andere (specificeer:)", "Andere")</f>
        <v>Andere</v>
      </c>
      <c r="T354" s="167"/>
      <c r="U354" s="192"/>
      <c r="V354" s="79">
        <v>39</v>
      </c>
      <c r="W354" s="79"/>
      <c r="X354" s="158"/>
      <c r="Y354" s="159"/>
      <c r="Z354" s="159"/>
      <c r="AA354" s="159"/>
      <c r="AB354" s="159"/>
      <c r="AC354" s="159"/>
      <c r="AD354" s="159"/>
      <c r="AE354" s="110" t="str">
        <f t="shared" ref="AE354" si="1661">J346&amp;""</f>
        <v/>
      </c>
      <c r="AF354" s="139" t="str">
        <f t="shared" ref="AF354" si="1662">N346&amp;""</f>
        <v/>
      </c>
      <c r="AG354" s="110" t="b">
        <v>0</v>
      </c>
      <c r="AH354" s="44"/>
      <c r="AI354" s="44" t="str">
        <f t="shared" ref="AI354" si="1663">IF(AI346&lt;&gt;"", 1, "")</f>
        <v/>
      </c>
      <c r="AJ354" s="44"/>
      <c r="AK354" s="44"/>
      <c r="AL354" s="44"/>
      <c r="AM354" s="44"/>
      <c r="AN354" s="110" t="b">
        <v>0</v>
      </c>
      <c r="AO354" s="44"/>
      <c r="AP354" s="44" t="str">
        <f t="shared" ref="AP354" si="1664">IF(AP346&lt;&gt;"", 1, "")</f>
        <v/>
      </c>
      <c r="AQ354" s="44"/>
      <c r="AR354" s="44"/>
      <c r="AS354" s="44"/>
      <c r="AT354" s="44"/>
      <c r="AU354" s="44"/>
      <c r="AV354" s="135"/>
    </row>
    <row r="355" spans="1:48" ht="13.25" customHeight="1" x14ac:dyDescent="0.2">
      <c r="A355" s="85" t="str">
        <f t="shared" ref="A355" si="1665">IF(AV355&lt;&gt;"", "✘", "")</f>
        <v/>
      </c>
      <c r="B355" s="181" t="str">
        <f t="shared" ref="B355" si="1666">IF(C355&lt;&gt;"", IF(X355&lt;&gt;"", X355, "D"&amp;SUBSTITUTE(TEXT(W355/1000, "0000,000"), ",", ".")), "")</f>
        <v/>
      </c>
      <c r="C355" s="184" t="str">
        <f>IF(Y355&amp;Z355&amp;AA355&amp;AB355&amp;AC355&amp;AD355&lt;&gt;"", IF(D355&amp;E355&amp;F355&amp;G355&amp;H355&amp;I355&lt;&gt;Y355&amp;Z355&amp;AA355&amp;AB355&amp;AC355&amp;AD355, "Gewijzigde actie", "Bestaande actie"), IF(OR(D355&amp;E355&amp;F355&amp;G355&amp;H355&amp;I355&amp;J355&amp;K355&amp;L355&amp;M355&amp;N355&amp;Q363&amp;T363&amp;U355&lt;&gt;"", AH355&lt;&gt;0, AO355&lt;&gt;0), "Nieuwe actie", ""))</f>
        <v/>
      </c>
      <c r="D355" s="187"/>
      <c r="E355" s="178"/>
      <c r="F355" s="178"/>
      <c r="G355" s="178"/>
      <c r="H355" s="178"/>
      <c r="I355" s="178"/>
      <c r="J355" s="178"/>
      <c r="K355" s="178"/>
      <c r="L355" s="178"/>
      <c r="M355" s="178"/>
      <c r="N355" s="178"/>
      <c r="O355" s="168"/>
      <c r="P355" s="105" t="s">
        <v>406</v>
      </c>
      <c r="Q355" s="106"/>
      <c r="R355" s="168"/>
      <c r="S355" s="105" t="s">
        <v>407</v>
      </c>
      <c r="T355" s="106"/>
      <c r="U355" s="190"/>
      <c r="V355" s="79">
        <v>40</v>
      </c>
      <c r="W355" s="79" t="str">
        <f>IF(C355&lt;&gt;"", IF(C355="Nieuwe actie", MAX(VALUE(Datum_werkingsjaar&amp;"000"), $W$3:$W354)+1, VALUE(RIGHT(SUBSTITUTE(X355, ".", ""), 7))), "")</f>
        <v/>
      </c>
      <c r="X355" s="158"/>
      <c r="Y355" s="159"/>
      <c r="Z355" s="159"/>
      <c r="AA355" s="159"/>
      <c r="AB355" s="159"/>
      <c r="AC355" s="159"/>
      <c r="AD355" s="159"/>
      <c r="AE355" s="110" t="str">
        <f t="shared" ref="AE355" si="1667">J355&amp;""</f>
        <v/>
      </c>
      <c r="AF355" s="139" t="str">
        <f t="shared" ref="AF355" si="1668">N355&amp;""</f>
        <v/>
      </c>
      <c r="AG355" s="110" t="b">
        <v>0</v>
      </c>
      <c r="AH355" s="44" cm="1">
        <f t="array" ref="AH355">SUMPRODUCT((AG355:AG363)*(AG355:AG363))</f>
        <v>0</v>
      </c>
      <c r="AI355" s="44" t="str">
        <f>IF(OR($J355="Gerealiseerd", $J355="In uitvoering", $J355="Geschrapt"), IF(OR($N355=Samenwerking_C, $N355=Samenwerking_C_BDO), IF(AH355=0, "| Selecteer één of meerdere samenwerkingen in kolom 'O'.  ", ""), ""), "")</f>
        <v/>
      </c>
      <c r="AJ355" s="44" t="str">
        <f>IF(AH355&lt;&gt;0, IF(OR($N355="", $N355=Samenwerking_geen, $N355=Samenwerking_BDO), "| Maak de juiste keuze in cel 'N"&amp;ROW(N355)&amp;"' vooraleer je samenwerkingen in kolom 'O' aanduidt. Laat anders selectievakken in kolom 'O' niet aangevinkt.  ", ""), "")</f>
        <v/>
      </c>
      <c r="AK355" s="44" t="str">
        <f t="shared" ref="AK355" si="1669">IF(AG363&lt;&gt;TRUE, IF(Q363&lt;&gt;"", "| Als je andere samenwerking(en) specificeert in cel 'O"&amp;ROW(Q363)&amp;"', moet je eerst het vak 'Andere' in kolom 'O' selecteren. Laat anders cel 'O"&amp;ROW(Q363)&amp;"' leeg voor deze doelstelling.  ", ""), "")</f>
        <v/>
      </c>
      <c r="AL355" s="44" t="str">
        <f>IF(OR($N355=Samenwerking_C, $N355=Samenwerking_C_BDO), IF(AG363=TRUE, IF(Q363="", "| Specificeer andere samenwerking(en) in cel 'Q"&amp;ROW(Q363)&amp;"'.  ", ""), ""), "")</f>
        <v/>
      </c>
      <c r="AM355" s="44" t="str">
        <f t="shared" ref="AM355" si="1670">IF(AI355&lt;&gt;"", AI355, IF(AJ355&lt;&gt;"", AJ355, IF(AK355&lt;&gt;"", AK355, AK355&amp;AL355)))</f>
        <v/>
      </c>
      <c r="AN355" s="110" t="b">
        <v>0</v>
      </c>
      <c r="AO355" s="44" cm="1">
        <f t="array" ref="AO355">SUMPRODUCT((AN355:AN363)*(AN355:AN363))</f>
        <v>0</v>
      </c>
      <c r="AP355" s="44" t="str">
        <f>IF(OR($J355="Gerealiseerd", $J355="In uitvoering", $J355="Geschrapt"), IF(OR($N355=Samenwerking_BDO, $N355=Samenwerking_C_BDO), IF(AO355=0,"| Selecteer één of meerdere samenwerkingen in kolom 'R'.  ",""), ""), "")</f>
        <v/>
      </c>
      <c r="AQ355" s="44" t="str">
        <f>IF(AO355&lt;&gt;0, IF(OR($N355="", $N355=Samenwerking_geen, $N355=Samenwerking_C), "| Maak de juiste keuze in cel 'N"&amp;ROW(N355)&amp;"' vooraleer je samenwerkingen in kolom 'R' aanduidt. Laat anders selectievakken in kolom 'R' niet aangevinkt.  ", ""), "")</f>
        <v/>
      </c>
      <c r="AR355" s="44" t="str">
        <f t="shared" ref="AR355" si="1671">IF(AN363&lt;&gt;TRUE, IF(T363&lt;&gt;"", "| Als je andere samenwerking(en) specificeert in cel 'R"&amp;ROW(T363)&amp;"', moet je eerst het vak 'Andere' in kolom 'R' selecteren. Anders laat cel 'R"&amp;ROW(T363)&amp;"' leeg voor deze doelstelling.  ", ""), "")</f>
        <v/>
      </c>
      <c r="AS355" s="44" t="str">
        <f>IF(OR($N355=Samenwerking_BDO, $N355=Samenwerking_C_BDO), IF(AN363=TRUE, IF(T363="", "| Specificeer andere samenwerking(en) in cel 'T"&amp;ROW(T363)&amp;"'.  ", ""), ""), "")</f>
        <v/>
      </c>
      <c r="AT355" s="44" t="str">
        <f t="shared" ref="AT355" si="1672">IF(AP355&lt;&gt;"", AP355, IF(AQ355&lt;&gt;"", AQ355, IF(AR355&lt;&gt;"", AR355, AR355&amp;AS355)))</f>
        <v/>
      </c>
      <c r="AU355" s="44" t="str">
        <f t="shared" ref="AU355" si="1673">IF(C355&lt;&gt;"", IF(OR(D355="", E355="", G355="", I355="", J355="", M355="", IF(J355="Gerealiseerd", IF(K355="Ja", OR(L355="", N355=""), OR(K355="", N355="")), IF(J355="In uitvoering", N355="", IF(J355="Niet in uitvoering", L355="")))), "| Vul verplichte velden in.", ""), "")</f>
        <v/>
      </c>
      <c r="AV355" s="124" t="str">
        <f t="shared" ref="AV355" si="1674">IF(OR(AM355&lt;&gt;"", AT355&lt;&gt;""), AM355&amp;AT355, AU355)</f>
        <v/>
      </c>
    </row>
    <row r="356" spans="1:48" ht="13.25" customHeight="1" x14ac:dyDescent="0.2">
      <c r="B356" s="182"/>
      <c r="C356" s="185"/>
      <c r="D356" s="188"/>
      <c r="E356" s="179"/>
      <c r="F356" s="179"/>
      <c r="G356" s="179"/>
      <c r="H356" s="179"/>
      <c r="I356" s="179"/>
      <c r="J356" s="179"/>
      <c r="K356" s="179"/>
      <c r="L356" s="179"/>
      <c r="M356" s="179"/>
      <c r="N356" s="179"/>
      <c r="O356" s="164"/>
      <c r="P356" s="107" t="s">
        <v>410</v>
      </c>
      <c r="Q356" s="108"/>
      <c r="R356" s="164"/>
      <c r="S356" s="107" t="s">
        <v>411</v>
      </c>
      <c r="T356" s="108"/>
      <c r="U356" s="191"/>
      <c r="V356" s="79">
        <v>40</v>
      </c>
      <c r="W356" s="79"/>
      <c r="X356" s="158"/>
      <c r="Y356" s="159"/>
      <c r="Z356" s="159"/>
      <c r="AA356" s="159"/>
      <c r="AB356" s="159"/>
      <c r="AC356" s="159"/>
      <c r="AD356" s="159"/>
      <c r="AE356" s="110" t="str">
        <f t="shared" ref="AE356" si="1675">J355&amp;""</f>
        <v/>
      </c>
      <c r="AF356" s="139" t="str">
        <f t="shared" ref="AF356" si="1676">N355&amp;""</f>
        <v/>
      </c>
      <c r="AG356" s="110" t="b">
        <v>0</v>
      </c>
      <c r="AH356" s="44"/>
      <c r="AI356" s="44" t="str">
        <f t="shared" ref="AI356" si="1677">IF(AI355&lt;&gt;"", 1, "")</f>
        <v/>
      </c>
      <c r="AJ356" s="44"/>
      <c r="AK356" s="44"/>
      <c r="AL356" s="44"/>
      <c r="AM356" s="44"/>
      <c r="AN356" s="110" t="b">
        <v>0</v>
      </c>
      <c r="AO356" s="44"/>
      <c r="AP356" s="44" t="str">
        <f t="shared" ref="AP356" si="1678">IF(AP355&lt;&gt;"", 1, "")</f>
        <v/>
      </c>
      <c r="AQ356" s="44"/>
      <c r="AR356" s="44"/>
      <c r="AS356" s="44"/>
      <c r="AT356" s="44"/>
      <c r="AU356" s="44"/>
      <c r="AV356" s="124"/>
    </row>
    <row r="357" spans="1:48" ht="13.25" customHeight="1" x14ac:dyDescent="0.2">
      <c r="B357" s="182"/>
      <c r="C357" s="185"/>
      <c r="D357" s="188"/>
      <c r="E357" s="179"/>
      <c r="F357" s="179"/>
      <c r="G357" s="179"/>
      <c r="H357" s="179"/>
      <c r="I357" s="179"/>
      <c r="J357" s="179"/>
      <c r="K357" s="179"/>
      <c r="L357" s="179"/>
      <c r="M357" s="179"/>
      <c r="N357" s="179"/>
      <c r="O357" s="164"/>
      <c r="P357" s="107" t="s">
        <v>412</v>
      </c>
      <c r="Q357" s="108"/>
      <c r="R357" s="164"/>
      <c r="S357" s="107" t="s">
        <v>413</v>
      </c>
      <c r="T357" s="108"/>
      <c r="U357" s="191"/>
      <c r="V357" s="79">
        <v>40</v>
      </c>
      <c r="W357" s="79"/>
      <c r="X357" s="158"/>
      <c r="Y357" s="159"/>
      <c r="Z357" s="159"/>
      <c r="AA357" s="159"/>
      <c r="AB357" s="159"/>
      <c r="AC357" s="159"/>
      <c r="AD357" s="159"/>
      <c r="AE357" s="110" t="str">
        <f t="shared" ref="AE357" si="1679">J355&amp;""</f>
        <v/>
      </c>
      <c r="AF357" s="139" t="str">
        <f t="shared" ref="AF357" si="1680">N355&amp;""</f>
        <v/>
      </c>
      <c r="AG357" s="110" t="b">
        <v>0</v>
      </c>
      <c r="AH357" s="44"/>
      <c r="AI357" s="44" t="str">
        <f t="shared" ref="AI357" si="1681">IF(AI355&lt;&gt;"", 1, "")</f>
        <v/>
      </c>
      <c r="AJ357" s="44"/>
      <c r="AK357" s="44"/>
      <c r="AL357" s="44"/>
      <c r="AM357" s="44"/>
      <c r="AN357" s="110" t="b">
        <v>0</v>
      </c>
      <c r="AO357" s="44"/>
      <c r="AP357" s="44" t="str">
        <f t="shared" ref="AP357" si="1682">IF(AP355&lt;&gt;"", 1, "")</f>
        <v/>
      </c>
      <c r="AQ357" s="44"/>
      <c r="AR357" s="44"/>
      <c r="AS357" s="44"/>
      <c r="AT357" s="44"/>
      <c r="AU357" s="44"/>
      <c r="AV357" s="165"/>
    </row>
    <row r="358" spans="1:48" ht="13.25" customHeight="1" x14ac:dyDescent="0.2">
      <c r="B358" s="182"/>
      <c r="C358" s="185"/>
      <c r="D358" s="188"/>
      <c r="E358" s="179"/>
      <c r="F358" s="179"/>
      <c r="G358" s="179"/>
      <c r="H358" s="179"/>
      <c r="I358" s="179"/>
      <c r="J358" s="179"/>
      <c r="K358" s="179"/>
      <c r="L358" s="179"/>
      <c r="M358" s="179"/>
      <c r="N358" s="179"/>
      <c r="O358" s="164"/>
      <c r="P358" s="107" t="s">
        <v>414</v>
      </c>
      <c r="Q358" s="108"/>
      <c r="R358" s="164"/>
      <c r="S358" s="107" t="s">
        <v>415</v>
      </c>
      <c r="T358" s="108"/>
      <c r="U358" s="191"/>
      <c r="V358" s="79">
        <v>40</v>
      </c>
      <c r="W358" s="79"/>
      <c r="X358" s="158"/>
      <c r="Y358" s="159"/>
      <c r="Z358" s="159"/>
      <c r="AA358" s="159"/>
      <c r="AB358" s="159"/>
      <c r="AC358" s="159"/>
      <c r="AD358" s="159"/>
      <c r="AE358" s="110" t="str">
        <f t="shared" ref="AE358" si="1683">J355&amp;""</f>
        <v/>
      </c>
      <c r="AF358" s="139" t="str">
        <f t="shared" ref="AF358" si="1684">N355&amp;""</f>
        <v/>
      </c>
      <c r="AG358" s="110" t="b">
        <v>0</v>
      </c>
      <c r="AH358" s="44"/>
      <c r="AI358" s="44" t="str">
        <f t="shared" ref="AI358" si="1685">IF(AI355&lt;&gt;"", 1, "")</f>
        <v/>
      </c>
      <c r="AJ358" s="44"/>
      <c r="AK358" s="44"/>
      <c r="AL358" s="44"/>
      <c r="AM358" s="44"/>
      <c r="AN358" s="110" t="b">
        <v>0</v>
      </c>
      <c r="AO358" s="44"/>
      <c r="AP358" s="44" t="str">
        <f t="shared" ref="AP358" si="1686">IF(AP355&lt;&gt;"", 1, "")</f>
        <v/>
      </c>
      <c r="AQ358" s="44"/>
      <c r="AR358" s="44"/>
      <c r="AS358" s="44"/>
      <c r="AT358" s="44"/>
      <c r="AU358" s="44"/>
      <c r="AV358" s="165"/>
    </row>
    <row r="359" spans="1:48" ht="13.25" customHeight="1" x14ac:dyDescent="0.2">
      <c r="B359" s="182"/>
      <c r="C359" s="185"/>
      <c r="D359" s="188"/>
      <c r="E359" s="179"/>
      <c r="F359" s="179"/>
      <c r="G359" s="179"/>
      <c r="H359" s="179"/>
      <c r="I359" s="179"/>
      <c r="J359" s="179"/>
      <c r="K359" s="179"/>
      <c r="L359" s="179"/>
      <c r="M359" s="179"/>
      <c r="N359" s="179"/>
      <c r="O359" s="164"/>
      <c r="P359" s="107" t="s">
        <v>416</v>
      </c>
      <c r="Q359" s="108"/>
      <c r="R359" s="164"/>
      <c r="S359" s="107" t="s">
        <v>417</v>
      </c>
      <c r="T359" s="108"/>
      <c r="U359" s="191"/>
      <c r="V359" s="79">
        <v>40</v>
      </c>
      <c r="W359" s="79"/>
      <c r="X359" s="158"/>
      <c r="Y359" s="159"/>
      <c r="Z359" s="159"/>
      <c r="AA359" s="159"/>
      <c r="AB359" s="159"/>
      <c r="AC359" s="159"/>
      <c r="AD359" s="159"/>
      <c r="AE359" s="110" t="str">
        <f t="shared" ref="AE359" si="1687">J355&amp;""</f>
        <v/>
      </c>
      <c r="AF359" s="139" t="str">
        <f t="shared" ref="AF359" si="1688">N355&amp;""</f>
        <v/>
      </c>
      <c r="AG359" s="110" t="b">
        <v>0</v>
      </c>
      <c r="AH359" s="44"/>
      <c r="AI359" s="44" t="str">
        <f t="shared" ref="AI359" si="1689">IF(AI355&lt;&gt;"", 1, "")</f>
        <v/>
      </c>
      <c r="AJ359" s="44"/>
      <c r="AK359" s="44"/>
      <c r="AL359" s="44"/>
      <c r="AM359" s="44"/>
      <c r="AN359" s="110" t="b">
        <v>0</v>
      </c>
      <c r="AO359" s="44"/>
      <c r="AP359" s="44" t="str">
        <f t="shared" ref="AP359" si="1690">IF(AP355&lt;&gt;"", 1, "")</f>
        <v/>
      </c>
      <c r="AQ359" s="44"/>
      <c r="AR359" s="44"/>
      <c r="AS359" s="44"/>
      <c r="AT359" s="44"/>
      <c r="AU359" s="44"/>
      <c r="AV359" s="165"/>
    </row>
    <row r="360" spans="1:48" ht="13.25" customHeight="1" x14ac:dyDescent="0.2">
      <c r="B360" s="182"/>
      <c r="C360" s="185"/>
      <c r="D360" s="188"/>
      <c r="E360" s="179"/>
      <c r="F360" s="179"/>
      <c r="G360" s="179"/>
      <c r="H360" s="179"/>
      <c r="I360" s="179"/>
      <c r="J360" s="179"/>
      <c r="K360" s="179"/>
      <c r="L360" s="179"/>
      <c r="M360" s="179"/>
      <c r="N360" s="179"/>
      <c r="O360" s="164"/>
      <c r="P360" s="107" t="s">
        <v>418</v>
      </c>
      <c r="Q360" s="108"/>
      <c r="R360" s="164"/>
      <c r="S360" s="107" t="s">
        <v>419</v>
      </c>
      <c r="T360" s="108"/>
      <c r="U360" s="191"/>
      <c r="V360" s="79">
        <v>40</v>
      </c>
      <c r="W360" s="79"/>
      <c r="X360" s="158"/>
      <c r="Y360" s="159"/>
      <c r="Z360" s="159"/>
      <c r="AA360" s="159"/>
      <c r="AB360" s="159"/>
      <c r="AC360" s="159"/>
      <c r="AD360" s="159"/>
      <c r="AE360" s="110" t="str">
        <f t="shared" ref="AE360" si="1691">J355&amp;""</f>
        <v/>
      </c>
      <c r="AF360" s="139" t="str">
        <f t="shared" ref="AF360" si="1692">N355&amp;""</f>
        <v/>
      </c>
      <c r="AG360" s="110" t="b">
        <v>0</v>
      </c>
      <c r="AH360" s="44"/>
      <c r="AI360" s="44" t="str">
        <f t="shared" ref="AI360" si="1693">IF(AI355&lt;&gt;"", 1, "")</f>
        <v/>
      </c>
      <c r="AJ360" s="44"/>
      <c r="AK360" s="44"/>
      <c r="AL360" s="44"/>
      <c r="AM360" s="44"/>
      <c r="AN360" s="110" t="b">
        <v>0</v>
      </c>
      <c r="AO360" s="44"/>
      <c r="AP360" s="44" t="str">
        <f t="shared" ref="AP360" si="1694">IF(AP355&lt;&gt;"", 1, "")</f>
        <v/>
      </c>
      <c r="AQ360" s="44"/>
      <c r="AR360" s="44"/>
      <c r="AS360" s="44"/>
      <c r="AT360" s="44"/>
      <c r="AU360" s="44"/>
      <c r="AV360" s="165"/>
    </row>
    <row r="361" spans="1:48" ht="13.25" customHeight="1" x14ac:dyDescent="0.2">
      <c r="B361" s="182"/>
      <c r="C361" s="185"/>
      <c r="D361" s="188"/>
      <c r="E361" s="179"/>
      <c r="F361" s="179"/>
      <c r="G361" s="179"/>
      <c r="H361" s="179"/>
      <c r="I361" s="179"/>
      <c r="J361" s="179"/>
      <c r="K361" s="179"/>
      <c r="L361" s="179"/>
      <c r="M361" s="179"/>
      <c r="N361" s="179"/>
      <c r="O361" s="164"/>
      <c r="P361" s="107" t="s">
        <v>420</v>
      </c>
      <c r="Q361" s="108"/>
      <c r="R361" s="164"/>
      <c r="S361" s="107" t="s">
        <v>421</v>
      </c>
      <c r="T361" s="108"/>
      <c r="U361" s="191"/>
      <c r="V361" s="79">
        <v>40</v>
      </c>
      <c r="W361" s="79"/>
      <c r="X361" s="158"/>
      <c r="Y361" s="159"/>
      <c r="Z361" s="159"/>
      <c r="AA361" s="159"/>
      <c r="AB361" s="159"/>
      <c r="AC361" s="159"/>
      <c r="AD361" s="159"/>
      <c r="AE361" s="110" t="str">
        <f t="shared" ref="AE361" si="1695">J355&amp;""</f>
        <v/>
      </c>
      <c r="AF361" s="139" t="str">
        <f t="shared" ref="AF361" si="1696">N355&amp;""</f>
        <v/>
      </c>
      <c r="AG361" s="110" t="b">
        <v>0</v>
      </c>
      <c r="AH361" s="44"/>
      <c r="AI361" s="44" t="str">
        <f t="shared" ref="AI361" si="1697">IF(AI355&lt;&gt;"", 1, "")</f>
        <v/>
      </c>
      <c r="AJ361" s="44"/>
      <c r="AK361" s="44"/>
      <c r="AL361" s="44"/>
      <c r="AM361" s="44"/>
      <c r="AN361" s="110" t="b">
        <v>0</v>
      </c>
      <c r="AO361" s="44"/>
      <c r="AP361" s="44" t="str">
        <f t="shared" ref="AP361" si="1698">IF(AP355&lt;&gt;"", 1, "")</f>
        <v/>
      </c>
      <c r="AQ361" s="44"/>
      <c r="AR361" s="44"/>
      <c r="AS361" s="44"/>
      <c r="AT361" s="44"/>
      <c r="AU361" s="44"/>
      <c r="AV361" s="165"/>
    </row>
    <row r="362" spans="1:48" ht="13.25" customHeight="1" x14ac:dyDescent="0.2">
      <c r="B362" s="182"/>
      <c r="C362" s="185"/>
      <c r="D362" s="188"/>
      <c r="E362" s="179"/>
      <c r="F362" s="179"/>
      <c r="G362" s="179"/>
      <c r="H362" s="179"/>
      <c r="I362" s="179"/>
      <c r="J362" s="179"/>
      <c r="K362" s="179"/>
      <c r="L362" s="179"/>
      <c r="M362" s="179"/>
      <c r="N362" s="179"/>
      <c r="O362" s="164"/>
      <c r="P362" s="107" t="s">
        <v>422</v>
      </c>
      <c r="Q362" s="108"/>
      <c r="R362" s="164"/>
      <c r="S362" s="107" t="s">
        <v>423</v>
      </c>
      <c r="T362" s="108"/>
      <c r="U362" s="191"/>
      <c r="V362" s="79">
        <v>40</v>
      </c>
      <c r="W362" s="79"/>
      <c r="X362" s="158"/>
      <c r="Y362" s="159"/>
      <c r="Z362" s="159"/>
      <c r="AA362" s="159"/>
      <c r="AB362" s="159"/>
      <c r="AC362" s="159"/>
      <c r="AD362" s="159"/>
      <c r="AE362" s="110" t="str">
        <f t="shared" ref="AE362" si="1699">J355&amp;""</f>
        <v/>
      </c>
      <c r="AF362" s="139" t="str">
        <f t="shared" ref="AF362" si="1700">N355&amp;""</f>
        <v/>
      </c>
      <c r="AG362" s="110" t="b">
        <v>0</v>
      </c>
      <c r="AH362" s="44"/>
      <c r="AI362" s="44" t="str">
        <f t="shared" ref="AI362" si="1701">IF(AI355&lt;&gt;"", 1, "")</f>
        <v/>
      </c>
      <c r="AJ362" s="44"/>
      <c r="AK362" s="44"/>
      <c r="AL362" s="44"/>
      <c r="AM362" s="44"/>
      <c r="AN362" s="110" t="b">
        <v>0</v>
      </c>
      <c r="AO362" s="44"/>
      <c r="AP362" s="44" t="str">
        <f t="shared" ref="AP362" si="1702">IF(AP355&lt;&gt;"", 1, "")</f>
        <v/>
      </c>
      <c r="AQ362" s="44"/>
      <c r="AR362" s="44"/>
      <c r="AS362" s="44"/>
      <c r="AT362" s="44"/>
      <c r="AU362" s="44"/>
      <c r="AV362" s="165"/>
    </row>
    <row r="363" spans="1:48" ht="13.25" customHeight="1" x14ac:dyDescent="0.2">
      <c r="B363" s="183"/>
      <c r="C363" s="186"/>
      <c r="D363" s="189"/>
      <c r="E363" s="180"/>
      <c r="F363" s="180"/>
      <c r="G363" s="180"/>
      <c r="H363" s="180"/>
      <c r="I363" s="180"/>
      <c r="J363" s="180"/>
      <c r="K363" s="180"/>
      <c r="L363" s="180"/>
      <c r="M363" s="180"/>
      <c r="N363" s="180"/>
      <c r="O363" s="166"/>
      <c r="P363" s="109" t="str">
        <f t="shared" ref="P363" si="1703">IF(AG363=TRUE, "Andere (specificeer:)", "Andere")</f>
        <v>Andere</v>
      </c>
      <c r="Q363" s="167"/>
      <c r="R363" s="166"/>
      <c r="S363" s="109" t="str">
        <f t="shared" ref="S363" si="1704">IF(AN363=TRUE, "Andere (specificeer:)", "Andere")</f>
        <v>Andere</v>
      </c>
      <c r="T363" s="167"/>
      <c r="U363" s="192"/>
      <c r="V363" s="79">
        <v>40</v>
      </c>
      <c r="W363" s="79"/>
      <c r="X363" s="158"/>
      <c r="Y363" s="159"/>
      <c r="Z363" s="159"/>
      <c r="AA363" s="159"/>
      <c r="AB363" s="159"/>
      <c r="AC363" s="159"/>
      <c r="AD363" s="159"/>
      <c r="AE363" s="110" t="str">
        <f t="shared" ref="AE363" si="1705">J355&amp;""</f>
        <v/>
      </c>
      <c r="AF363" s="139" t="str">
        <f t="shared" ref="AF363" si="1706">N355&amp;""</f>
        <v/>
      </c>
      <c r="AG363" s="110" t="b">
        <v>0</v>
      </c>
      <c r="AH363" s="44"/>
      <c r="AI363" s="44" t="str">
        <f t="shared" ref="AI363" si="1707">IF(AI355&lt;&gt;"", 1, "")</f>
        <v/>
      </c>
      <c r="AJ363" s="44"/>
      <c r="AK363" s="44"/>
      <c r="AL363" s="44"/>
      <c r="AM363" s="44"/>
      <c r="AN363" s="110" t="b">
        <v>0</v>
      </c>
      <c r="AO363" s="44"/>
      <c r="AP363" s="44" t="str">
        <f t="shared" ref="AP363" si="1708">IF(AP355&lt;&gt;"", 1, "")</f>
        <v/>
      </c>
      <c r="AQ363" s="44"/>
      <c r="AR363" s="44"/>
      <c r="AS363" s="44"/>
      <c r="AT363" s="44"/>
      <c r="AU363" s="44"/>
      <c r="AV363" s="135"/>
    </row>
    <row r="364" spans="1:48" ht="13.25" customHeight="1" x14ac:dyDescent="0.2">
      <c r="A364" s="85" t="str">
        <f t="shared" ref="A364" si="1709">IF(AV364&lt;&gt;"", "✘", "")</f>
        <v/>
      </c>
      <c r="B364" s="181" t="str">
        <f t="shared" ref="B364" si="1710">IF(C364&lt;&gt;"", IF(X364&lt;&gt;"", X364, "D"&amp;SUBSTITUTE(TEXT(W364/1000, "0000,000"), ",", ".")), "")</f>
        <v/>
      </c>
      <c r="C364" s="184" t="str">
        <f>IF(Y364&amp;Z364&amp;AA364&amp;AB364&amp;AC364&amp;AD364&lt;&gt;"", IF(D364&amp;E364&amp;F364&amp;G364&amp;H364&amp;I364&lt;&gt;Y364&amp;Z364&amp;AA364&amp;AB364&amp;AC364&amp;AD364, "Gewijzigde actie", "Bestaande actie"), IF(OR(D364&amp;E364&amp;F364&amp;G364&amp;H364&amp;I364&amp;J364&amp;K364&amp;L364&amp;M364&amp;N364&amp;Q372&amp;T372&amp;U364&lt;&gt;"", AH364&lt;&gt;0, AO364&lt;&gt;0), "Nieuwe actie", ""))</f>
        <v/>
      </c>
      <c r="D364" s="187"/>
      <c r="E364" s="178"/>
      <c r="F364" s="178"/>
      <c r="G364" s="178"/>
      <c r="H364" s="178"/>
      <c r="I364" s="178"/>
      <c r="J364" s="178"/>
      <c r="K364" s="178"/>
      <c r="L364" s="178"/>
      <c r="M364" s="178"/>
      <c r="N364" s="178"/>
      <c r="O364" s="168"/>
      <c r="P364" s="105" t="s">
        <v>406</v>
      </c>
      <c r="Q364" s="106"/>
      <c r="R364" s="168"/>
      <c r="S364" s="105" t="s">
        <v>407</v>
      </c>
      <c r="T364" s="106"/>
      <c r="U364" s="190"/>
      <c r="V364" s="79">
        <v>41</v>
      </c>
      <c r="W364" s="79" t="str">
        <f>IF(C364&lt;&gt;"", IF(C364="Nieuwe actie", MAX(VALUE(Datum_werkingsjaar&amp;"000"), $W$3:$W363)+1, VALUE(RIGHT(SUBSTITUTE(X364, ".", ""), 7))), "")</f>
        <v/>
      </c>
      <c r="X364" s="158"/>
      <c r="Y364" s="159"/>
      <c r="Z364" s="159"/>
      <c r="AA364" s="159"/>
      <c r="AB364" s="159"/>
      <c r="AC364" s="159"/>
      <c r="AD364" s="159"/>
      <c r="AE364" s="110" t="str">
        <f t="shared" ref="AE364" si="1711">J364&amp;""</f>
        <v/>
      </c>
      <c r="AF364" s="139" t="str">
        <f t="shared" ref="AF364" si="1712">N364&amp;""</f>
        <v/>
      </c>
      <c r="AG364" s="110" t="b">
        <v>0</v>
      </c>
      <c r="AH364" s="44" cm="1">
        <f t="array" ref="AH364">SUMPRODUCT((AG364:AG372)*(AG364:AG372))</f>
        <v>0</v>
      </c>
      <c r="AI364" s="44" t="str">
        <f>IF(OR($J364="Gerealiseerd", $J364="In uitvoering", $J364="Geschrapt"), IF(OR($N364=Samenwerking_C, $N364=Samenwerking_C_BDO), IF(AH364=0, "| Selecteer één of meerdere samenwerkingen in kolom 'O'.  ", ""), ""), "")</f>
        <v/>
      </c>
      <c r="AJ364" s="44" t="str">
        <f>IF(AH364&lt;&gt;0, IF(OR($N364="", $N364=Samenwerking_geen, $N364=Samenwerking_BDO), "| Maak de juiste keuze in cel 'N"&amp;ROW(N364)&amp;"' vooraleer je samenwerkingen in kolom 'O' aanduidt. Laat anders selectievakken in kolom 'O' niet aangevinkt.  ", ""), "")</f>
        <v/>
      </c>
      <c r="AK364" s="44" t="str">
        <f t="shared" ref="AK364" si="1713">IF(AG372&lt;&gt;TRUE, IF(Q372&lt;&gt;"", "| Als je andere samenwerking(en) specificeert in cel 'O"&amp;ROW(Q372)&amp;"', moet je eerst het vak 'Andere' in kolom 'O' selecteren. Laat anders cel 'O"&amp;ROW(Q372)&amp;"' leeg voor deze doelstelling.  ", ""), "")</f>
        <v/>
      </c>
      <c r="AL364" s="44" t="str">
        <f>IF(OR($N364=Samenwerking_C, $N364=Samenwerking_C_BDO), IF(AG372=TRUE, IF(Q372="", "| Specificeer andere samenwerking(en) in cel 'Q"&amp;ROW(Q372)&amp;"'.  ", ""), ""), "")</f>
        <v/>
      </c>
      <c r="AM364" s="44" t="str">
        <f t="shared" ref="AM364" si="1714">IF(AI364&lt;&gt;"", AI364, IF(AJ364&lt;&gt;"", AJ364, IF(AK364&lt;&gt;"", AK364, AK364&amp;AL364)))</f>
        <v/>
      </c>
      <c r="AN364" s="110" t="b">
        <v>0</v>
      </c>
      <c r="AO364" s="44" cm="1">
        <f t="array" ref="AO364">SUMPRODUCT((AN364:AN372)*(AN364:AN372))</f>
        <v>0</v>
      </c>
      <c r="AP364" s="44" t="str">
        <f>IF(OR($J364="Gerealiseerd", $J364="In uitvoering", $J364="Geschrapt"), IF(OR($N364=Samenwerking_BDO, $N364=Samenwerking_C_BDO), IF(AO364=0,"| Selecteer één of meerdere samenwerkingen in kolom 'R'.  ",""), ""), "")</f>
        <v/>
      </c>
      <c r="AQ364" s="44" t="str">
        <f>IF(AO364&lt;&gt;0, IF(OR($N364="", $N364=Samenwerking_geen, $N364=Samenwerking_C), "| Maak de juiste keuze in cel 'N"&amp;ROW(N364)&amp;"' vooraleer je samenwerkingen in kolom 'R' aanduidt. Laat anders selectievakken in kolom 'R' niet aangevinkt.  ", ""), "")</f>
        <v/>
      </c>
      <c r="AR364" s="44" t="str">
        <f t="shared" ref="AR364" si="1715">IF(AN372&lt;&gt;TRUE, IF(T372&lt;&gt;"", "| Als je andere samenwerking(en) specificeert in cel 'R"&amp;ROW(T372)&amp;"', moet je eerst het vak 'Andere' in kolom 'R' selecteren. Anders laat cel 'R"&amp;ROW(T372)&amp;"' leeg voor deze doelstelling.  ", ""), "")</f>
        <v/>
      </c>
      <c r="AS364" s="44" t="str">
        <f>IF(OR($N364=Samenwerking_BDO, $N364=Samenwerking_C_BDO), IF(AN372=TRUE, IF(T372="", "| Specificeer andere samenwerking(en) in cel 'T"&amp;ROW(T372)&amp;"'.  ", ""), ""), "")</f>
        <v/>
      </c>
      <c r="AT364" s="44" t="str">
        <f t="shared" ref="AT364" si="1716">IF(AP364&lt;&gt;"", AP364, IF(AQ364&lt;&gt;"", AQ364, IF(AR364&lt;&gt;"", AR364, AR364&amp;AS364)))</f>
        <v/>
      </c>
      <c r="AU364" s="44" t="str">
        <f t="shared" ref="AU364" si="1717">IF(C364&lt;&gt;"", IF(OR(D364="", E364="", G364="", I364="", J364="", M364="", IF(J364="Gerealiseerd", IF(K364="Ja", OR(L364="", N364=""), OR(K364="", N364="")), IF(J364="In uitvoering", N364="", IF(J364="Niet in uitvoering", L364="")))), "| Vul verplichte velden in.", ""), "")</f>
        <v/>
      </c>
      <c r="AV364" s="124" t="str">
        <f t="shared" ref="AV364" si="1718">IF(OR(AM364&lt;&gt;"", AT364&lt;&gt;""), AM364&amp;AT364, AU364)</f>
        <v/>
      </c>
    </row>
    <row r="365" spans="1:48" ht="13.25" customHeight="1" x14ac:dyDescent="0.2">
      <c r="B365" s="182"/>
      <c r="C365" s="185"/>
      <c r="D365" s="188"/>
      <c r="E365" s="179"/>
      <c r="F365" s="179"/>
      <c r="G365" s="179"/>
      <c r="H365" s="179"/>
      <c r="I365" s="179"/>
      <c r="J365" s="179"/>
      <c r="K365" s="179"/>
      <c r="L365" s="179"/>
      <c r="M365" s="179"/>
      <c r="N365" s="179"/>
      <c r="O365" s="164"/>
      <c r="P365" s="107" t="s">
        <v>410</v>
      </c>
      <c r="Q365" s="108"/>
      <c r="R365" s="164"/>
      <c r="S365" s="107" t="s">
        <v>411</v>
      </c>
      <c r="T365" s="108"/>
      <c r="U365" s="191"/>
      <c r="V365" s="79">
        <v>41</v>
      </c>
      <c r="W365" s="79"/>
      <c r="X365" s="158"/>
      <c r="Y365" s="159"/>
      <c r="Z365" s="159"/>
      <c r="AA365" s="159"/>
      <c r="AB365" s="159"/>
      <c r="AC365" s="159"/>
      <c r="AD365" s="159"/>
      <c r="AE365" s="110" t="str">
        <f t="shared" ref="AE365" si="1719">J364&amp;""</f>
        <v/>
      </c>
      <c r="AF365" s="139" t="str">
        <f t="shared" ref="AF365" si="1720">N364&amp;""</f>
        <v/>
      </c>
      <c r="AG365" s="110" t="b">
        <v>0</v>
      </c>
      <c r="AH365" s="44"/>
      <c r="AI365" s="44" t="str">
        <f t="shared" ref="AI365" si="1721">IF(AI364&lt;&gt;"", 1, "")</f>
        <v/>
      </c>
      <c r="AJ365" s="44"/>
      <c r="AK365" s="44"/>
      <c r="AL365" s="44"/>
      <c r="AM365" s="44"/>
      <c r="AN365" s="110" t="b">
        <v>0</v>
      </c>
      <c r="AO365" s="44"/>
      <c r="AP365" s="44" t="str">
        <f t="shared" ref="AP365" si="1722">IF(AP364&lt;&gt;"", 1, "")</f>
        <v/>
      </c>
      <c r="AQ365" s="44"/>
      <c r="AR365" s="44"/>
      <c r="AS365" s="44"/>
      <c r="AT365" s="44"/>
      <c r="AU365" s="44"/>
      <c r="AV365" s="124"/>
    </row>
    <row r="366" spans="1:48" ht="13.25" customHeight="1" x14ac:dyDescent="0.2">
      <c r="B366" s="182"/>
      <c r="C366" s="185"/>
      <c r="D366" s="188"/>
      <c r="E366" s="179"/>
      <c r="F366" s="179"/>
      <c r="G366" s="179"/>
      <c r="H366" s="179"/>
      <c r="I366" s="179"/>
      <c r="J366" s="179"/>
      <c r="K366" s="179"/>
      <c r="L366" s="179"/>
      <c r="M366" s="179"/>
      <c r="N366" s="179"/>
      <c r="O366" s="164"/>
      <c r="P366" s="107" t="s">
        <v>412</v>
      </c>
      <c r="Q366" s="108"/>
      <c r="R366" s="164"/>
      <c r="S366" s="107" t="s">
        <v>413</v>
      </c>
      <c r="T366" s="108"/>
      <c r="U366" s="191"/>
      <c r="V366" s="79">
        <v>41</v>
      </c>
      <c r="W366" s="79"/>
      <c r="X366" s="158"/>
      <c r="Y366" s="159"/>
      <c r="Z366" s="159"/>
      <c r="AA366" s="159"/>
      <c r="AB366" s="159"/>
      <c r="AC366" s="159"/>
      <c r="AD366" s="159"/>
      <c r="AE366" s="110" t="str">
        <f t="shared" ref="AE366" si="1723">J364&amp;""</f>
        <v/>
      </c>
      <c r="AF366" s="139" t="str">
        <f t="shared" ref="AF366" si="1724">N364&amp;""</f>
        <v/>
      </c>
      <c r="AG366" s="110" t="b">
        <v>0</v>
      </c>
      <c r="AH366" s="44"/>
      <c r="AI366" s="44" t="str">
        <f t="shared" ref="AI366" si="1725">IF(AI364&lt;&gt;"", 1, "")</f>
        <v/>
      </c>
      <c r="AJ366" s="44"/>
      <c r="AK366" s="44"/>
      <c r="AL366" s="44"/>
      <c r="AM366" s="44"/>
      <c r="AN366" s="110" t="b">
        <v>0</v>
      </c>
      <c r="AO366" s="44"/>
      <c r="AP366" s="44" t="str">
        <f t="shared" ref="AP366" si="1726">IF(AP364&lt;&gt;"", 1, "")</f>
        <v/>
      </c>
      <c r="AQ366" s="44"/>
      <c r="AR366" s="44"/>
      <c r="AS366" s="44"/>
      <c r="AT366" s="44"/>
      <c r="AU366" s="44"/>
      <c r="AV366" s="165"/>
    </row>
    <row r="367" spans="1:48" ht="13.25" customHeight="1" x14ac:dyDescent="0.2">
      <c r="B367" s="182"/>
      <c r="C367" s="185"/>
      <c r="D367" s="188"/>
      <c r="E367" s="179"/>
      <c r="F367" s="179"/>
      <c r="G367" s="179"/>
      <c r="H367" s="179"/>
      <c r="I367" s="179"/>
      <c r="J367" s="179"/>
      <c r="K367" s="179"/>
      <c r="L367" s="179"/>
      <c r="M367" s="179"/>
      <c r="N367" s="179"/>
      <c r="O367" s="164"/>
      <c r="P367" s="107" t="s">
        <v>414</v>
      </c>
      <c r="Q367" s="108"/>
      <c r="R367" s="164"/>
      <c r="S367" s="107" t="s">
        <v>415</v>
      </c>
      <c r="T367" s="108"/>
      <c r="U367" s="191"/>
      <c r="V367" s="79">
        <v>41</v>
      </c>
      <c r="W367" s="79"/>
      <c r="X367" s="158"/>
      <c r="Y367" s="159"/>
      <c r="Z367" s="159"/>
      <c r="AA367" s="159"/>
      <c r="AB367" s="159"/>
      <c r="AC367" s="159"/>
      <c r="AD367" s="159"/>
      <c r="AE367" s="110" t="str">
        <f t="shared" ref="AE367" si="1727">J364&amp;""</f>
        <v/>
      </c>
      <c r="AF367" s="139" t="str">
        <f t="shared" ref="AF367" si="1728">N364&amp;""</f>
        <v/>
      </c>
      <c r="AG367" s="110" t="b">
        <v>0</v>
      </c>
      <c r="AH367" s="44"/>
      <c r="AI367" s="44" t="str">
        <f t="shared" ref="AI367" si="1729">IF(AI364&lt;&gt;"", 1, "")</f>
        <v/>
      </c>
      <c r="AJ367" s="44"/>
      <c r="AK367" s="44"/>
      <c r="AL367" s="44"/>
      <c r="AM367" s="44"/>
      <c r="AN367" s="110" t="b">
        <v>0</v>
      </c>
      <c r="AO367" s="44"/>
      <c r="AP367" s="44" t="str">
        <f t="shared" ref="AP367" si="1730">IF(AP364&lt;&gt;"", 1, "")</f>
        <v/>
      </c>
      <c r="AQ367" s="44"/>
      <c r="AR367" s="44"/>
      <c r="AS367" s="44"/>
      <c r="AT367" s="44"/>
      <c r="AU367" s="44"/>
      <c r="AV367" s="165"/>
    </row>
    <row r="368" spans="1:48" ht="13.25" customHeight="1" x14ac:dyDescent="0.2">
      <c r="B368" s="182"/>
      <c r="C368" s="185"/>
      <c r="D368" s="188"/>
      <c r="E368" s="179"/>
      <c r="F368" s="179"/>
      <c r="G368" s="179"/>
      <c r="H368" s="179"/>
      <c r="I368" s="179"/>
      <c r="J368" s="179"/>
      <c r="K368" s="179"/>
      <c r="L368" s="179"/>
      <c r="M368" s="179"/>
      <c r="N368" s="179"/>
      <c r="O368" s="164"/>
      <c r="P368" s="107" t="s">
        <v>416</v>
      </c>
      <c r="Q368" s="108"/>
      <c r="R368" s="164"/>
      <c r="S368" s="107" t="s">
        <v>417</v>
      </c>
      <c r="T368" s="108"/>
      <c r="U368" s="191"/>
      <c r="V368" s="79">
        <v>41</v>
      </c>
      <c r="W368" s="79"/>
      <c r="X368" s="158"/>
      <c r="Y368" s="159"/>
      <c r="Z368" s="159"/>
      <c r="AA368" s="159"/>
      <c r="AB368" s="159"/>
      <c r="AC368" s="159"/>
      <c r="AD368" s="159"/>
      <c r="AE368" s="110" t="str">
        <f t="shared" ref="AE368" si="1731">J364&amp;""</f>
        <v/>
      </c>
      <c r="AF368" s="139" t="str">
        <f t="shared" ref="AF368" si="1732">N364&amp;""</f>
        <v/>
      </c>
      <c r="AG368" s="110" t="b">
        <v>0</v>
      </c>
      <c r="AH368" s="44"/>
      <c r="AI368" s="44" t="str">
        <f t="shared" ref="AI368" si="1733">IF(AI364&lt;&gt;"", 1, "")</f>
        <v/>
      </c>
      <c r="AJ368" s="44"/>
      <c r="AK368" s="44"/>
      <c r="AL368" s="44"/>
      <c r="AM368" s="44"/>
      <c r="AN368" s="110" t="b">
        <v>0</v>
      </c>
      <c r="AO368" s="44"/>
      <c r="AP368" s="44" t="str">
        <f t="shared" ref="AP368" si="1734">IF(AP364&lt;&gt;"", 1, "")</f>
        <v/>
      </c>
      <c r="AQ368" s="44"/>
      <c r="AR368" s="44"/>
      <c r="AS368" s="44"/>
      <c r="AT368" s="44"/>
      <c r="AU368" s="44"/>
      <c r="AV368" s="165"/>
    </row>
    <row r="369" spans="1:48" ht="13.25" customHeight="1" x14ac:dyDescent="0.2">
      <c r="B369" s="182"/>
      <c r="C369" s="185"/>
      <c r="D369" s="188"/>
      <c r="E369" s="179"/>
      <c r="F369" s="179"/>
      <c r="G369" s="179"/>
      <c r="H369" s="179"/>
      <c r="I369" s="179"/>
      <c r="J369" s="179"/>
      <c r="K369" s="179"/>
      <c r="L369" s="179"/>
      <c r="M369" s="179"/>
      <c r="N369" s="179"/>
      <c r="O369" s="164"/>
      <c r="P369" s="107" t="s">
        <v>418</v>
      </c>
      <c r="Q369" s="108"/>
      <c r="R369" s="164"/>
      <c r="S369" s="107" t="s">
        <v>419</v>
      </c>
      <c r="T369" s="108"/>
      <c r="U369" s="191"/>
      <c r="V369" s="79">
        <v>41</v>
      </c>
      <c r="W369" s="79"/>
      <c r="X369" s="158"/>
      <c r="Y369" s="159"/>
      <c r="Z369" s="159"/>
      <c r="AA369" s="159"/>
      <c r="AB369" s="159"/>
      <c r="AC369" s="159"/>
      <c r="AD369" s="159"/>
      <c r="AE369" s="110" t="str">
        <f t="shared" ref="AE369" si="1735">J364&amp;""</f>
        <v/>
      </c>
      <c r="AF369" s="139" t="str">
        <f t="shared" ref="AF369" si="1736">N364&amp;""</f>
        <v/>
      </c>
      <c r="AG369" s="110" t="b">
        <v>0</v>
      </c>
      <c r="AH369" s="44"/>
      <c r="AI369" s="44" t="str">
        <f t="shared" ref="AI369" si="1737">IF(AI364&lt;&gt;"", 1, "")</f>
        <v/>
      </c>
      <c r="AJ369" s="44"/>
      <c r="AK369" s="44"/>
      <c r="AL369" s="44"/>
      <c r="AM369" s="44"/>
      <c r="AN369" s="110" t="b">
        <v>0</v>
      </c>
      <c r="AO369" s="44"/>
      <c r="AP369" s="44" t="str">
        <f t="shared" ref="AP369" si="1738">IF(AP364&lt;&gt;"", 1, "")</f>
        <v/>
      </c>
      <c r="AQ369" s="44"/>
      <c r="AR369" s="44"/>
      <c r="AS369" s="44"/>
      <c r="AT369" s="44"/>
      <c r="AU369" s="44"/>
      <c r="AV369" s="165"/>
    </row>
    <row r="370" spans="1:48" ht="13.25" customHeight="1" x14ac:dyDescent="0.2">
      <c r="B370" s="182"/>
      <c r="C370" s="185"/>
      <c r="D370" s="188"/>
      <c r="E370" s="179"/>
      <c r="F370" s="179"/>
      <c r="G370" s="179"/>
      <c r="H370" s="179"/>
      <c r="I370" s="179"/>
      <c r="J370" s="179"/>
      <c r="K370" s="179"/>
      <c r="L370" s="179"/>
      <c r="M370" s="179"/>
      <c r="N370" s="179"/>
      <c r="O370" s="164"/>
      <c r="P370" s="107" t="s">
        <v>420</v>
      </c>
      <c r="Q370" s="108"/>
      <c r="R370" s="164"/>
      <c r="S370" s="107" t="s">
        <v>421</v>
      </c>
      <c r="T370" s="108"/>
      <c r="U370" s="191"/>
      <c r="V370" s="79">
        <v>41</v>
      </c>
      <c r="W370" s="79"/>
      <c r="X370" s="158"/>
      <c r="Y370" s="159"/>
      <c r="Z370" s="159"/>
      <c r="AA370" s="159"/>
      <c r="AB370" s="159"/>
      <c r="AC370" s="159"/>
      <c r="AD370" s="159"/>
      <c r="AE370" s="110" t="str">
        <f t="shared" ref="AE370" si="1739">J364&amp;""</f>
        <v/>
      </c>
      <c r="AF370" s="139" t="str">
        <f t="shared" ref="AF370" si="1740">N364&amp;""</f>
        <v/>
      </c>
      <c r="AG370" s="110" t="b">
        <v>0</v>
      </c>
      <c r="AH370" s="44"/>
      <c r="AI370" s="44" t="str">
        <f t="shared" ref="AI370" si="1741">IF(AI364&lt;&gt;"", 1, "")</f>
        <v/>
      </c>
      <c r="AJ370" s="44"/>
      <c r="AK370" s="44"/>
      <c r="AL370" s="44"/>
      <c r="AM370" s="44"/>
      <c r="AN370" s="110" t="b">
        <v>0</v>
      </c>
      <c r="AO370" s="44"/>
      <c r="AP370" s="44" t="str">
        <f t="shared" ref="AP370" si="1742">IF(AP364&lt;&gt;"", 1, "")</f>
        <v/>
      </c>
      <c r="AQ370" s="44"/>
      <c r="AR370" s="44"/>
      <c r="AS370" s="44"/>
      <c r="AT370" s="44"/>
      <c r="AU370" s="44"/>
      <c r="AV370" s="165"/>
    </row>
    <row r="371" spans="1:48" ht="13.25" customHeight="1" x14ac:dyDescent="0.2">
      <c r="B371" s="182"/>
      <c r="C371" s="185"/>
      <c r="D371" s="188"/>
      <c r="E371" s="179"/>
      <c r="F371" s="179"/>
      <c r="G371" s="179"/>
      <c r="H371" s="179"/>
      <c r="I371" s="179"/>
      <c r="J371" s="179"/>
      <c r="K371" s="179"/>
      <c r="L371" s="179"/>
      <c r="M371" s="179"/>
      <c r="N371" s="179"/>
      <c r="O371" s="164"/>
      <c r="P371" s="107" t="s">
        <v>422</v>
      </c>
      <c r="Q371" s="108"/>
      <c r="R371" s="164"/>
      <c r="S371" s="107" t="s">
        <v>423</v>
      </c>
      <c r="T371" s="108"/>
      <c r="U371" s="191"/>
      <c r="V371" s="79">
        <v>41</v>
      </c>
      <c r="W371" s="79"/>
      <c r="X371" s="158"/>
      <c r="Y371" s="159"/>
      <c r="Z371" s="159"/>
      <c r="AA371" s="159"/>
      <c r="AB371" s="159"/>
      <c r="AC371" s="159"/>
      <c r="AD371" s="159"/>
      <c r="AE371" s="110" t="str">
        <f t="shared" ref="AE371" si="1743">J364&amp;""</f>
        <v/>
      </c>
      <c r="AF371" s="139" t="str">
        <f t="shared" ref="AF371" si="1744">N364&amp;""</f>
        <v/>
      </c>
      <c r="AG371" s="110" t="b">
        <v>0</v>
      </c>
      <c r="AH371" s="44"/>
      <c r="AI371" s="44" t="str">
        <f t="shared" ref="AI371" si="1745">IF(AI364&lt;&gt;"", 1, "")</f>
        <v/>
      </c>
      <c r="AJ371" s="44"/>
      <c r="AK371" s="44"/>
      <c r="AL371" s="44"/>
      <c r="AM371" s="44"/>
      <c r="AN371" s="110" t="b">
        <v>0</v>
      </c>
      <c r="AO371" s="44"/>
      <c r="AP371" s="44" t="str">
        <f t="shared" ref="AP371" si="1746">IF(AP364&lt;&gt;"", 1, "")</f>
        <v/>
      </c>
      <c r="AQ371" s="44"/>
      <c r="AR371" s="44"/>
      <c r="AS371" s="44"/>
      <c r="AT371" s="44"/>
      <c r="AU371" s="44"/>
      <c r="AV371" s="165"/>
    </row>
    <row r="372" spans="1:48" ht="13.25" customHeight="1" x14ac:dyDescent="0.2">
      <c r="B372" s="183"/>
      <c r="C372" s="186"/>
      <c r="D372" s="189"/>
      <c r="E372" s="180"/>
      <c r="F372" s="180"/>
      <c r="G372" s="180"/>
      <c r="H372" s="180"/>
      <c r="I372" s="180"/>
      <c r="J372" s="180"/>
      <c r="K372" s="180"/>
      <c r="L372" s="180"/>
      <c r="M372" s="180"/>
      <c r="N372" s="180"/>
      <c r="O372" s="166"/>
      <c r="P372" s="109" t="str">
        <f t="shared" ref="P372" si="1747">IF(AG372=TRUE, "Andere (specificeer:)", "Andere")</f>
        <v>Andere</v>
      </c>
      <c r="Q372" s="167"/>
      <c r="R372" s="166"/>
      <c r="S372" s="109" t="str">
        <f t="shared" ref="S372" si="1748">IF(AN372=TRUE, "Andere (specificeer:)", "Andere")</f>
        <v>Andere</v>
      </c>
      <c r="T372" s="167"/>
      <c r="U372" s="192"/>
      <c r="V372" s="79">
        <v>41</v>
      </c>
      <c r="W372" s="79"/>
      <c r="X372" s="158"/>
      <c r="Y372" s="159"/>
      <c r="Z372" s="159"/>
      <c r="AA372" s="159"/>
      <c r="AB372" s="159"/>
      <c r="AC372" s="159"/>
      <c r="AD372" s="159"/>
      <c r="AE372" s="110" t="str">
        <f t="shared" ref="AE372" si="1749">J364&amp;""</f>
        <v/>
      </c>
      <c r="AF372" s="139" t="str">
        <f t="shared" ref="AF372" si="1750">N364&amp;""</f>
        <v/>
      </c>
      <c r="AG372" s="110" t="b">
        <v>0</v>
      </c>
      <c r="AH372" s="44"/>
      <c r="AI372" s="44" t="str">
        <f t="shared" ref="AI372" si="1751">IF(AI364&lt;&gt;"", 1, "")</f>
        <v/>
      </c>
      <c r="AJ372" s="44"/>
      <c r="AK372" s="44"/>
      <c r="AL372" s="44"/>
      <c r="AM372" s="44"/>
      <c r="AN372" s="110" t="b">
        <v>0</v>
      </c>
      <c r="AO372" s="44"/>
      <c r="AP372" s="44" t="str">
        <f t="shared" ref="AP372" si="1752">IF(AP364&lt;&gt;"", 1, "")</f>
        <v/>
      </c>
      <c r="AQ372" s="44"/>
      <c r="AR372" s="44"/>
      <c r="AS372" s="44"/>
      <c r="AT372" s="44"/>
      <c r="AU372" s="44"/>
      <c r="AV372" s="135"/>
    </row>
    <row r="373" spans="1:48" ht="13.25" customHeight="1" x14ac:dyDescent="0.2">
      <c r="A373" s="85" t="str">
        <f t="shared" ref="A373" si="1753">IF(AV373&lt;&gt;"", "✘", "")</f>
        <v/>
      </c>
      <c r="B373" s="181" t="str">
        <f t="shared" ref="B373" si="1754">IF(C373&lt;&gt;"", IF(X373&lt;&gt;"", X373, "D"&amp;SUBSTITUTE(TEXT(W373/1000, "0000,000"), ",", ".")), "")</f>
        <v/>
      </c>
      <c r="C373" s="184" t="str">
        <f>IF(Y373&amp;Z373&amp;AA373&amp;AB373&amp;AC373&amp;AD373&lt;&gt;"", IF(D373&amp;E373&amp;F373&amp;G373&amp;H373&amp;I373&lt;&gt;Y373&amp;Z373&amp;AA373&amp;AB373&amp;AC373&amp;AD373, "Gewijzigde actie", "Bestaande actie"), IF(OR(D373&amp;E373&amp;F373&amp;G373&amp;H373&amp;I373&amp;J373&amp;K373&amp;L373&amp;M373&amp;N373&amp;Q381&amp;T381&amp;U373&lt;&gt;"", AH373&lt;&gt;0, AO373&lt;&gt;0), "Nieuwe actie", ""))</f>
        <v/>
      </c>
      <c r="D373" s="187"/>
      <c r="E373" s="178"/>
      <c r="F373" s="178"/>
      <c r="G373" s="178"/>
      <c r="H373" s="178"/>
      <c r="I373" s="178"/>
      <c r="J373" s="178"/>
      <c r="K373" s="178"/>
      <c r="L373" s="178"/>
      <c r="M373" s="178"/>
      <c r="N373" s="178"/>
      <c r="O373" s="168"/>
      <c r="P373" s="105" t="s">
        <v>406</v>
      </c>
      <c r="Q373" s="106"/>
      <c r="R373" s="168"/>
      <c r="S373" s="105" t="s">
        <v>407</v>
      </c>
      <c r="T373" s="106"/>
      <c r="U373" s="190"/>
      <c r="V373" s="79">
        <v>42</v>
      </c>
      <c r="W373" s="79" t="str">
        <f>IF(C373&lt;&gt;"", IF(C373="Nieuwe actie", MAX(VALUE(Datum_werkingsjaar&amp;"000"), $W$3:$W372)+1, VALUE(RIGHT(SUBSTITUTE(X373, ".", ""), 7))), "")</f>
        <v/>
      </c>
      <c r="X373" s="158"/>
      <c r="Y373" s="159"/>
      <c r="Z373" s="159"/>
      <c r="AA373" s="159"/>
      <c r="AB373" s="159"/>
      <c r="AC373" s="159"/>
      <c r="AD373" s="159"/>
      <c r="AE373" s="110" t="str">
        <f t="shared" ref="AE373" si="1755">J373&amp;""</f>
        <v/>
      </c>
      <c r="AF373" s="139" t="str">
        <f t="shared" ref="AF373" si="1756">N373&amp;""</f>
        <v/>
      </c>
      <c r="AG373" s="110" t="b">
        <v>0</v>
      </c>
      <c r="AH373" s="44" cm="1">
        <f t="array" ref="AH373">SUMPRODUCT((AG373:AG381)*(AG373:AG381))</f>
        <v>0</v>
      </c>
      <c r="AI373" s="44" t="str">
        <f>IF(OR($J373="Gerealiseerd", $J373="In uitvoering", $J373="Geschrapt"), IF(OR($N373=Samenwerking_C, $N373=Samenwerking_C_BDO), IF(AH373=0, "| Selecteer één of meerdere samenwerkingen in kolom 'O'.  ", ""), ""), "")</f>
        <v/>
      </c>
      <c r="AJ373" s="44" t="str">
        <f>IF(AH373&lt;&gt;0, IF(OR($N373="", $N373=Samenwerking_geen, $N373=Samenwerking_BDO), "| Maak de juiste keuze in cel 'N"&amp;ROW(N373)&amp;"' vooraleer je samenwerkingen in kolom 'O' aanduidt. Laat anders selectievakken in kolom 'O' niet aangevinkt.  ", ""), "")</f>
        <v/>
      </c>
      <c r="AK373" s="44" t="str">
        <f t="shared" ref="AK373" si="1757">IF(AG381&lt;&gt;TRUE, IF(Q381&lt;&gt;"", "| Als je andere samenwerking(en) specificeert in cel 'O"&amp;ROW(Q381)&amp;"', moet je eerst het vak 'Andere' in kolom 'O' selecteren. Laat anders cel 'O"&amp;ROW(Q381)&amp;"' leeg voor deze doelstelling.  ", ""), "")</f>
        <v/>
      </c>
      <c r="AL373" s="44" t="str">
        <f>IF(OR($N373=Samenwerking_C, $N373=Samenwerking_C_BDO), IF(AG381=TRUE, IF(Q381="", "| Specificeer andere samenwerking(en) in cel 'Q"&amp;ROW(Q381)&amp;"'.  ", ""), ""), "")</f>
        <v/>
      </c>
      <c r="AM373" s="44" t="str">
        <f t="shared" ref="AM373" si="1758">IF(AI373&lt;&gt;"", AI373, IF(AJ373&lt;&gt;"", AJ373, IF(AK373&lt;&gt;"", AK373, AK373&amp;AL373)))</f>
        <v/>
      </c>
      <c r="AN373" s="110" t="b">
        <v>0</v>
      </c>
      <c r="AO373" s="44" cm="1">
        <f t="array" ref="AO373">SUMPRODUCT((AN373:AN381)*(AN373:AN381))</f>
        <v>0</v>
      </c>
      <c r="AP373" s="44" t="str">
        <f>IF(OR($J373="Gerealiseerd", $J373="In uitvoering", $J373="Geschrapt"), IF(OR($N373=Samenwerking_BDO, $N373=Samenwerking_C_BDO), IF(AO373=0,"| Selecteer één of meerdere samenwerkingen in kolom 'R'.  ",""), ""), "")</f>
        <v/>
      </c>
      <c r="AQ373" s="44" t="str">
        <f>IF(AO373&lt;&gt;0, IF(OR($N373="", $N373=Samenwerking_geen, $N373=Samenwerking_C), "| Maak de juiste keuze in cel 'N"&amp;ROW(N373)&amp;"' vooraleer je samenwerkingen in kolom 'R' aanduidt. Laat anders selectievakken in kolom 'R' niet aangevinkt.  ", ""), "")</f>
        <v/>
      </c>
      <c r="AR373" s="44" t="str">
        <f t="shared" ref="AR373" si="1759">IF(AN381&lt;&gt;TRUE, IF(T381&lt;&gt;"", "| Als je andere samenwerking(en) specificeert in cel 'R"&amp;ROW(T381)&amp;"', moet je eerst het vak 'Andere' in kolom 'R' selecteren. Anders laat cel 'R"&amp;ROW(T381)&amp;"' leeg voor deze doelstelling.  ", ""), "")</f>
        <v/>
      </c>
      <c r="AS373" s="44" t="str">
        <f>IF(OR($N373=Samenwerking_BDO, $N373=Samenwerking_C_BDO), IF(AN381=TRUE, IF(T381="", "| Specificeer andere samenwerking(en) in cel 'T"&amp;ROW(T381)&amp;"'.  ", ""), ""), "")</f>
        <v/>
      </c>
      <c r="AT373" s="44" t="str">
        <f t="shared" ref="AT373" si="1760">IF(AP373&lt;&gt;"", AP373, IF(AQ373&lt;&gt;"", AQ373, IF(AR373&lt;&gt;"", AR373, AR373&amp;AS373)))</f>
        <v/>
      </c>
      <c r="AU373" s="44" t="str">
        <f t="shared" ref="AU373" si="1761">IF(C373&lt;&gt;"", IF(OR(D373="", E373="", G373="", I373="", J373="", M373="", IF(J373="Gerealiseerd", IF(K373="Ja", OR(L373="", N373=""), OR(K373="", N373="")), IF(J373="In uitvoering", N373="", IF(J373="Niet in uitvoering", L373="")))), "| Vul verplichte velden in.", ""), "")</f>
        <v/>
      </c>
      <c r="AV373" s="124" t="str">
        <f t="shared" ref="AV373" si="1762">IF(OR(AM373&lt;&gt;"", AT373&lt;&gt;""), AM373&amp;AT373, AU373)</f>
        <v/>
      </c>
    </row>
    <row r="374" spans="1:48" ht="13.25" customHeight="1" x14ac:dyDescent="0.2">
      <c r="B374" s="182"/>
      <c r="C374" s="185"/>
      <c r="D374" s="188"/>
      <c r="E374" s="179"/>
      <c r="F374" s="179"/>
      <c r="G374" s="179"/>
      <c r="H374" s="179"/>
      <c r="I374" s="179"/>
      <c r="J374" s="179"/>
      <c r="K374" s="179"/>
      <c r="L374" s="179"/>
      <c r="M374" s="179"/>
      <c r="N374" s="179"/>
      <c r="O374" s="164"/>
      <c r="P374" s="107" t="s">
        <v>410</v>
      </c>
      <c r="Q374" s="108"/>
      <c r="R374" s="164"/>
      <c r="S374" s="107" t="s">
        <v>411</v>
      </c>
      <c r="T374" s="108"/>
      <c r="U374" s="191"/>
      <c r="V374" s="79">
        <v>42</v>
      </c>
      <c r="W374" s="79"/>
      <c r="X374" s="158"/>
      <c r="Y374" s="159"/>
      <c r="Z374" s="159"/>
      <c r="AA374" s="159"/>
      <c r="AB374" s="159"/>
      <c r="AC374" s="159"/>
      <c r="AD374" s="159"/>
      <c r="AE374" s="110" t="str">
        <f t="shared" ref="AE374" si="1763">J373&amp;""</f>
        <v/>
      </c>
      <c r="AF374" s="139" t="str">
        <f t="shared" ref="AF374" si="1764">N373&amp;""</f>
        <v/>
      </c>
      <c r="AG374" s="110" t="b">
        <v>0</v>
      </c>
      <c r="AH374" s="44"/>
      <c r="AI374" s="44" t="str">
        <f t="shared" ref="AI374" si="1765">IF(AI373&lt;&gt;"", 1, "")</f>
        <v/>
      </c>
      <c r="AJ374" s="44"/>
      <c r="AK374" s="44"/>
      <c r="AL374" s="44"/>
      <c r="AM374" s="44"/>
      <c r="AN374" s="110" t="b">
        <v>0</v>
      </c>
      <c r="AO374" s="44"/>
      <c r="AP374" s="44" t="str">
        <f t="shared" ref="AP374" si="1766">IF(AP373&lt;&gt;"", 1, "")</f>
        <v/>
      </c>
      <c r="AQ374" s="44"/>
      <c r="AR374" s="44"/>
      <c r="AS374" s="44"/>
      <c r="AT374" s="44"/>
      <c r="AU374" s="44"/>
      <c r="AV374" s="124"/>
    </row>
    <row r="375" spans="1:48" ht="13.25" customHeight="1" x14ac:dyDescent="0.2">
      <c r="B375" s="182"/>
      <c r="C375" s="185"/>
      <c r="D375" s="188"/>
      <c r="E375" s="179"/>
      <c r="F375" s="179"/>
      <c r="G375" s="179"/>
      <c r="H375" s="179"/>
      <c r="I375" s="179"/>
      <c r="J375" s="179"/>
      <c r="K375" s="179"/>
      <c r="L375" s="179"/>
      <c r="M375" s="179"/>
      <c r="N375" s="179"/>
      <c r="O375" s="164"/>
      <c r="P375" s="107" t="s">
        <v>412</v>
      </c>
      <c r="Q375" s="108"/>
      <c r="R375" s="164"/>
      <c r="S375" s="107" t="s">
        <v>413</v>
      </c>
      <c r="T375" s="108"/>
      <c r="U375" s="191"/>
      <c r="V375" s="79">
        <v>42</v>
      </c>
      <c r="W375" s="79"/>
      <c r="X375" s="158"/>
      <c r="Y375" s="159"/>
      <c r="Z375" s="159"/>
      <c r="AA375" s="159"/>
      <c r="AB375" s="159"/>
      <c r="AC375" s="159"/>
      <c r="AD375" s="159"/>
      <c r="AE375" s="110" t="str">
        <f t="shared" ref="AE375" si="1767">J373&amp;""</f>
        <v/>
      </c>
      <c r="AF375" s="139" t="str">
        <f t="shared" ref="AF375" si="1768">N373&amp;""</f>
        <v/>
      </c>
      <c r="AG375" s="110" t="b">
        <v>0</v>
      </c>
      <c r="AH375" s="44"/>
      <c r="AI375" s="44" t="str">
        <f t="shared" ref="AI375" si="1769">IF(AI373&lt;&gt;"", 1, "")</f>
        <v/>
      </c>
      <c r="AJ375" s="44"/>
      <c r="AK375" s="44"/>
      <c r="AL375" s="44"/>
      <c r="AM375" s="44"/>
      <c r="AN375" s="110" t="b">
        <v>0</v>
      </c>
      <c r="AO375" s="44"/>
      <c r="AP375" s="44" t="str">
        <f t="shared" ref="AP375" si="1770">IF(AP373&lt;&gt;"", 1, "")</f>
        <v/>
      </c>
      <c r="AQ375" s="44"/>
      <c r="AR375" s="44"/>
      <c r="AS375" s="44"/>
      <c r="AT375" s="44"/>
      <c r="AU375" s="44"/>
      <c r="AV375" s="165"/>
    </row>
    <row r="376" spans="1:48" ht="13.25" customHeight="1" x14ac:dyDescent="0.2">
      <c r="B376" s="182"/>
      <c r="C376" s="185"/>
      <c r="D376" s="188"/>
      <c r="E376" s="179"/>
      <c r="F376" s="179"/>
      <c r="G376" s="179"/>
      <c r="H376" s="179"/>
      <c r="I376" s="179"/>
      <c r="J376" s="179"/>
      <c r="K376" s="179"/>
      <c r="L376" s="179"/>
      <c r="M376" s="179"/>
      <c r="N376" s="179"/>
      <c r="O376" s="164"/>
      <c r="P376" s="107" t="s">
        <v>414</v>
      </c>
      <c r="Q376" s="108"/>
      <c r="R376" s="164"/>
      <c r="S376" s="107" t="s">
        <v>415</v>
      </c>
      <c r="T376" s="108"/>
      <c r="U376" s="191"/>
      <c r="V376" s="79">
        <v>42</v>
      </c>
      <c r="W376" s="79"/>
      <c r="X376" s="158"/>
      <c r="Y376" s="159"/>
      <c r="Z376" s="159"/>
      <c r="AA376" s="159"/>
      <c r="AB376" s="159"/>
      <c r="AC376" s="159"/>
      <c r="AD376" s="159"/>
      <c r="AE376" s="110" t="str">
        <f t="shared" ref="AE376" si="1771">J373&amp;""</f>
        <v/>
      </c>
      <c r="AF376" s="139" t="str">
        <f t="shared" ref="AF376" si="1772">N373&amp;""</f>
        <v/>
      </c>
      <c r="AG376" s="110" t="b">
        <v>0</v>
      </c>
      <c r="AH376" s="44"/>
      <c r="AI376" s="44" t="str">
        <f t="shared" ref="AI376" si="1773">IF(AI373&lt;&gt;"", 1, "")</f>
        <v/>
      </c>
      <c r="AJ376" s="44"/>
      <c r="AK376" s="44"/>
      <c r="AL376" s="44"/>
      <c r="AM376" s="44"/>
      <c r="AN376" s="110" t="b">
        <v>0</v>
      </c>
      <c r="AO376" s="44"/>
      <c r="AP376" s="44" t="str">
        <f t="shared" ref="AP376" si="1774">IF(AP373&lt;&gt;"", 1, "")</f>
        <v/>
      </c>
      <c r="AQ376" s="44"/>
      <c r="AR376" s="44"/>
      <c r="AS376" s="44"/>
      <c r="AT376" s="44"/>
      <c r="AU376" s="44"/>
      <c r="AV376" s="165"/>
    </row>
    <row r="377" spans="1:48" ht="13.25" customHeight="1" x14ac:dyDescent="0.2">
      <c r="B377" s="182"/>
      <c r="C377" s="185"/>
      <c r="D377" s="188"/>
      <c r="E377" s="179"/>
      <c r="F377" s="179"/>
      <c r="G377" s="179"/>
      <c r="H377" s="179"/>
      <c r="I377" s="179"/>
      <c r="J377" s="179"/>
      <c r="K377" s="179"/>
      <c r="L377" s="179"/>
      <c r="M377" s="179"/>
      <c r="N377" s="179"/>
      <c r="O377" s="164"/>
      <c r="P377" s="107" t="s">
        <v>416</v>
      </c>
      <c r="Q377" s="108"/>
      <c r="R377" s="164"/>
      <c r="S377" s="107" t="s">
        <v>417</v>
      </c>
      <c r="T377" s="108"/>
      <c r="U377" s="191"/>
      <c r="V377" s="79">
        <v>42</v>
      </c>
      <c r="W377" s="79"/>
      <c r="X377" s="158"/>
      <c r="Y377" s="159"/>
      <c r="Z377" s="159"/>
      <c r="AA377" s="159"/>
      <c r="AB377" s="159"/>
      <c r="AC377" s="159"/>
      <c r="AD377" s="159"/>
      <c r="AE377" s="110" t="str">
        <f t="shared" ref="AE377" si="1775">J373&amp;""</f>
        <v/>
      </c>
      <c r="AF377" s="139" t="str">
        <f t="shared" ref="AF377" si="1776">N373&amp;""</f>
        <v/>
      </c>
      <c r="AG377" s="110" t="b">
        <v>0</v>
      </c>
      <c r="AH377" s="44"/>
      <c r="AI377" s="44" t="str">
        <f t="shared" ref="AI377" si="1777">IF(AI373&lt;&gt;"", 1, "")</f>
        <v/>
      </c>
      <c r="AJ377" s="44"/>
      <c r="AK377" s="44"/>
      <c r="AL377" s="44"/>
      <c r="AM377" s="44"/>
      <c r="AN377" s="110" t="b">
        <v>0</v>
      </c>
      <c r="AO377" s="44"/>
      <c r="AP377" s="44" t="str">
        <f t="shared" ref="AP377" si="1778">IF(AP373&lt;&gt;"", 1, "")</f>
        <v/>
      </c>
      <c r="AQ377" s="44"/>
      <c r="AR377" s="44"/>
      <c r="AS377" s="44"/>
      <c r="AT377" s="44"/>
      <c r="AU377" s="44"/>
      <c r="AV377" s="165"/>
    </row>
    <row r="378" spans="1:48" ht="13.25" customHeight="1" x14ac:dyDescent="0.2">
      <c r="B378" s="182"/>
      <c r="C378" s="185"/>
      <c r="D378" s="188"/>
      <c r="E378" s="179"/>
      <c r="F378" s="179"/>
      <c r="G378" s="179"/>
      <c r="H378" s="179"/>
      <c r="I378" s="179"/>
      <c r="J378" s="179"/>
      <c r="K378" s="179"/>
      <c r="L378" s="179"/>
      <c r="M378" s="179"/>
      <c r="N378" s="179"/>
      <c r="O378" s="164"/>
      <c r="P378" s="107" t="s">
        <v>418</v>
      </c>
      <c r="Q378" s="108"/>
      <c r="R378" s="164"/>
      <c r="S378" s="107" t="s">
        <v>419</v>
      </c>
      <c r="T378" s="108"/>
      <c r="U378" s="191"/>
      <c r="V378" s="79">
        <v>42</v>
      </c>
      <c r="W378" s="79"/>
      <c r="X378" s="158"/>
      <c r="Y378" s="159"/>
      <c r="Z378" s="159"/>
      <c r="AA378" s="159"/>
      <c r="AB378" s="159"/>
      <c r="AC378" s="159"/>
      <c r="AD378" s="159"/>
      <c r="AE378" s="110" t="str">
        <f t="shared" ref="AE378" si="1779">J373&amp;""</f>
        <v/>
      </c>
      <c r="AF378" s="139" t="str">
        <f t="shared" ref="AF378" si="1780">N373&amp;""</f>
        <v/>
      </c>
      <c r="AG378" s="110" t="b">
        <v>0</v>
      </c>
      <c r="AH378" s="44"/>
      <c r="AI378" s="44" t="str">
        <f t="shared" ref="AI378" si="1781">IF(AI373&lt;&gt;"", 1, "")</f>
        <v/>
      </c>
      <c r="AJ378" s="44"/>
      <c r="AK378" s="44"/>
      <c r="AL378" s="44"/>
      <c r="AM378" s="44"/>
      <c r="AN378" s="110" t="b">
        <v>0</v>
      </c>
      <c r="AO378" s="44"/>
      <c r="AP378" s="44" t="str">
        <f t="shared" ref="AP378" si="1782">IF(AP373&lt;&gt;"", 1, "")</f>
        <v/>
      </c>
      <c r="AQ378" s="44"/>
      <c r="AR378" s="44"/>
      <c r="AS378" s="44"/>
      <c r="AT378" s="44"/>
      <c r="AU378" s="44"/>
      <c r="AV378" s="165"/>
    </row>
    <row r="379" spans="1:48" ht="13.25" customHeight="1" x14ac:dyDescent="0.2">
      <c r="B379" s="182"/>
      <c r="C379" s="185"/>
      <c r="D379" s="188"/>
      <c r="E379" s="179"/>
      <c r="F379" s="179"/>
      <c r="G379" s="179"/>
      <c r="H379" s="179"/>
      <c r="I379" s="179"/>
      <c r="J379" s="179"/>
      <c r="K379" s="179"/>
      <c r="L379" s="179"/>
      <c r="M379" s="179"/>
      <c r="N379" s="179"/>
      <c r="O379" s="164"/>
      <c r="P379" s="107" t="s">
        <v>420</v>
      </c>
      <c r="Q379" s="108"/>
      <c r="R379" s="164"/>
      <c r="S379" s="107" t="s">
        <v>421</v>
      </c>
      <c r="T379" s="108"/>
      <c r="U379" s="191"/>
      <c r="V379" s="79">
        <v>42</v>
      </c>
      <c r="W379" s="79"/>
      <c r="X379" s="158"/>
      <c r="Y379" s="159"/>
      <c r="Z379" s="159"/>
      <c r="AA379" s="159"/>
      <c r="AB379" s="159"/>
      <c r="AC379" s="159"/>
      <c r="AD379" s="159"/>
      <c r="AE379" s="110" t="str">
        <f t="shared" ref="AE379" si="1783">J373&amp;""</f>
        <v/>
      </c>
      <c r="AF379" s="139" t="str">
        <f t="shared" ref="AF379" si="1784">N373&amp;""</f>
        <v/>
      </c>
      <c r="AG379" s="110" t="b">
        <v>0</v>
      </c>
      <c r="AH379" s="44"/>
      <c r="AI379" s="44" t="str">
        <f t="shared" ref="AI379" si="1785">IF(AI373&lt;&gt;"", 1, "")</f>
        <v/>
      </c>
      <c r="AJ379" s="44"/>
      <c r="AK379" s="44"/>
      <c r="AL379" s="44"/>
      <c r="AM379" s="44"/>
      <c r="AN379" s="110" t="b">
        <v>0</v>
      </c>
      <c r="AO379" s="44"/>
      <c r="AP379" s="44" t="str">
        <f t="shared" ref="AP379" si="1786">IF(AP373&lt;&gt;"", 1, "")</f>
        <v/>
      </c>
      <c r="AQ379" s="44"/>
      <c r="AR379" s="44"/>
      <c r="AS379" s="44"/>
      <c r="AT379" s="44"/>
      <c r="AU379" s="44"/>
      <c r="AV379" s="165"/>
    </row>
    <row r="380" spans="1:48" ht="13.25" customHeight="1" x14ac:dyDescent="0.2">
      <c r="B380" s="182"/>
      <c r="C380" s="185"/>
      <c r="D380" s="188"/>
      <c r="E380" s="179"/>
      <c r="F380" s="179"/>
      <c r="G380" s="179"/>
      <c r="H380" s="179"/>
      <c r="I380" s="179"/>
      <c r="J380" s="179"/>
      <c r="K380" s="179"/>
      <c r="L380" s="179"/>
      <c r="M380" s="179"/>
      <c r="N380" s="179"/>
      <c r="O380" s="164"/>
      <c r="P380" s="107" t="s">
        <v>422</v>
      </c>
      <c r="Q380" s="108"/>
      <c r="R380" s="164"/>
      <c r="S380" s="107" t="s">
        <v>423</v>
      </c>
      <c r="T380" s="108"/>
      <c r="U380" s="191"/>
      <c r="V380" s="79">
        <v>42</v>
      </c>
      <c r="W380" s="79"/>
      <c r="X380" s="158"/>
      <c r="Y380" s="159"/>
      <c r="Z380" s="159"/>
      <c r="AA380" s="159"/>
      <c r="AB380" s="159"/>
      <c r="AC380" s="159"/>
      <c r="AD380" s="159"/>
      <c r="AE380" s="110" t="str">
        <f t="shared" ref="AE380" si="1787">J373&amp;""</f>
        <v/>
      </c>
      <c r="AF380" s="139" t="str">
        <f t="shared" ref="AF380" si="1788">N373&amp;""</f>
        <v/>
      </c>
      <c r="AG380" s="110" t="b">
        <v>0</v>
      </c>
      <c r="AH380" s="44"/>
      <c r="AI380" s="44" t="str">
        <f t="shared" ref="AI380" si="1789">IF(AI373&lt;&gt;"", 1, "")</f>
        <v/>
      </c>
      <c r="AJ380" s="44"/>
      <c r="AK380" s="44"/>
      <c r="AL380" s="44"/>
      <c r="AM380" s="44"/>
      <c r="AN380" s="110" t="b">
        <v>0</v>
      </c>
      <c r="AO380" s="44"/>
      <c r="AP380" s="44" t="str">
        <f t="shared" ref="AP380" si="1790">IF(AP373&lt;&gt;"", 1, "")</f>
        <v/>
      </c>
      <c r="AQ380" s="44"/>
      <c r="AR380" s="44"/>
      <c r="AS380" s="44"/>
      <c r="AT380" s="44"/>
      <c r="AU380" s="44"/>
      <c r="AV380" s="165"/>
    </row>
    <row r="381" spans="1:48" ht="13.25" customHeight="1" x14ac:dyDescent="0.2">
      <c r="B381" s="183"/>
      <c r="C381" s="186"/>
      <c r="D381" s="189"/>
      <c r="E381" s="180"/>
      <c r="F381" s="180"/>
      <c r="G381" s="180"/>
      <c r="H381" s="180"/>
      <c r="I381" s="180"/>
      <c r="J381" s="180"/>
      <c r="K381" s="180"/>
      <c r="L381" s="180"/>
      <c r="M381" s="180"/>
      <c r="N381" s="180"/>
      <c r="O381" s="166"/>
      <c r="P381" s="109" t="str">
        <f t="shared" ref="P381" si="1791">IF(AG381=TRUE, "Andere (specificeer:)", "Andere")</f>
        <v>Andere</v>
      </c>
      <c r="Q381" s="167"/>
      <c r="R381" s="166"/>
      <c r="S381" s="109" t="str">
        <f t="shared" ref="S381" si="1792">IF(AN381=TRUE, "Andere (specificeer:)", "Andere")</f>
        <v>Andere</v>
      </c>
      <c r="T381" s="167"/>
      <c r="U381" s="192"/>
      <c r="V381" s="79">
        <v>42</v>
      </c>
      <c r="W381" s="79"/>
      <c r="X381" s="158"/>
      <c r="Y381" s="159"/>
      <c r="Z381" s="159"/>
      <c r="AA381" s="159"/>
      <c r="AB381" s="159"/>
      <c r="AC381" s="159"/>
      <c r="AD381" s="159"/>
      <c r="AE381" s="110" t="str">
        <f t="shared" ref="AE381" si="1793">J373&amp;""</f>
        <v/>
      </c>
      <c r="AF381" s="139" t="str">
        <f t="shared" ref="AF381" si="1794">N373&amp;""</f>
        <v/>
      </c>
      <c r="AG381" s="110" t="b">
        <v>0</v>
      </c>
      <c r="AH381" s="44"/>
      <c r="AI381" s="44" t="str">
        <f t="shared" ref="AI381" si="1795">IF(AI373&lt;&gt;"", 1, "")</f>
        <v/>
      </c>
      <c r="AJ381" s="44"/>
      <c r="AK381" s="44"/>
      <c r="AL381" s="44"/>
      <c r="AM381" s="44"/>
      <c r="AN381" s="110" t="b">
        <v>0</v>
      </c>
      <c r="AO381" s="44"/>
      <c r="AP381" s="44" t="str">
        <f t="shared" ref="AP381" si="1796">IF(AP373&lt;&gt;"", 1, "")</f>
        <v/>
      </c>
      <c r="AQ381" s="44"/>
      <c r="AR381" s="44"/>
      <c r="AS381" s="44"/>
      <c r="AT381" s="44"/>
      <c r="AU381" s="44"/>
      <c r="AV381" s="135"/>
    </row>
    <row r="382" spans="1:48" ht="13.25" customHeight="1" x14ac:dyDescent="0.2">
      <c r="A382" s="85" t="str">
        <f t="shared" ref="A382" si="1797">IF(AV382&lt;&gt;"", "✘", "")</f>
        <v/>
      </c>
      <c r="B382" s="181" t="str">
        <f t="shared" ref="B382" si="1798">IF(C382&lt;&gt;"", IF(X382&lt;&gt;"", X382, "D"&amp;SUBSTITUTE(TEXT(W382/1000, "0000,000"), ",", ".")), "")</f>
        <v/>
      </c>
      <c r="C382" s="184" t="str">
        <f>IF(Y382&amp;Z382&amp;AA382&amp;AB382&amp;AC382&amp;AD382&lt;&gt;"", IF(D382&amp;E382&amp;F382&amp;G382&amp;H382&amp;I382&lt;&gt;Y382&amp;Z382&amp;AA382&amp;AB382&amp;AC382&amp;AD382, "Gewijzigde actie", "Bestaande actie"), IF(OR(D382&amp;E382&amp;F382&amp;G382&amp;H382&amp;I382&amp;J382&amp;K382&amp;L382&amp;M382&amp;N382&amp;Q390&amp;T390&amp;U382&lt;&gt;"", AH382&lt;&gt;0, AO382&lt;&gt;0), "Nieuwe actie", ""))</f>
        <v/>
      </c>
      <c r="D382" s="187"/>
      <c r="E382" s="178"/>
      <c r="F382" s="178"/>
      <c r="G382" s="178"/>
      <c r="H382" s="178"/>
      <c r="I382" s="178"/>
      <c r="J382" s="178"/>
      <c r="K382" s="178"/>
      <c r="L382" s="178"/>
      <c r="M382" s="178"/>
      <c r="N382" s="178"/>
      <c r="O382" s="168"/>
      <c r="P382" s="105" t="s">
        <v>406</v>
      </c>
      <c r="Q382" s="106"/>
      <c r="R382" s="168"/>
      <c r="S382" s="105" t="s">
        <v>407</v>
      </c>
      <c r="T382" s="106"/>
      <c r="U382" s="190"/>
      <c r="V382" s="79">
        <v>43</v>
      </c>
      <c r="W382" s="79" t="str">
        <f>IF(C382&lt;&gt;"", IF(C382="Nieuwe actie", MAX(VALUE(Datum_werkingsjaar&amp;"000"), $W$3:$W381)+1, VALUE(RIGHT(SUBSTITUTE(X382, ".", ""), 7))), "")</f>
        <v/>
      </c>
      <c r="X382" s="158"/>
      <c r="Y382" s="159"/>
      <c r="Z382" s="159"/>
      <c r="AA382" s="159"/>
      <c r="AB382" s="159"/>
      <c r="AC382" s="159"/>
      <c r="AD382" s="159"/>
      <c r="AE382" s="110" t="str">
        <f t="shared" ref="AE382" si="1799">J382&amp;""</f>
        <v/>
      </c>
      <c r="AF382" s="139" t="str">
        <f t="shared" ref="AF382" si="1800">N382&amp;""</f>
        <v/>
      </c>
      <c r="AG382" s="110" t="b">
        <v>0</v>
      </c>
      <c r="AH382" s="44" cm="1">
        <f t="array" ref="AH382">SUMPRODUCT((AG382:AG390)*(AG382:AG390))</f>
        <v>0</v>
      </c>
      <c r="AI382" s="44" t="str">
        <f>IF(OR($J382="Gerealiseerd", $J382="In uitvoering", $J382="Geschrapt"), IF(OR($N382=Samenwerking_C, $N382=Samenwerking_C_BDO), IF(AH382=0, "| Selecteer één of meerdere samenwerkingen in kolom 'O'.  ", ""), ""), "")</f>
        <v/>
      </c>
      <c r="AJ382" s="44" t="str">
        <f>IF(AH382&lt;&gt;0, IF(OR($N382="", $N382=Samenwerking_geen, $N382=Samenwerking_BDO), "| Maak de juiste keuze in cel 'N"&amp;ROW(N382)&amp;"' vooraleer je samenwerkingen in kolom 'O' aanduidt. Laat anders selectievakken in kolom 'O' niet aangevinkt.  ", ""), "")</f>
        <v/>
      </c>
      <c r="AK382" s="44" t="str">
        <f t="shared" ref="AK382" si="1801">IF(AG390&lt;&gt;TRUE, IF(Q390&lt;&gt;"", "| Als je andere samenwerking(en) specificeert in cel 'O"&amp;ROW(Q390)&amp;"', moet je eerst het vak 'Andere' in kolom 'O' selecteren. Laat anders cel 'O"&amp;ROW(Q390)&amp;"' leeg voor deze doelstelling.  ", ""), "")</f>
        <v/>
      </c>
      <c r="AL382" s="44" t="str">
        <f>IF(OR($N382=Samenwerking_C, $N382=Samenwerking_C_BDO), IF(AG390=TRUE, IF(Q390="", "| Specificeer andere samenwerking(en) in cel 'Q"&amp;ROW(Q390)&amp;"'.  ", ""), ""), "")</f>
        <v/>
      </c>
      <c r="AM382" s="44" t="str">
        <f t="shared" ref="AM382" si="1802">IF(AI382&lt;&gt;"", AI382, IF(AJ382&lt;&gt;"", AJ382, IF(AK382&lt;&gt;"", AK382, AK382&amp;AL382)))</f>
        <v/>
      </c>
      <c r="AN382" s="110" t="b">
        <v>0</v>
      </c>
      <c r="AO382" s="44" cm="1">
        <f t="array" ref="AO382">SUMPRODUCT((AN382:AN390)*(AN382:AN390))</f>
        <v>0</v>
      </c>
      <c r="AP382" s="44" t="str">
        <f>IF(OR($J382="Gerealiseerd", $J382="In uitvoering", $J382="Geschrapt"), IF(OR($N382=Samenwerking_BDO, $N382=Samenwerking_C_BDO), IF(AO382=0,"| Selecteer één of meerdere samenwerkingen in kolom 'R'.  ",""), ""), "")</f>
        <v/>
      </c>
      <c r="AQ382" s="44" t="str">
        <f>IF(AO382&lt;&gt;0, IF(OR($N382="", $N382=Samenwerking_geen, $N382=Samenwerking_C), "| Maak de juiste keuze in cel 'N"&amp;ROW(N382)&amp;"' vooraleer je samenwerkingen in kolom 'R' aanduidt. Laat anders selectievakken in kolom 'R' niet aangevinkt.  ", ""), "")</f>
        <v/>
      </c>
      <c r="AR382" s="44" t="str">
        <f t="shared" ref="AR382" si="1803">IF(AN390&lt;&gt;TRUE, IF(T390&lt;&gt;"", "| Als je andere samenwerking(en) specificeert in cel 'R"&amp;ROW(T390)&amp;"', moet je eerst het vak 'Andere' in kolom 'R' selecteren. Anders laat cel 'R"&amp;ROW(T390)&amp;"' leeg voor deze doelstelling.  ", ""), "")</f>
        <v/>
      </c>
      <c r="AS382" s="44" t="str">
        <f>IF(OR($N382=Samenwerking_BDO, $N382=Samenwerking_C_BDO), IF(AN390=TRUE, IF(T390="", "| Specificeer andere samenwerking(en) in cel 'T"&amp;ROW(T390)&amp;"'.  ", ""), ""), "")</f>
        <v/>
      </c>
      <c r="AT382" s="44" t="str">
        <f t="shared" ref="AT382" si="1804">IF(AP382&lt;&gt;"", AP382, IF(AQ382&lt;&gt;"", AQ382, IF(AR382&lt;&gt;"", AR382, AR382&amp;AS382)))</f>
        <v/>
      </c>
      <c r="AU382" s="44" t="str">
        <f t="shared" ref="AU382" si="1805">IF(C382&lt;&gt;"", IF(OR(D382="", E382="", G382="", I382="", J382="", M382="", IF(J382="Gerealiseerd", IF(K382="Ja", OR(L382="", N382=""), OR(K382="", N382="")), IF(J382="In uitvoering", N382="", IF(J382="Niet in uitvoering", L382="")))), "| Vul verplichte velden in.", ""), "")</f>
        <v/>
      </c>
      <c r="AV382" s="124" t="str">
        <f t="shared" ref="AV382" si="1806">IF(OR(AM382&lt;&gt;"", AT382&lt;&gt;""), AM382&amp;AT382, AU382)</f>
        <v/>
      </c>
    </row>
    <row r="383" spans="1:48" ht="13.25" customHeight="1" x14ac:dyDescent="0.2">
      <c r="B383" s="182"/>
      <c r="C383" s="185"/>
      <c r="D383" s="188"/>
      <c r="E383" s="179"/>
      <c r="F383" s="179"/>
      <c r="G383" s="179"/>
      <c r="H383" s="179"/>
      <c r="I383" s="179"/>
      <c r="J383" s="179"/>
      <c r="K383" s="179"/>
      <c r="L383" s="179"/>
      <c r="M383" s="179"/>
      <c r="N383" s="179"/>
      <c r="O383" s="164"/>
      <c r="P383" s="107" t="s">
        <v>410</v>
      </c>
      <c r="Q383" s="108"/>
      <c r="R383" s="164"/>
      <c r="S383" s="107" t="s">
        <v>411</v>
      </c>
      <c r="T383" s="108"/>
      <c r="U383" s="191"/>
      <c r="V383" s="79">
        <v>43</v>
      </c>
      <c r="W383" s="79"/>
      <c r="X383" s="158"/>
      <c r="Y383" s="159"/>
      <c r="Z383" s="159"/>
      <c r="AA383" s="159"/>
      <c r="AB383" s="159"/>
      <c r="AC383" s="159"/>
      <c r="AD383" s="159"/>
      <c r="AE383" s="110" t="str">
        <f t="shared" ref="AE383" si="1807">J382&amp;""</f>
        <v/>
      </c>
      <c r="AF383" s="139" t="str">
        <f t="shared" ref="AF383" si="1808">N382&amp;""</f>
        <v/>
      </c>
      <c r="AG383" s="110" t="b">
        <v>0</v>
      </c>
      <c r="AH383" s="44"/>
      <c r="AI383" s="44" t="str">
        <f t="shared" ref="AI383" si="1809">IF(AI382&lt;&gt;"", 1, "")</f>
        <v/>
      </c>
      <c r="AJ383" s="44"/>
      <c r="AK383" s="44"/>
      <c r="AL383" s="44"/>
      <c r="AM383" s="44"/>
      <c r="AN383" s="110" t="b">
        <v>0</v>
      </c>
      <c r="AO383" s="44"/>
      <c r="AP383" s="44" t="str">
        <f t="shared" ref="AP383" si="1810">IF(AP382&lt;&gt;"", 1, "")</f>
        <v/>
      </c>
      <c r="AQ383" s="44"/>
      <c r="AR383" s="44"/>
      <c r="AS383" s="44"/>
      <c r="AT383" s="44"/>
      <c r="AU383" s="44"/>
      <c r="AV383" s="124"/>
    </row>
    <row r="384" spans="1:48" ht="13.25" customHeight="1" x14ac:dyDescent="0.2">
      <c r="B384" s="182"/>
      <c r="C384" s="185"/>
      <c r="D384" s="188"/>
      <c r="E384" s="179"/>
      <c r="F384" s="179"/>
      <c r="G384" s="179"/>
      <c r="H384" s="179"/>
      <c r="I384" s="179"/>
      <c r="J384" s="179"/>
      <c r="K384" s="179"/>
      <c r="L384" s="179"/>
      <c r="M384" s="179"/>
      <c r="N384" s="179"/>
      <c r="O384" s="164"/>
      <c r="P384" s="107" t="s">
        <v>412</v>
      </c>
      <c r="Q384" s="108"/>
      <c r="R384" s="164"/>
      <c r="S384" s="107" t="s">
        <v>413</v>
      </c>
      <c r="T384" s="108"/>
      <c r="U384" s="191"/>
      <c r="V384" s="79">
        <v>43</v>
      </c>
      <c r="W384" s="79"/>
      <c r="X384" s="158"/>
      <c r="Y384" s="159"/>
      <c r="Z384" s="159"/>
      <c r="AA384" s="159"/>
      <c r="AB384" s="159"/>
      <c r="AC384" s="159"/>
      <c r="AD384" s="159"/>
      <c r="AE384" s="110" t="str">
        <f t="shared" ref="AE384" si="1811">J382&amp;""</f>
        <v/>
      </c>
      <c r="AF384" s="139" t="str">
        <f t="shared" ref="AF384" si="1812">N382&amp;""</f>
        <v/>
      </c>
      <c r="AG384" s="110" t="b">
        <v>0</v>
      </c>
      <c r="AH384" s="44"/>
      <c r="AI384" s="44" t="str">
        <f t="shared" ref="AI384" si="1813">IF(AI382&lt;&gt;"", 1, "")</f>
        <v/>
      </c>
      <c r="AJ384" s="44"/>
      <c r="AK384" s="44"/>
      <c r="AL384" s="44"/>
      <c r="AM384" s="44"/>
      <c r="AN384" s="110" t="b">
        <v>0</v>
      </c>
      <c r="AO384" s="44"/>
      <c r="AP384" s="44" t="str">
        <f t="shared" ref="AP384" si="1814">IF(AP382&lt;&gt;"", 1, "")</f>
        <v/>
      </c>
      <c r="AQ384" s="44"/>
      <c r="AR384" s="44"/>
      <c r="AS384" s="44"/>
      <c r="AT384" s="44"/>
      <c r="AU384" s="44"/>
      <c r="AV384" s="165"/>
    </row>
    <row r="385" spans="1:48" ht="13.25" customHeight="1" x14ac:dyDescent="0.2">
      <c r="B385" s="182"/>
      <c r="C385" s="185"/>
      <c r="D385" s="188"/>
      <c r="E385" s="179"/>
      <c r="F385" s="179"/>
      <c r="G385" s="179"/>
      <c r="H385" s="179"/>
      <c r="I385" s="179"/>
      <c r="J385" s="179"/>
      <c r="K385" s="179"/>
      <c r="L385" s="179"/>
      <c r="M385" s="179"/>
      <c r="N385" s="179"/>
      <c r="O385" s="164"/>
      <c r="P385" s="107" t="s">
        <v>414</v>
      </c>
      <c r="Q385" s="108"/>
      <c r="R385" s="164"/>
      <c r="S385" s="107" t="s">
        <v>415</v>
      </c>
      <c r="T385" s="108"/>
      <c r="U385" s="191"/>
      <c r="V385" s="79">
        <v>43</v>
      </c>
      <c r="W385" s="79"/>
      <c r="X385" s="158"/>
      <c r="Y385" s="159"/>
      <c r="Z385" s="159"/>
      <c r="AA385" s="159"/>
      <c r="AB385" s="159"/>
      <c r="AC385" s="159"/>
      <c r="AD385" s="159"/>
      <c r="AE385" s="110" t="str">
        <f t="shared" ref="AE385" si="1815">J382&amp;""</f>
        <v/>
      </c>
      <c r="AF385" s="139" t="str">
        <f t="shared" ref="AF385" si="1816">N382&amp;""</f>
        <v/>
      </c>
      <c r="AG385" s="110" t="b">
        <v>0</v>
      </c>
      <c r="AH385" s="44"/>
      <c r="AI385" s="44" t="str">
        <f t="shared" ref="AI385" si="1817">IF(AI382&lt;&gt;"", 1, "")</f>
        <v/>
      </c>
      <c r="AJ385" s="44"/>
      <c r="AK385" s="44"/>
      <c r="AL385" s="44"/>
      <c r="AM385" s="44"/>
      <c r="AN385" s="110" t="b">
        <v>0</v>
      </c>
      <c r="AO385" s="44"/>
      <c r="AP385" s="44" t="str">
        <f t="shared" ref="AP385" si="1818">IF(AP382&lt;&gt;"", 1, "")</f>
        <v/>
      </c>
      <c r="AQ385" s="44"/>
      <c r="AR385" s="44"/>
      <c r="AS385" s="44"/>
      <c r="AT385" s="44"/>
      <c r="AU385" s="44"/>
      <c r="AV385" s="165"/>
    </row>
    <row r="386" spans="1:48" ht="13.25" customHeight="1" x14ac:dyDescent="0.2">
      <c r="B386" s="182"/>
      <c r="C386" s="185"/>
      <c r="D386" s="188"/>
      <c r="E386" s="179"/>
      <c r="F386" s="179"/>
      <c r="G386" s="179"/>
      <c r="H386" s="179"/>
      <c r="I386" s="179"/>
      <c r="J386" s="179"/>
      <c r="K386" s="179"/>
      <c r="L386" s="179"/>
      <c r="M386" s="179"/>
      <c r="N386" s="179"/>
      <c r="O386" s="164"/>
      <c r="P386" s="107" t="s">
        <v>416</v>
      </c>
      <c r="Q386" s="108"/>
      <c r="R386" s="164"/>
      <c r="S386" s="107" t="s">
        <v>417</v>
      </c>
      <c r="T386" s="108"/>
      <c r="U386" s="191"/>
      <c r="V386" s="79">
        <v>43</v>
      </c>
      <c r="W386" s="79"/>
      <c r="X386" s="158"/>
      <c r="Y386" s="159"/>
      <c r="Z386" s="159"/>
      <c r="AA386" s="159"/>
      <c r="AB386" s="159"/>
      <c r="AC386" s="159"/>
      <c r="AD386" s="159"/>
      <c r="AE386" s="110" t="str">
        <f t="shared" ref="AE386" si="1819">J382&amp;""</f>
        <v/>
      </c>
      <c r="AF386" s="139" t="str">
        <f t="shared" ref="AF386" si="1820">N382&amp;""</f>
        <v/>
      </c>
      <c r="AG386" s="110" t="b">
        <v>0</v>
      </c>
      <c r="AH386" s="44"/>
      <c r="AI386" s="44" t="str">
        <f t="shared" ref="AI386" si="1821">IF(AI382&lt;&gt;"", 1, "")</f>
        <v/>
      </c>
      <c r="AJ386" s="44"/>
      <c r="AK386" s="44"/>
      <c r="AL386" s="44"/>
      <c r="AM386" s="44"/>
      <c r="AN386" s="110" t="b">
        <v>0</v>
      </c>
      <c r="AO386" s="44"/>
      <c r="AP386" s="44" t="str">
        <f t="shared" ref="AP386" si="1822">IF(AP382&lt;&gt;"", 1, "")</f>
        <v/>
      </c>
      <c r="AQ386" s="44"/>
      <c r="AR386" s="44"/>
      <c r="AS386" s="44"/>
      <c r="AT386" s="44"/>
      <c r="AU386" s="44"/>
      <c r="AV386" s="165"/>
    </row>
    <row r="387" spans="1:48" ht="13.25" customHeight="1" x14ac:dyDescent="0.2">
      <c r="B387" s="182"/>
      <c r="C387" s="185"/>
      <c r="D387" s="188"/>
      <c r="E387" s="179"/>
      <c r="F387" s="179"/>
      <c r="G387" s="179"/>
      <c r="H387" s="179"/>
      <c r="I387" s="179"/>
      <c r="J387" s="179"/>
      <c r="K387" s="179"/>
      <c r="L387" s="179"/>
      <c r="M387" s="179"/>
      <c r="N387" s="179"/>
      <c r="O387" s="164"/>
      <c r="P387" s="107" t="s">
        <v>418</v>
      </c>
      <c r="Q387" s="108"/>
      <c r="R387" s="164"/>
      <c r="S387" s="107" t="s">
        <v>419</v>
      </c>
      <c r="T387" s="108"/>
      <c r="U387" s="191"/>
      <c r="V387" s="79">
        <v>43</v>
      </c>
      <c r="W387" s="79"/>
      <c r="X387" s="158"/>
      <c r="Y387" s="159"/>
      <c r="Z387" s="159"/>
      <c r="AA387" s="159"/>
      <c r="AB387" s="159"/>
      <c r="AC387" s="159"/>
      <c r="AD387" s="159"/>
      <c r="AE387" s="110" t="str">
        <f t="shared" ref="AE387" si="1823">J382&amp;""</f>
        <v/>
      </c>
      <c r="AF387" s="139" t="str">
        <f t="shared" ref="AF387" si="1824">N382&amp;""</f>
        <v/>
      </c>
      <c r="AG387" s="110" t="b">
        <v>0</v>
      </c>
      <c r="AH387" s="44"/>
      <c r="AI387" s="44" t="str">
        <f t="shared" ref="AI387" si="1825">IF(AI382&lt;&gt;"", 1, "")</f>
        <v/>
      </c>
      <c r="AJ387" s="44"/>
      <c r="AK387" s="44"/>
      <c r="AL387" s="44"/>
      <c r="AM387" s="44"/>
      <c r="AN387" s="110" t="b">
        <v>0</v>
      </c>
      <c r="AO387" s="44"/>
      <c r="AP387" s="44" t="str">
        <f t="shared" ref="AP387" si="1826">IF(AP382&lt;&gt;"", 1, "")</f>
        <v/>
      </c>
      <c r="AQ387" s="44"/>
      <c r="AR387" s="44"/>
      <c r="AS387" s="44"/>
      <c r="AT387" s="44"/>
      <c r="AU387" s="44"/>
      <c r="AV387" s="165"/>
    </row>
    <row r="388" spans="1:48" ht="13.25" customHeight="1" x14ac:dyDescent="0.2">
      <c r="B388" s="182"/>
      <c r="C388" s="185"/>
      <c r="D388" s="188"/>
      <c r="E388" s="179"/>
      <c r="F388" s="179"/>
      <c r="G388" s="179"/>
      <c r="H388" s="179"/>
      <c r="I388" s="179"/>
      <c r="J388" s="179"/>
      <c r="K388" s="179"/>
      <c r="L388" s="179"/>
      <c r="M388" s="179"/>
      <c r="N388" s="179"/>
      <c r="O388" s="164"/>
      <c r="P388" s="107" t="s">
        <v>420</v>
      </c>
      <c r="Q388" s="108"/>
      <c r="R388" s="164"/>
      <c r="S388" s="107" t="s">
        <v>421</v>
      </c>
      <c r="T388" s="108"/>
      <c r="U388" s="191"/>
      <c r="V388" s="79">
        <v>43</v>
      </c>
      <c r="W388" s="79"/>
      <c r="X388" s="158"/>
      <c r="Y388" s="159"/>
      <c r="Z388" s="159"/>
      <c r="AA388" s="159"/>
      <c r="AB388" s="159"/>
      <c r="AC388" s="159"/>
      <c r="AD388" s="159"/>
      <c r="AE388" s="110" t="str">
        <f t="shared" ref="AE388" si="1827">J382&amp;""</f>
        <v/>
      </c>
      <c r="AF388" s="139" t="str">
        <f t="shared" ref="AF388" si="1828">N382&amp;""</f>
        <v/>
      </c>
      <c r="AG388" s="110" t="b">
        <v>0</v>
      </c>
      <c r="AH388" s="44"/>
      <c r="AI388" s="44" t="str">
        <f t="shared" ref="AI388" si="1829">IF(AI382&lt;&gt;"", 1, "")</f>
        <v/>
      </c>
      <c r="AJ388" s="44"/>
      <c r="AK388" s="44"/>
      <c r="AL388" s="44"/>
      <c r="AM388" s="44"/>
      <c r="AN388" s="110" t="b">
        <v>0</v>
      </c>
      <c r="AO388" s="44"/>
      <c r="AP388" s="44" t="str">
        <f t="shared" ref="AP388" si="1830">IF(AP382&lt;&gt;"", 1, "")</f>
        <v/>
      </c>
      <c r="AQ388" s="44"/>
      <c r="AR388" s="44"/>
      <c r="AS388" s="44"/>
      <c r="AT388" s="44"/>
      <c r="AU388" s="44"/>
      <c r="AV388" s="165"/>
    </row>
    <row r="389" spans="1:48" ht="13.25" customHeight="1" x14ac:dyDescent="0.2">
      <c r="B389" s="182"/>
      <c r="C389" s="185"/>
      <c r="D389" s="188"/>
      <c r="E389" s="179"/>
      <c r="F389" s="179"/>
      <c r="G389" s="179"/>
      <c r="H389" s="179"/>
      <c r="I389" s="179"/>
      <c r="J389" s="179"/>
      <c r="K389" s="179"/>
      <c r="L389" s="179"/>
      <c r="M389" s="179"/>
      <c r="N389" s="179"/>
      <c r="O389" s="164"/>
      <c r="P389" s="107" t="s">
        <v>422</v>
      </c>
      <c r="Q389" s="108"/>
      <c r="R389" s="164"/>
      <c r="S389" s="107" t="s">
        <v>423</v>
      </c>
      <c r="T389" s="108"/>
      <c r="U389" s="191"/>
      <c r="V389" s="79">
        <v>43</v>
      </c>
      <c r="W389" s="79"/>
      <c r="X389" s="158"/>
      <c r="Y389" s="159"/>
      <c r="Z389" s="159"/>
      <c r="AA389" s="159"/>
      <c r="AB389" s="159"/>
      <c r="AC389" s="159"/>
      <c r="AD389" s="159"/>
      <c r="AE389" s="110" t="str">
        <f t="shared" ref="AE389" si="1831">J382&amp;""</f>
        <v/>
      </c>
      <c r="AF389" s="139" t="str">
        <f t="shared" ref="AF389" si="1832">N382&amp;""</f>
        <v/>
      </c>
      <c r="AG389" s="110" t="b">
        <v>0</v>
      </c>
      <c r="AH389" s="44"/>
      <c r="AI389" s="44" t="str">
        <f t="shared" ref="AI389" si="1833">IF(AI382&lt;&gt;"", 1, "")</f>
        <v/>
      </c>
      <c r="AJ389" s="44"/>
      <c r="AK389" s="44"/>
      <c r="AL389" s="44"/>
      <c r="AM389" s="44"/>
      <c r="AN389" s="110" t="b">
        <v>0</v>
      </c>
      <c r="AO389" s="44"/>
      <c r="AP389" s="44" t="str">
        <f t="shared" ref="AP389" si="1834">IF(AP382&lt;&gt;"", 1, "")</f>
        <v/>
      </c>
      <c r="AQ389" s="44"/>
      <c r="AR389" s="44"/>
      <c r="AS389" s="44"/>
      <c r="AT389" s="44"/>
      <c r="AU389" s="44"/>
      <c r="AV389" s="165"/>
    </row>
    <row r="390" spans="1:48" ht="13.25" customHeight="1" x14ac:dyDescent="0.2">
      <c r="B390" s="183"/>
      <c r="C390" s="186"/>
      <c r="D390" s="189"/>
      <c r="E390" s="180"/>
      <c r="F390" s="180"/>
      <c r="G390" s="180"/>
      <c r="H390" s="180"/>
      <c r="I390" s="180"/>
      <c r="J390" s="180"/>
      <c r="K390" s="180"/>
      <c r="L390" s="180"/>
      <c r="M390" s="180"/>
      <c r="N390" s="180"/>
      <c r="O390" s="166"/>
      <c r="P390" s="109" t="str">
        <f t="shared" ref="P390" si="1835">IF(AG390=TRUE, "Andere (specificeer:)", "Andere")</f>
        <v>Andere</v>
      </c>
      <c r="Q390" s="167"/>
      <c r="R390" s="166"/>
      <c r="S390" s="109" t="str">
        <f t="shared" ref="S390" si="1836">IF(AN390=TRUE, "Andere (specificeer:)", "Andere")</f>
        <v>Andere</v>
      </c>
      <c r="T390" s="167"/>
      <c r="U390" s="192"/>
      <c r="V390" s="79">
        <v>43</v>
      </c>
      <c r="W390" s="79"/>
      <c r="X390" s="158"/>
      <c r="Y390" s="159"/>
      <c r="Z390" s="159"/>
      <c r="AA390" s="159"/>
      <c r="AB390" s="159"/>
      <c r="AC390" s="159"/>
      <c r="AD390" s="159"/>
      <c r="AE390" s="110" t="str">
        <f t="shared" ref="AE390" si="1837">J382&amp;""</f>
        <v/>
      </c>
      <c r="AF390" s="139" t="str">
        <f t="shared" ref="AF390" si="1838">N382&amp;""</f>
        <v/>
      </c>
      <c r="AG390" s="110" t="b">
        <v>0</v>
      </c>
      <c r="AH390" s="44"/>
      <c r="AI390" s="44" t="str">
        <f t="shared" ref="AI390" si="1839">IF(AI382&lt;&gt;"", 1, "")</f>
        <v/>
      </c>
      <c r="AJ390" s="44"/>
      <c r="AK390" s="44"/>
      <c r="AL390" s="44"/>
      <c r="AM390" s="44"/>
      <c r="AN390" s="110" t="b">
        <v>0</v>
      </c>
      <c r="AO390" s="44"/>
      <c r="AP390" s="44" t="str">
        <f t="shared" ref="AP390" si="1840">IF(AP382&lt;&gt;"", 1, "")</f>
        <v/>
      </c>
      <c r="AQ390" s="44"/>
      <c r="AR390" s="44"/>
      <c r="AS390" s="44"/>
      <c r="AT390" s="44"/>
      <c r="AU390" s="44"/>
      <c r="AV390" s="135"/>
    </row>
    <row r="391" spans="1:48" ht="13.25" customHeight="1" x14ac:dyDescent="0.2">
      <c r="A391" s="85" t="str">
        <f t="shared" ref="A391" si="1841">IF(AV391&lt;&gt;"", "✘", "")</f>
        <v/>
      </c>
      <c r="B391" s="181" t="str">
        <f t="shared" ref="B391" si="1842">IF(C391&lt;&gt;"", IF(X391&lt;&gt;"", X391, "D"&amp;SUBSTITUTE(TEXT(W391/1000, "0000,000"), ",", ".")), "")</f>
        <v/>
      </c>
      <c r="C391" s="184" t="str">
        <f>IF(Y391&amp;Z391&amp;AA391&amp;AB391&amp;AC391&amp;AD391&lt;&gt;"", IF(D391&amp;E391&amp;F391&amp;G391&amp;H391&amp;I391&lt;&gt;Y391&amp;Z391&amp;AA391&amp;AB391&amp;AC391&amp;AD391, "Gewijzigde actie", "Bestaande actie"), IF(OR(D391&amp;E391&amp;F391&amp;G391&amp;H391&amp;I391&amp;J391&amp;K391&amp;L391&amp;M391&amp;N391&amp;Q399&amp;T399&amp;U391&lt;&gt;"", AH391&lt;&gt;0, AO391&lt;&gt;0), "Nieuwe actie", ""))</f>
        <v/>
      </c>
      <c r="D391" s="187"/>
      <c r="E391" s="178"/>
      <c r="F391" s="178"/>
      <c r="G391" s="178"/>
      <c r="H391" s="178"/>
      <c r="I391" s="178"/>
      <c r="J391" s="178"/>
      <c r="K391" s="178"/>
      <c r="L391" s="178"/>
      <c r="M391" s="178"/>
      <c r="N391" s="178"/>
      <c r="O391" s="168"/>
      <c r="P391" s="105" t="s">
        <v>406</v>
      </c>
      <c r="Q391" s="106"/>
      <c r="R391" s="168"/>
      <c r="S391" s="105" t="s">
        <v>407</v>
      </c>
      <c r="T391" s="106"/>
      <c r="U391" s="190"/>
      <c r="V391" s="79">
        <v>44</v>
      </c>
      <c r="W391" s="79" t="str">
        <f>IF(C391&lt;&gt;"", IF(C391="Nieuwe actie", MAX(VALUE(Datum_werkingsjaar&amp;"000"), $W$3:$W390)+1, VALUE(RIGHT(SUBSTITUTE(X391, ".", ""), 7))), "")</f>
        <v/>
      </c>
      <c r="X391" s="158"/>
      <c r="Y391" s="159"/>
      <c r="Z391" s="159"/>
      <c r="AA391" s="159"/>
      <c r="AB391" s="159"/>
      <c r="AC391" s="159"/>
      <c r="AD391" s="159"/>
      <c r="AE391" s="110" t="str">
        <f t="shared" ref="AE391" si="1843">J391&amp;""</f>
        <v/>
      </c>
      <c r="AF391" s="139" t="str">
        <f t="shared" ref="AF391" si="1844">N391&amp;""</f>
        <v/>
      </c>
      <c r="AG391" s="110" t="b">
        <v>0</v>
      </c>
      <c r="AH391" s="44" cm="1">
        <f t="array" ref="AH391">SUMPRODUCT((AG391:AG399)*(AG391:AG399))</f>
        <v>0</v>
      </c>
      <c r="AI391" s="44" t="str">
        <f>IF(OR($J391="Gerealiseerd", $J391="In uitvoering", $J391="Geschrapt"), IF(OR($N391=Samenwerking_C, $N391=Samenwerking_C_BDO), IF(AH391=0, "| Selecteer één of meerdere samenwerkingen in kolom 'O'.  ", ""), ""), "")</f>
        <v/>
      </c>
      <c r="AJ391" s="44" t="str">
        <f>IF(AH391&lt;&gt;0, IF(OR($N391="", $N391=Samenwerking_geen, $N391=Samenwerking_BDO), "| Maak de juiste keuze in cel 'N"&amp;ROW(N391)&amp;"' vooraleer je samenwerkingen in kolom 'O' aanduidt. Laat anders selectievakken in kolom 'O' niet aangevinkt.  ", ""), "")</f>
        <v/>
      </c>
      <c r="AK391" s="44" t="str">
        <f t="shared" ref="AK391" si="1845">IF(AG399&lt;&gt;TRUE, IF(Q399&lt;&gt;"", "| Als je andere samenwerking(en) specificeert in cel 'O"&amp;ROW(Q399)&amp;"', moet je eerst het vak 'Andere' in kolom 'O' selecteren. Laat anders cel 'O"&amp;ROW(Q399)&amp;"' leeg voor deze doelstelling.  ", ""), "")</f>
        <v/>
      </c>
      <c r="AL391" s="44" t="str">
        <f>IF(OR($N391=Samenwerking_C, $N391=Samenwerking_C_BDO), IF(AG399=TRUE, IF(Q399="", "| Specificeer andere samenwerking(en) in cel 'Q"&amp;ROW(Q399)&amp;"'.  ", ""), ""), "")</f>
        <v/>
      </c>
      <c r="AM391" s="44" t="str">
        <f t="shared" ref="AM391" si="1846">IF(AI391&lt;&gt;"", AI391, IF(AJ391&lt;&gt;"", AJ391, IF(AK391&lt;&gt;"", AK391, AK391&amp;AL391)))</f>
        <v/>
      </c>
      <c r="AN391" s="110" t="b">
        <v>0</v>
      </c>
      <c r="AO391" s="44" cm="1">
        <f t="array" ref="AO391">SUMPRODUCT((AN391:AN399)*(AN391:AN399))</f>
        <v>0</v>
      </c>
      <c r="AP391" s="44" t="str">
        <f>IF(OR($J391="Gerealiseerd", $J391="In uitvoering", $J391="Geschrapt"), IF(OR($N391=Samenwerking_BDO, $N391=Samenwerking_C_BDO), IF(AO391=0,"| Selecteer één of meerdere samenwerkingen in kolom 'R'.  ",""), ""), "")</f>
        <v/>
      </c>
      <c r="AQ391" s="44" t="str">
        <f>IF(AO391&lt;&gt;0, IF(OR($N391="", $N391=Samenwerking_geen, $N391=Samenwerking_C), "| Maak de juiste keuze in cel 'N"&amp;ROW(N391)&amp;"' vooraleer je samenwerkingen in kolom 'R' aanduidt. Laat anders selectievakken in kolom 'R' niet aangevinkt.  ", ""), "")</f>
        <v/>
      </c>
      <c r="AR391" s="44" t="str">
        <f t="shared" ref="AR391" si="1847">IF(AN399&lt;&gt;TRUE, IF(T399&lt;&gt;"", "| Als je andere samenwerking(en) specificeert in cel 'R"&amp;ROW(T399)&amp;"', moet je eerst het vak 'Andere' in kolom 'R' selecteren. Anders laat cel 'R"&amp;ROW(T399)&amp;"' leeg voor deze doelstelling.  ", ""), "")</f>
        <v/>
      </c>
      <c r="AS391" s="44" t="str">
        <f>IF(OR($N391=Samenwerking_BDO, $N391=Samenwerking_C_BDO), IF(AN399=TRUE, IF(T399="", "| Specificeer andere samenwerking(en) in cel 'T"&amp;ROW(T399)&amp;"'.  ", ""), ""), "")</f>
        <v/>
      </c>
      <c r="AT391" s="44" t="str">
        <f t="shared" ref="AT391" si="1848">IF(AP391&lt;&gt;"", AP391, IF(AQ391&lt;&gt;"", AQ391, IF(AR391&lt;&gt;"", AR391, AR391&amp;AS391)))</f>
        <v/>
      </c>
      <c r="AU391" s="44" t="str">
        <f t="shared" ref="AU391" si="1849">IF(C391&lt;&gt;"", IF(OR(D391="", E391="", G391="", I391="", J391="", M391="", IF(J391="Gerealiseerd", IF(K391="Ja", OR(L391="", N391=""), OR(K391="", N391="")), IF(J391="In uitvoering", N391="", IF(J391="Niet in uitvoering", L391="")))), "| Vul verplichte velden in.", ""), "")</f>
        <v/>
      </c>
      <c r="AV391" s="124" t="str">
        <f t="shared" ref="AV391" si="1850">IF(OR(AM391&lt;&gt;"", AT391&lt;&gt;""), AM391&amp;AT391, AU391)</f>
        <v/>
      </c>
    </row>
    <row r="392" spans="1:48" ht="13.25" customHeight="1" x14ac:dyDescent="0.2">
      <c r="B392" s="182"/>
      <c r="C392" s="185"/>
      <c r="D392" s="188"/>
      <c r="E392" s="179"/>
      <c r="F392" s="179"/>
      <c r="G392" s="179"/>
      <c r="H392" s="179"/>
      <c r="I392" s="179"/>
      <c r="J392" s="179"/>
      <c r="K392" s="179"/>
      <c r="L392" s="179"/>
      <c r="M392" s="179"/>
      <c r="N392" s="179"/>
      <c r="O392" s="164"/>
      <c r="P392" s="107" t="s">
        <v>410</v>
      </c>
      <c r="Q392" s="108"/>
      <c r="R392" s="164"/>
      <c r="S392" s="107" t="s">
        <v>411</v>
      </c>
      <c r="T392" s="108"/>
      <c r="U392" s="191"/>
      <c r="V392" s="79">
        <v>44</v>
      </c>
      <c r="W392" s="79"/>
      <c r="X392" s="158"/>
      <c r="Y392" s="159"/>
      <c r="Z392" s="159"/>
      <c r="AA392" s="159"/>
      <c r="AB392" s="159"/>
      <c r="AC392" s="159"/>
      <c r="AD392" s="159"/>
      <c r="AE392" s="110" t="str">
        <f t="shared" ref="AE392" si="1851">J391&amp;""</f>
        <v/>
      </c>
      <c r="AF392" s="139" t="str">
        <f t="shared" ref="AF392" si="1852">N391&amp;""</f>
        <v/>
      </c>
      <c r="AG392" s="110" t="b">
        <v>0</v>
      </c>
      <c r="AH392" s="44"/>
      <c r="AI392" s="44" t="str">
        <f t="shared" ref="AI392" si="1853">IF(AI391&lt;&gt;"", 1, "")</f>
        <v/>
      </c>
      <c r="AJ392" s="44"/>
      <c r="AK392" s="44"/>
      <c r="AL392" s="44"/>
      <c r="AM392" s="44"/>
      <c r="AN392" s="110" t="b">
        <v>0</v>
      </c>
      <c r="AO392" s="44"/>
      <c r="AP392" s="44" t="str">
        <f t="shared" ref="AP392" si="1854">IF(AP391&lt;&gt;"", 1, "")</f>
        <v/>
      </c>
      <c r="AQ392" s="44"/>
      <c r="AR392" s="44"/>
      <c r="AS392" s="44"/>
      <c r="AT392" s="44"/>
      <c r="AU392" s="44"/>
      <c r="AV392" s="124"/>
    </row>
    <row r="393" spans="1:48" ht="13.25" customHeight="1" x14ac:dyDescent="0.2">
      <c r="B393" s="182"/>
      <c r="C393" s="185"/>
      <c r="D393" s="188"/>
      <c r="E393" s="179"/>
      <c r="F393" s="179"/>
      <c r="G393" s="179"/>
      <c r="H393" s="179"/>
      <c r="I393" s="179"/>
      <c r="J393" s="179"/>
      <c r="K393" s="179"/>
      <c r="L393" s="179"/>
      <c r="M393" s="179"/>
      <c r="N393" s="179"/>
      <c r="O393" s="164"/>
      <c r="P393" s="107" t="s">
        <v>412</v>
      </c>
      <c r="Q393" s="108"/>
      <c r="R393" s="164"/>
      <c r="S393" s="107" t="s">
        <v>413</v>
      </c>
      <c r="T393" s="108"/>
      <c r="U393" s="191"/>
      <c r="V393" s="79">
        <v>44</v>
      </c>
      <c r="W393" s="79"/>
      <c r="X393" s="158"/>
      <c r="Y393" s="159"/>
      <c r="Z393" s="159"/>
      <c r="AA393" s="159"/>
      <c r="AB393" s="159"/>
      <c r="AC393" s="159"/>
      <c r="AD393" s="159"/>
      <c r="AE393" s="110" t="str">
        <f t="shared" ref="AE393" si="1855">J391&amp;""</f>
        <v/>
      </c>
      <c r="AF393" s="139" t="str">
        <f t="shared" ref="AF393" si="1856">N391&amp;""</f>
        <v/>
      </c>
      <c r="AG393" s="110" t="b">
        <v>0</v>
      </c>
      <c r="AH393" s="44"/>
      <c r="AI393" s="44" t="str">
        <f t="shared" ref="AI393" si="1857">IF(AI391&lt;&gt;"", 1, "")</f>
        <v/>
      </c>
      <c r="AJ393" s="44"/>
      <c r="AK393" s="44"/>
      <c r="AL393" s="44"/>
      <c r="AM393" s="44"/>
      <c r="AN393" s="110" t="b">
        <v>0</v>
      </c>
      <c r="AO393" s="44"/>
      <c r="AP393" s="44" t="str">
        <f t="shared" ref="AP393" si="1858">IF(AP391&lt;&gt;"", 1, "")</f>
        <v/>
      </c>
      <c r="AQ393" s="44"/>
      <c r="AR393" s="44"/>
      <c r="AS393" s="44"/>
      <c r="AT393" s="44"/>
      <c r="AU393" s="44"/>
      <c r="AV393" s="165"/>
    </row>
    <row r="394" spans="1:48" ht="13.25" customHeight="1" x14ac:dyDescent="0.2">
      <c r="B394" s="182"/>
      <c r="C394" s="185"/>
      <c r="D394" s="188"/>
      <c r="E394" s="179"/>
      <c r="F394" s="179"/>
      <c r="G394" s="179"/>
      <c r="H394" s="179"/>
      <c r="I394" s="179"/>
      <c r="J394" s="179"/>
      <c r="K394" s="179"/>
      <c r="L394" s="179"/>
      <c r="M394" s="179"/>
      <c r="N394" s="179"/>
      <c r="O394" s="164"/>
      <c r="P394" s="107" t="s">
        <v>414</v>
      </c>
      <c r="Q394" s="108"/>
      <c r="R394" s="164"/>
      <c r="S394" s="107" t="s">
        <v>415</v>
      </c>
      <c r="T394" s="108"/>
      <c r="U394" s="191"/>
      <c r="V394" s="79">
        <v>44</v>
      </c>
      <c r="W394" s="79"/>
      <c r="X394" s="158"/>
      <c r="Y394" s="159"/>
      <c r="Z394" s="159"/>
      <c r="AA394" s="159"/>
      <c r="AB394" s="159"/>
      <c r="AC394" s="159"/>
      <c r="AD394" s="159"/>
      <c r="AE394" s="110" t="str">
        <f t="shared" ref="AE394" si="1859">J391&amp;""</f>
        <v/>
      </c>
      <c r="AF394" s="139" t="str">
        <f t="shared" ref="AF394" si="1860">N391&amp;""</f>
        <v/>
      </c>
      <c r="AG394" s="110" t="b">
        <v>0</v>
      </c>
      <c r="AH394" s="44"/>
      <c r="AI394" s="44" t="str">
        <f t="shared" ref="AI394" si="1861">IF(AI391&lt;&gt;"", 1, "")</f>
        <v/>
      </c>
      <c r="AJ394" s="44"/>
      <c r="AK394" s="44"/>
      <c r="AL394" s="44"/>
      <c r="AM394" s="44"/>
      <c r="AN394" s="110" t="b">
        <v>0</v>
      </c>
      <c r="AO394" s="44"/>
      <c r="AP394" s="44" t="str">
        <f t="shared" ref="AP394" si="1862">IF(AP391&lt;&gt;"", 1, "")</f>
        <v/>
      </c>
      <c r="AQ394" s="44"/>
      <c r="AR394" s="44"/>
      <c r="AS394" s="44"/>
      <c r="AT394" s="44"/>
      <c r="AU394" s="44"/>
      <c r="AV394" s="165"/>
    </row>
    <row r="395" spans="1:48" ht="13.25" customHeight="1" x14ac:dyDescent="0.2">
      <c r="B395" s="182"/>
      <c r="C395" s="185"/>
      <c r="D395" s="188"/>
      <c r="E395" s="179"/>
      <c r="F395" s="179"/>
      <c r="G395" s="179"/>
      <c r="H395" s="179"/>
      <c r="I395" s="179"/>
      <c r="J395" s="179"/>
      <c r="K395" s="179"/>
      <c r="L395" s="179"/>
      <c r="M395" s="179"/>
      <c r="N395" s="179"/>
      <c r="O395" s="164"/>
      <c r="P395" s="107" t="s">
        <v>416</v>
      </c>
      <c r="Q395" s="108"/>
      <c r="R395" s="164"/>
      <c r="S395" s="107" t="s">
        <v>417</v>
      </c>
      <c r="T395" s="108"/>
      <c r="U395" s="191"/>
      <c r="V395" s="79">
        <v>44</v>
      </c>
      <c r="W395" s="79"/>
      <c r="X395" s="158"/>
      <c r="Y395" s="159"/>
      <c r="Z395" s="159"/>
      <c r="AA395" s="159"/>
      <c r="AB395" s="159"/>
      <c r="AC395" s="159"/>
      <c r="AD395" s="159"/>
      <c r="AE395" s="110" t="str">
        <f t="shared" ref="AE395" si="1863">J391&amp;""</f>
        <v/>
      </c>
      <c r="AF395" s="139" t="str">
        <f t="shared" ref="AF395" si="1864">N391&amp;""</f>
        <v/>
      </c>
      <c r="AG395" s="110" t="b">
        <v>0</v>
      </c>
      <c r="AH395" s="44"/>
      <c r="AI395" s="44" t="str">
        <f t="shared" ref="AI395" si="1865">IF(AI391&lt;&gt;"", 1, "")</f>
        <v/>
      </c>
      <c r="AJ395" s="44"/>
      <c r="AK395" s="44"/>
      <c r="AL395" s="44"/>
      <c r="AM395" s="44"/>
      <c r="AN395" s="110" t="b">
        <v>0</v>
      </c>
      <c r="AO395" s="44"/>
      <c r="AP395" s="44" t="str">
        <f t="shared" ref="AP395" si="1866">IF(AP391&lt;&gt;"", 1, "")</f>
        <v/>
      </c>
      <c r="AQ395" s="44"/>
      <c r="AR395" s="44"/>
      <c r="AS395" s="44"/>
      <c r="AT395" s="44"/>
      <c r="AU395" s="44"/>
      <c r="AV395" s="165"/>
    </row>
    <row r="396" spans="1:48" ht="13.25" customHeight="1" x14ac:dyDescent="0.2">
      <c r="B396" s="182"/>
      <c r="C396" s="185"/>
      <c r="D396" s="188"/>
      <c r="E396" s="179"/>
      <c r="F396" s="179"/>
      <c r="G396" s="179"/>
      <c r="H396" s="179"/>
      <c r="I396" s="179"/>
      <c r="J396" s="179"/>
      <c r="K396" s="179"/>
      <c r="L396" s="179"/>
      <c r="M396" s="179"/>
      <c r="N396" s="179"/>
      <c r="O396" s="164"/>
      <c r="P396" s="107" t="s">
        <v>418</v>
      </c>
      <c r="Q396" s="108"/>
      <c r="R396" s="164"/>
      <c r="S396" s="107" t="s">
        <v>419</v>
      </c>
      <c r="T396" s="108"/>
      <c r="U396" s="191"/>
      <c r="V396" s="79">
        <v>44</v>
      </c>
      <c r="W396" s="79"/>
      <c r="X396" s="158"/>
      <c r="Y396" s="159"/>
      <c r="Z396" s="159"/>
      <c r="AA396" s="159"/>
      <c r="AB396" s="159"/>
      <c r="AC396" s="159"/>
      <c r="AD396" s="159"/>
      <c r="AE396" s="110" t="str">
        <f t="shared" ref="AE396" si="1867">J391&amp;""</f>
        <v/>
      </c>
      <c r="AF396" s="139" t="str">
        <f t="shared" ref="AF396" si="1868">N391&amp;""</f>
        <v/>
      </c>
      <c r="AG396" s="110" t="b">
        <v>0</v>
      </c>
      <c r="AH396" s="44"/>
      <c r="AI396" s="44" t="str">
        <f t="shared" ref="AI396" si="1869">IF(AI391&lt;&gt;"", 1, "")</f>
        <v/>
      </c>
      <c r="AJ396" s="44"/>
      <c r="AK396" s="44"/>
      <c r="AL396" s="44"/>
      <c r="AM396" s="44"/>
      <c r="AN396" s="110" t="b">
        <v>0</v>
      </c>
      <c r="AO396" s="44"/>
      <c r="AP396" s="44" t="str">
        <f t="shared" ref="AP396" si="1870">IF(AP391&lt;&gt;"", 1, "")</f>
        <v/>
      </c>
      <c r="AQ396" s="44"/>
      <c r="AR396" s="44"/>
      <c r="AS396" s="44"/>
      <c r="AT396" s="44"/>
      <c r="AU396" s="44"/>
      <c r="AV396" s="165"/>
    </row>
    <row r="397" spans="1:48" ht="13.25" customHeight="1" x14ac:dyDescent="0.2">
      <c r="B397" s="182"/>
      <c r="C397" s="185"/>
      <c r="D397" s="188"/>
      <c r="E397" s="179"/>
      <c r="F397" s="179"/>
      <c r="G397" s="179"/>
      <c r="H397" s="179"/>
      <c r="I397" s="179"/>
      <c r="J397" s="179"/>
      <c r="K397" s="179"/>
      <c r="L397" s="179"/>
      <c r="M397" s="179"/>
      <c r="N397" s="179"/>
      <c r="O397" s="164"/>
      <c r="P397" s="107" t="s">
        <v>420</v>
      </c>
      <c r="Q397" s="108"/>
      <c r="R397" s="164"/>
      <c r="S397" s="107" t="s">
        <v>421</v>
      </c>
      <c r="T397" s="108"/>
      <c r="U397" s="191"/>
      <c r="V397" s="79">
        <v>44</v>
      </c>
      <c r="W397" s="79"/>
      <c r="X397" s="158"/>
      <c r="Y397" s="159"/>
      <c r="Z397" s="159"/>
      <c r="AA397" s="159"/>
      <c r="AB397" s="159"/>
      <c r="AC397" s="159"/>
      <c r="AD397" s="159"/>
      <c r="AE397" s="110" t="str">
        <f t="shared" ref="AE397" si="1871">J391&amp;""</f>
        <v/>
      </c>
      <c r="AF397" s="139" t="str">
        <f t="shared" ref="AF397" si="1872">N391&amp;""</f>
        <v/>
      </c>
      <c r="AG397" s="110" t="b">
        <v>0</v>
      </c>
      <c r="AH397" s="44"/>
      <c r="AI397" s="44" t="str">
        <f t="shared" ref="AI397" si="1873">IF(AI391&lt;&gt;"", 1, "")</f>
        <v/>
      </c>
      <c r="AJ397" s="44"/>
      <c r="AK397" s="44"/>
      <c r="AL397" s="44"/>
      <c r="AM397" s="44"/>
      <c r="AN397" s="110" t="b">
        <v>0</v>
      </c>
      <c r="AO397" s="44"/>
      <c r="AP397" s="44" t="str">
        <f t="shared" ref="AP397" si="1874">IF(AP391&lt;&gt;"", 1, "")</f>
        <v/>
      </c>
      <c r="AQ397" s="44"/>
      <c r="AR397" s="44"/>
      <c r="AS397" s="44"/>
      <c r="AT397" s="44"/>
      <c r="AU397" s="44"/>
      <c r="AV397" s="165"/>
    </row>
    <row r="398" spans="1:48" ht="13.25" customHeight="1" x14ac:dyDescent="0.2">
      <c r="B398" s="182"/>
      <c r="C398" s="185"/>
      <c r="D398" s="188"/>
      <c r="E398" s="179"/>
      <c r="F398" s="179"/>
      <c r="G398" s="179"/>
      <c r="H398" s="179"/>
      <c r="I398" s="179"/>
      <c r="J398" s="179"/>
      <c r="K398" s="179"/>
      <c r="L398" s="179"/>
      <c r="M398" s="179"/>
      <c r="N398" s="179"/>
      <c r="O398" s="164"/>
      <c r="P398" s="107" t="s">
        <v>422</v>
      </c>
      <c r="Q398" s="108"/>
      <c r="R398" s="164"/>
      <c r="S398" s="107" t="s">
        <v>423</v>
      </c>
      <c r="T398" s="108"/>
      <c r="U398" s="191"/>
      <c r="V398" s="79">
        <v>44</v>
      </c>
      <c r="W398" s="79"/>
      <c r="X398" s="158"/>
      <c r="Y398" s="159"/>
      <c r="Z398" s="159"/>
      <c r="AA398" s="159"/>
      <c r="AB398" s="159"/>
      <c r="AC398" s="159"/>
      <c r="AD398" s="159"/>
      <c r="AE398" s="110" t="str">
        <f t="shared" ref="AE398" si="1875">J391&amp;""</f>
        <v/>
      </c>
      <c r="AF398" s="139" t="str">
        <f t="shared" ref="AF398" si="1876">N391&amp;""</f>
        <v/>
      </c>
      <c r="AG398" s="110" t="b">
        <v>0</v>
      </c>
      <c r="AH398" s="44"/>
      <c r="AI398" s="44" t="str">
        <f t="shared" ref="AI398" si="1877">IF(AI391&lt;&gt;"", 1, "")</f>
        <v/>
      </c>
      <c r="AJ398" s="44"/>
      <c r="AK398" s="44"/>
      <c r="AL398" s="44"/>
      <c r="AM398" s="44"/>
      <c r="AN398" s="110" t="b">
        <v>0</v>
      </c>
      <c r="AO398" s="44"/>
      <c r="AP398" s="44" t="str">
        <f t="shared" ref="AP398" si="1878">IF(AP391&lt;&gt;"", 1, "")</f>
        <v/>
      </c>
      <c r="AQ398" s="44"/>
      <c r="AR398" s="44"/>
      <c r="AS398" s="44"/>
      <c r="AT398" s="44"/>
      <c r="AU398" s="44"/>
      <c r="AV398" s="165"/>
    </row>
    <row r="399" spans="1:48" ht="13.25" customHeight="1" x14ac:dyDescent="0.2">
      <c r="B399" s="183"/>
      <c r="C399" s="186"/>
      <c r="D399" s="189"/>
      <c r="E399" s="180"/>
      <c r="F399" s="180"/>
      <c r="G399" s="180"/>
      <c r="H399" s="180"/>
      <c r="I399" s="180"/>
      <c r="J399" s="180"/>
      <c r="K399" s="180"/>
      <c r="L399" s="180"/>
      <c r="M399" s="180"/>
      <c r="N399" s="180"/>
      <c r="O399" s="166"/>
      <c r="P399" s="109" t="str">
        <f t="shared" ref="P399" si="1879">IF(AG399=TRUE, "Andere (specificeer:)", "Andere")</f>
        <v>Andere</v>
      </c>
      <c r="Q399" s="167"/>
      <c r="R399" s="166"/>
      <c r="S399" s="109" t="str">
        <f t="shared" ref="S399" si="1880">IF(AN399=TRUE, "Andere (specificeer:)", "Andere")</f>
        <v>Andere</v>
      </c>
      <c r="T399" s="167"/>
      <c r="U399" s="192"/>
      <c r="V399" s="79">
        <v>44</v>
      </c>
      <c r="W399" s="79"/>
      <c r="X399" s="158"/>
      <c r="Y399" s="159"/>
      <c r="Z399" s="159"/>
      <c r="AA399" s="159"/>
      <c r="AB399" s="159"/>
      <c r="AC399" s="159"/>
      <c r="AD399" s="159"/>
      <c r="AE399" s="110" t="str">
        <f t="shared" ref="AE399" si="1881">J391&amp;""</f>
        <v/>
      </c>
      <c r="AF399" s="139" t="str">
        <f t="shared" ref="AF399" si="1882">N391&amp;""</f>
        <v/>
      </c>
      <c r="AG399" s="110" t="b">
        <v>0</v>
      </c>
      <c r="AH399" s="44"/>
      <c r="AI399" s="44" t="str">
        <f t="shared" ref="AI399" si="1883">IF(AI391&lt;&gt;"", 1, "")</f>
        <v/>
      </c>
      <c r="AJ399" s="44"/>
      <c r="AK399" s="44"/>
      <c r="AL399" s="44"/>
      <c r="AM399" s="44"/>
      <c r="AN399" s="110" t="b">
        <v>0</v>
      </c>
      <c r="AO399" s="44"/>
      <c r="AP399" s="44" t="str">
        <f t="shared" ref="AP399" si="1884">IF(AP391&lt;&gt;"", 1, "")</f>
        <v/>
      </c>
      <c r="AQ399" s="44"/>
      <c r="AR399" s="44"/>
      <c r="AS399" s="44"/>
      <c r="AT399" s="44"/>
      <c r="AU399" s="44"/>
      <c r="AV399" s="135"/>
    </row>
    <row r="400" spans="1:48" ht="13.25" customHeight="1" x14ac:dyDescent="0.2">
      <c r="A400" s="85" t="str">
        <f t="shared" ref="A400" si="1885">IF(AV400&lt;&gt;"", "✘", "")</f>
        <v/>
      </c>
      <c r="B400" s="181" t="str">
        <f t="shared" ref="B400" si="1886">IF(C400&lt;&gt;"", IF(X400&lt;&gt;"", X400, "D"&amp;SUBSTITUTE(TEXT(W400/1000, "0000,000"), ",", ".")), "")</f>
        <v/>
      </c>
      <c r="C400" s="184" t="str">
        <f>IF(Y400&amp;Z400&amp;AA400&amp;AB400&amp;AC400&amp;AD400&lt;&gt;"", IF(D400&amp;E400&amp;F400&amp;G400&amp;H400&amp;I400&lt;&gt;Y400&amp;Z400&amp;AA400&amp;AB400&amp;AC400&amp;AD400, "Gewijzigde actie", "Bestaande actie"), IF(OR(D400&amp;E400&amp;F400&amp;G400&amp;H400&amp;I400&amp;J400&amp;K400&amp;L400&amp;M400&amp;N400&amp;Q408&amp;T408&amp;U400&lt;&gt;"", AH400&lt;&gt;0, AO400&lt;&gt;0), "Nieuwe actie", ""))</f>
        <v/>
      </c>
      <c r="D400" s="187"/>
      <c r="E400" s="178"/>
      <c r="F400" s="178"/>
      <c r="G400" s="178"/>
      <c r="H400" s="178"/>
      <c r="I400" s="178"/>
      <c r="J400" s="178"/>
      <c r="K400" s="178"/>
      <c r="L400" s="178"/>
      <c r="M400" s="178"/>
      <c r="N400" s="178"/>
      <c r="O400" s="168"/>
      <c r="P400" s="105" t="s">
        <v>406</v>
      </c>
      <c r="Q400" s="106"/>
      <c r="R400" s="168"/>
      <c r="S400" s="105" t="s">
        <v>407</v>
      </c>
      <c r="T400" s="106"/>
      <c r="U400" s="190"/>
      <c r="V400" s="79">
        <v>45</v>
      </c>
      <c r="W400" s="79" t="str">
        <f>IF(C400&lt;&gt;"", IF(C400="Nieuwe actie", MAX(VALUE(Datum_werkingsjaar&amp;"000"), $W$3:$W399)+1, VALUE(RIGHT(SUBSTITUTE(X400, ".", ""), 7))), "")</f>
        <v/>
      </c>
      <c r="X400" s="158"/>
      <c r="Y400" s="159"/>
      <c r="Z400" s="159"/>
      <c r="AA400" s="159"/>
      <c r="AB400" s="159"/>
      <c r="AC400" s="159"/>
      <c r="AD400" s="159"/>
      <c r="AE400" s="110" t="str">
        <f t="shared" ref="AE400" si="1887">J400&amp;""</f>
        <v/>
      </c>
      <c r="AF400" s="139" t="str">
        <f t="shared" ref="AF400" si="1888">N400&amp;""</f>
        <v/>
      </c>
      <c r="AG400" s="110" t="b">
        <v>0</v>
      </c>
      <c r="AH400" s="44" cm="1">
        <f t="array" ref="AH400">SUMPRODUCT((AG400:AG408)*(AG400:AG408))</f>
        <v>0</v>
      </c>
      <c r="AI400" s="44" t="str">
        <f>IF(OR($J400="Gerealiseerd", $J400="In uitvoering", $J400="Geschrapt"), IF(OR($N400=Samenwerking_C, $N400=Samenwerking_C_BDO), IF(AH400=0, "| Selecteer één of meerdere samenwerkingen in kolom 'O'.  ", ""), ""), "")</f>
        <v/>
      </c>
      <c r="AJ400" s="44" t="str">
        <f>IF(AH400&lt;&gt;0, IF(OR($N400="", $N400=Samenwerking_geen, $N400=Samenwerking_BDO), "| Maak de juiste keuze in cel 'N"&amp;ROW(N400)&amp;"' vooraleer je samenwerkingen in kolom 'O' aanduidt. Laat anders selectievakken in kolom 'O' niet aangevinkt.  ", ""), "")</f>
        <v/>
      </c>
      <c r="AK400" s="44" t="str">
        <f t="shared" ref="AK400" si="1889">IF(AG408&lt;&gt;TRUE, IF(Q408&lt;&gt;"", "| Als je andere samenwerking(en) specificeert in cel 'O"&amp;ROW(Q408)&amp;"', moet je eerst het vak 'Andere' in kolom 'O' selecteren. Laat anders cel 'O"&amp;ROW(Q408)&amp;"' leeg voor deze doelstelling.  ", ""), "")</f>
        <v/>
      </c>
      <c r="AL400" s="44" t="str">
        <f>IF(OR($N400=Samenwerking_C, $N400=Samenwerking_C_BDO), IF(AG408=TRUE, IF(Q408="", "| Specificeer andere samenwerking(en) in cel 'Q"&amp;ROW(Q408)&amp;"'.  ", ""), ""), "")</f>
        <v/>
      </c>
      <c r="AM400" s="44" t="str">
        <f t="shared" ref="AM400" si="1890">IF(AI400&lt;&gt;"", AI400, IF(AJ400&lt;&gt;"", AJ400, IF(AK400&lt;&gt;"", AK400, AK400&amp;AL400)))</f>
        <v/>
      </c>
      <c r="AN400" s="110" t="b">
        <v>0</v>
      </c>
      <c r="AO400" s="44" cm="1">
        <f t="array" ref="AO400">SUMPRODUCT((AN400:AN408)*(AN400:AN408))</f>
        <v>0</v>
      </c>
      <c r="AP400" s="44" t="str">
        <f>IF(OR($J400="Gerealiseerd", $J400="In uitvoering", $J400="Geschrapt"), IF(OR($N400=Samenwerking_BDO, $N400=Samenwerking_C_BDO), IF(AO400=0,"| Selecteer één of meerdere samenwerkingen in kolom 'R'.  ",""), ""), "")</f>
        <v/>
      </c>
      <c r="AQ400" s="44" t="str">
        <f>IF(AO400&lt;&gt;0, IF(OR($N400="", $N400=Samenwerking_geen, $N400=Samenwerking_C), "| Maak de juiste keuze in cel 'N"&amp;ROW(N400)&amp;"' vooraleer je samenwerkingen in kolom 'R' aanduidt. Laat anders selectievakken in kolom 'R' niet aangevinkt.  ", ""), "")</f>
        <v/>
      </c>
      <c r="AR400" s="44" t="str">
        <f t="shared" ref="AR400" si="1891">IF(AN408&lt;&gt;TRUE, IF(T408&lt;&gt;"", "| Als je andere samenwerking(en) specificeert in cel 'R"&amp;ROW(T408)&amp;"', moet je eerst het vak 'Andere' in kolom 'R' selecteren. Anders laat cel 'R"&amp;ROW(T408)&amp;"' leeg voor deze doelstelling.  ", ""), "")</f>
        <v/>
      </c>
      <c r="AS400" s="44" t="str">
        <f>IF(OR($N400=Samenwerking_BDO, $N400=Samenwerking_C_BDO), IF(AN408=TRUE, IF(T408="", "| Specificeer andere samenwerking(en) in cel 'T"&amp;ROW(T408)&amp;"'.  ", ""), ""), "")</f>
        <v/>
      </c>
      <c r="AT400" s="44" t="str">
        <f t="shared" ref="AT400" si="1892">IF(AP400&lt;&gt;"", AP400, IF(AQ400&lt;&gt;"", AQ400, IF(AR400&lt;&gt;"", AR400, AR400&amp;AS400)))</f>
        <v/>
      </c>
      <c r="AU400" s="44" t="str">
        <f t="shared" ref="AU400" si="1893">IF(C400&lt;&gt;"", IF(OR(D400="", E400="", G400="", I400="", J400="", M400="", IF(J400="Gerealiseerd", IF(K400="Ja", OR(L400="", N400=""), OR(K400="", N400="")), IF(J400="In uitvoering", N400="", IF(J400="Niet in uitvoering", L400="")))), "| Vul verplichte velden in.", ""), "")</f>
        <v/>
      </c>
      <c r="AV400" s="124" t="str">
        <f t="shared" ref="AV400" si="1894">IF(OR(AM400&lt;&gt;"", AT400&lt;&gt;""), AM400&amp;AT400, AU400)</f>
        <v/>
      </c>
    </row>
    <row r="401" spans="1:48" ht="13.25" customHeight="1" x14ac:dyDescent="0.2">
      <c r="B401" s="182"/>
      <c r="C401" s="185"/>
      <c r="D401" s="188"/>
      <c r="E401" s="179"/>
      <c r="F401" s="179"/>
      <c r="G401" s="179"/>
      <c r="H401" s="179"/>
      <c r="I401" s="179"/>
      <c r="J401" s="179"/>
      <c r="K401" s="179"/>
      <c r="L401" s="179"/>
      <c r="M401" s="179"/>
      <c r="N401" s="179"/>
      <c r="O401" s="164"/>
      <c r="P401" s="107" t="s">
        <v>410</v>
      </c>
      <c r="Q401" s="108"/>
      <c r="R401" s="164"/>
      <c r="S401" s="107" t="s">
        <v>411</v>
      </c>
      <c r="T401" s="108"/>
      <c r="U401" s="191"/>
      <c r="V401" s="79">
        <v>45</v>
      </c>
      <c r="W401" s="79"/>
      <c r="X401" s="158"/>
      <c r="Y401" s="159"/>
      <c r="Z401" s="159"/>
      <c r="AA401" s="159"/>
      <c r="AB401" s="159"/>
      <c r="AC401" s="159"/>
      <c r="AD401" s="159"/>
      <c r="AE401" s="110" t="str">
        <f t="shared" ref="AE401" si="1895">J400&amp;""</f>
        <v/>
      </c>
      <c r="AF401" s="139" t="str">
        <f t="shared" ref="AF401" si="1896">N400&amp;""</f>
        <v/>
      </c>
      <c r="AG401" s="110" t="b">
        <v>0</v>
      </c>
      <c r="AH401" s="44"/>
      <c r="AI401" s="44" t="str">
        <f t="shared" ref="AI401" si="1897">IF(AI400&lt;&gt;"", 1, "")</f>
        <v/>
      </c>
      <c r="AJ401" s="44"/>
      <c r="AK401" s="44"/>
      <c r="AL401" s="44"/>
      <c r="AM401" s="44"/>
      <c r="AN401" s="110" t="b">
        <v>0</v>
      </c>
      <c r="AO401" s="44"/>
      <c r="AP401" s="44" t="str">
        <f t="shared" ref="AP401" si="1898">IF(AP400&lt;&gt;"", 1, "")</f>
        <v/>
      </c>
      <c r="AQ401" s="44"/>
      <c r="AR401" s="44"/>
      <c r="AS401" s="44"/>
      <c r="AT401" s="44"/>
      <c r="AU401" s="44"/>
      <c r="AV401" s="124"/>
    </row>
    <row r="402" spans="1:48" ht="13.25" customHeight="1" x14ac:dyDescent="0.2">
      <c r="B402" s="182"/>
      <c r="C402" s="185"/>
      <c r="D402" s="188"/>
      <c r="E402" s="179"/>
      <c r="F402" s="179"/>
      <c r="G402" s="179"/>
      <c r="H402" s="179"/>
      <c r="I402" s="179"/>
      <c r="J402" s="179"/>
      <c r="K402" s="179"/>
      <c r="L402" s="179"/>
      <c r="M402" s="179"/>
      <c r="N402" s="179"/>
      <c r="O402" s="164"/>
      <c r="P402" s="107" t="s">
        <v>412</v>
      </c>
      <c r="Q402" s="108"/>
      <c r="R402" s="164"/>
      <c r="S402" s="107" t="s">
        <v>413</v>
      </c>
      <c r="T402" s="108"/>
      <c r="U402" s="191"/>
      <c r="V402" s="79">
        <v>45</v>
      </c>
      <c r="W402" s="79"/>
      <c r="X402" s="158"/>
      <c r="Y402" s="159"/>
      <c r="Z402" s="159"/>
      <c r="AA402" s="159"/>
      <c r="AB402" s="159"/>
      <c r="AC402" s="159"/>
      <c r="AD402" s="159"/>
      <c r="AE402" s="110" t="str">
        <f t="shared" ref="AE402" si="1899">J400&amp;""</f>
        <v/>
      </c>
      <c r="AF402" s="139" t="str">
        <f t="shared" ref="AF402" si="1900">N400&amp;""</f>
        <v/>
      </c>
      <c r="AG402" s="110" t="b">
        <v>0</v>
      </c>
      <c r="AH402" s="44"/>
      <c r="AI402" s="44" t="str">
        <f t="shared" ref="AI402" si="1901">IF(AI400&lt;&gt;"", 1, "")</f>
        <v/>
      </c>
      <c r="AJ402" s="44"/>
      <c r="AK402" s="44"/>
      <c r="AL402" s="44"/>
      <c r="AM402" s="44"/>
      <c r="AN402" s="110" t="b">
        <v>0</v>
      </c>
      <c r="AO402" s="44"/>
      <c r="AP402" s="44" t="str">
        <f t="shared" ref="AP402" si="1902">IF(AP400&lt;&gt;"", 1, "")</f>
        <v/>
      </c>
      <c r="AQ402" s="44"/>
      <c r="AR402" s="44"/>
      <c r="AS402" s="44"/>
      <c r="AT402" s="44"/>
      <c r="AU402" s="44"/>
      <c r="AV402" s="165"/>
    </row>
    <row r="403" spans="1:48" ht="13.25" customHeight="1" x14ac:dyDescent="0.2">
      <c r="B403" s="182"/>
      <c r="C403" s="185"/>
      <c r="D403" s="188"/>
      <c r="E403" s="179"/>
      <c r="F403" s="179"/>
      <c r="G403" s="179"/>
      <c r="H403" s="179"/>
      <c r="I403" s="179"/>
      <c r="J403" s="179"/>
      <c r="K403" s="179"/>
      <c r="L403" s="179"/>
      <c r="M403" s="179"/>
      <c r="N403" s="179"/>
      <c r="O403" s="164"/>
      <c r="P403" s="107" t="s">
        <v>414</v>
      </c>
      <c r="Q403" s="108"/>
      <c r="R403" s="164"/>
      <c r="S403" s="107" t="s">
        <v>415</v>
      </c>
      <c r="T403" s="108"/>
      <c r="U403" s="191"/>
      <c r="V403" s="79">
        <v>45</v>
      </c>
      <c r="W403" s="79"/>
      <c r="X403" s="158"/>
      <c r="Y403" s="159"/>
      <c r="Z403" s="159"/>
      <c r="AA403" s="159"/>
      <c r="AB403" s="159"/>
      <c r="AC403" s="159"/>
      <c r="AD403" s="159"/>
      <c r="AE403" s="110" t="str">
        <f t="shared" ref="AE403" si="1903">J400&amp;""</f>
        <v/>
      </c>
      <c r="AF403" s="139" t="str">
        <f t="shared" ref="AF403" si="1904">N400&amp;""</f>
        <v/>
      </c>
      <c r="AG403" s="110" t="b">
        <v>0</v>
      </c>
      <c r="AH403" s="44"/>
      <c r="AI403" s="44" t="str">
        <f t="shared" ref="AI403" si="1905">IF(AI400&lt;&gt;"", 1, "")</f>
        <v/>
      </c>
      <c r="AJ403" s="44"/>
      <c r="AK403" s="44"/>
      <c r="AL403" s="44"/>
      <c r="AM403" s="44"/>
      <c r="AN403" s="110" t="b">
        <v>0</v>
      </c>
      <c r="AO403" s="44"/>
      <c r="AP403" s="44" t="str">
        <f t="shared" ref="AP403" si="1906">IF(AP400&lt;&gt;"", 1, "")</f>
        <v/>
      </c>
      <c r="AQ403" s="44"/>
      <c r="AR403" s="44"/>
      <c r="AS403" s="44"/>
      <c r="AT403" s="44"/>
      <c r="AU403" s="44"/>
      <c r="AV403" s="165"/>
    </row>
    <row r="404" spans="1:48" ht="13.25" customHeight="1" x14ac:dyDescent="0.2">
      <c r="B404" s="182"/>
      <c r="C404" s="185"/>
      <c r="D404" s="188"/>
      <c r="E404" s="179"/>
      <c r="F404" s="179"/>
      <c r="G404" s="179"/>
      <c r="H404" s="179"/>
      <c r="I404" s="179"/>
      <c r="J404" s="179"/>
      <c r="K404" s="179"/>
      <c r="L404" s="179"/>
      <c r="M404" s="179"/>
      <c r="N404" s="179"/>
      <c r="O404" s="164"/>
      <c r="P404" s="107" t="s">
        <v>416</v>
      </c>
      <c r="Q404" s="108"/>
      <c r="R404" s="164"/>
      <c r="S404" s="107" t="s">
        <v>417</v>
      </c>
      <c r="T404" s="108"/>
      <c r="U404" s="191"/>
      <c r="V404" s="79">
        <v>45</v>
      </c>
      <c r="W404" s="79"/>
      <c r="X404" s="158"/>
      <c r="Y404" s="159"/>
      <c r="Z404" s="159"/>
      <c r="AA404" s="159"/>
      <c r="AB404" s="159"/>
      <c r="AC404" s="159"/>
      <c r="AD404" s="159"/>
      <c r="AE404" s="110" t="str">
        <f t="shared" ref="AE404" si="1907">J400&amp;""</f>
        <v/>
      </c>
      <c r="AF404" s="139" t="str">
        <f t="shared" ref="AF404" si="1908">N400&amp;""</f>
        <v/>
      </c>
      <c r="AG404" s="110" t="b">
        <v>0</v>
      </c>
      <c r="AH404" s="44"/>
      <c r="AI404" s="44" t="str">
        <f t="shared" ref="AI404" si="1909">IF(AI400&lt;&gt;"", 1, "")</f>
        <v/>
      </c>
      <c r="AJ404" s="44"/>
      <c r="AK404" s="44"/>
      <c r="AL404" s="44"/>
      <c r="AM404" s="44"/>
      <c r="AN404" s="110" t="b">
        <v>0</v>
      </c>
      <c r="AO404" s="44"/>
      <c r="AP404" s="44" t="str">
        <f t="shared" ref="AP404" si="1910">IF(AP400&lt;&gt;"", 1, "")</f>
        <v/>
      </c>
      <c r="AQ404" s="44"/>
      <c r="AR404" s="44"/>
      <c r="AS404" s="44"/>
      <c r="AT404" s="44"/>
      <c r="AU404" s="44"/>
      <c r="AV404" s="165"/>
    </row>
    <row r="405" spans="1:48" ht="13.25" customHeight="1" x14ac:dyDescent="0.2">
      <c r="B405" s="182"/>
      <c r="C405" s="185"/>
      <c r="D405" s="188"/>
      <c r="E405" s="179"/>
      <c r="F405" s="179"/>
      <c r="G405" s="179"/>
      <c r="H405" s="179"/>
      <c r="I405" s="179"/>
      <c r="J405" s="179"/>
      <c r="K405" s="179"/>
      <c r="L405" s="179"/>
      <c r="M405" s="179"/>
      <c r="N405" s="179"/>
      <c r="O405" s="164"/>
      <c r="P405" s="107" t="s">
        <v>418</v>
      </c>
      <c r="Q405" s="108"/>
      <c r="R405" s="164"/>
      <c r="S405" s="107" t="s">
        <v>419</v>
      </c>
      <c r="T405" s="108"/>
      <c r="U405" s="191"/>
      <c r="V405" s="79">
        <v>45</v>
      </c>
      <c r="W405" s="79"/>
      <c r="X405" s="158"/>
      <c r="Y405" s="159"/>
      <c r="Z405" s="159"/>
      <c r="AA405" s="159"/>
      <c r="AB405" s="159"/>
      <c r="AC405" s="159"/>
      <c r="AD405" s="159"/>
      <c r="AE405" s="110" t="str">
        <f t="shared" ref="AE405" si="1911">J400&amp;""</f>
        <v/>
      </c>
      <c r="AF405" s="139" t="str">
        <f t="shared" ref="AF405" si="1912">N400&amp;""</f>
        <v/>
      </c>
      <c r="AG405" s="110" t="b">
        <v>0</v>
      </c>
      <c r="AH405" s="44"/>
      <c r="AI405" s="44" t="str">
        <f t="shared" ref="AI405" si="1913">IF(AI400&lt;&gt;"", 1, "")</f>
        <v/>
      </c>
      <c r="AJ405" s="44"/>
      <c r="AK405" s="44"/>
      <c r="AL405" s="44"/>
      <c r="AM405" s="44"/>
      <c r="AN405" s="110" t="b">
        <v>0</v>
      </c>
      <c r="AO405" s="44"/>
      <c r="AP405" s="44" t="str">
        <f t="shared" ref="AP405" si="1914">IF(AP400&lt;&gt;"", 1, "")</f>
        <v/>
      </c>
      <c r="AQ405" s="44"/>
      <c r="AR405" s="44"/>
      <c r="AS405" s="44"/>
      <c r="AT405" s="44"/>
      <c r="AU405" s="44"/>
      <c r="AV405" s="165"/>
    </row>
    <row r="406" spans="1:48" ht="13.25" customHeight="1" x14ac:dyDescent="0.2">
      <c r="B406" s="182"/>
      <c r="C406" s="185"/>
      <c r="D406" s="188"/>
      <c r="E406" s="179"/>
      <c r="F406" s="179"/>
      <c r="G406" s="179"/>
      <c r="H406" s="179"/>
      <c r="I406" s="179"/>
      <c r="J406" s="179"/>
      <c r="K406" s="179"/>
      <c r="L406" s="179"/>
      <c r="M406" s="179"/>
      <c r="N406" s="179"/>
      <c r="O406" s="164"/>
      <c r="P406" s="107" t="s">
        <v>420</v>
      </c>
      <c r="Q406" s="108"/>
      <c r="R406" s="164"/>
      <c r="S406" s="107" t="s">
        <v>421</v>
      </c>
      <c r="T406" s="108"/>
      <c r="U406" s="191"/>
      <c r="V406" s="79">
        <v>45</v>
      </c>
      <c r="W406" s="79"/>
      <c r="X406" s="158"/>
      <c r="Y406" s="159"/>
      <c r="Z406" s="159"/>
      <c r="AA406" s="159"/>
      <c r="AB406" s="159"/>
      <c r="AC406" s="159"/>
      <c r="AD406" s="159"/>
      <c r="AE406" s="110" t="str">
        <f t="shared" ref="AE406" si="1915">J400&amp;""</f>
        <v/>
      </c>
      <c r="AF406" s="139" t="str">
        <f t="shared" ref="AF406" si="1916">N400&amp;""</f>
        <v/>
      </c>
      <c r="AG406" s="110" t="b">
        <v>0</v>
      </c>
      <c r="AH406" s="44"/>
      <c r="AI406" s="44" t="str">
        <f t="shared" ref="AI406" si="1917">IF(AI400&lt;&gt;"", 1, "")</f>
        <v/>
      </c>
      <c r="AJ406" s="44"/>
      <c r="AK406" s="44"/>
      <c r="AL406" s="44"/>
      <c r="AM406" s="44"/>
      <c r="AN406" s="110" t="b">
        <v>0</v>
      </c>
      <c r="AO406" s="44"/>
      <c r="AP406" s="44" t="str">
        <f t="shared" ref="AP406" si="1918">IF(AP400&lt;&gt;"", 1, "")</f>
        <v/>
      </c>
      <c r="AQ406" s="44"/>
      <c r="AR406" s="44"/>
      <c r="AS406" s="44"/>
      <c r="AT406" s="44"/>
      <c r="AU406" s="44"/>
      <c r="AV406" s="165"/>
    </row>
    <row r="407" spans="1:48" ht="13.25" customHeight="1" x14ac:dyDescent="0.2">
      <c r="B407" s="182"/>
      <c r="C407" s="185"/>
      <c r="D407" s="188"/>
      <c r="E407" s="179"/>
      <c r="F407" s="179"/>
      <c r="G407" s="179"/>
      <c r="H407" s="179"/>
      <c r="I407" s="179"/>
      <c r="J407" s="179"/>
      <c r="K407" s="179"/>
      <c r="L407" s="179"/>
      <c r="M407" s="179"/>
      <c r="N407" s="179"/>
      <c r="O407" s="164"/>
      <c r="P407" s="107" t="s">
        <v>422</v>
      </c>
      <c r="Q407" s="108"/>
      <c r="R407" s="164"/>
      <c r="S407" s="107" t="s">
        <v>423</v>
      </c>
      <c r="T407" s="108"/>
      <c r="U407" s="191"/>
      <c r="V407" s="79">
        <v>45</v>
      </c>
      <c r="W407" s="79"/>
      <c r="X407" s="158"/>
      <c r="Y407" s="159"/>
      <c r="Z407" s="159"/>
      <c r="AA407" s="159"/>
      <c r="AB407" s="159"/>
      <c r="AC407" s="159"/>
      <c r="AD407" s="159"/>
      <c r="AE407" s="110" t="str">
        <f t="shared" ref="AE407" si="1919">J400&amp;""</f>
        <v/>
      </c>
      <c r="AF407" s="139" t="str">
        <f t="shared" ref="AF407" si="1920">N400&amp;""</f>
        <v/>
      </c>
      <c r="AG407" s="110" t="b">
        <v>0</v>
      </c>
      <c r="AH407" s="44"/>
      <c r="AI407" s="44" t="str">
        <f t="shared" ref="AI407" si="1921">IF(AI400&lt;&gt;"", 1, "")</f>
        <v/>
      </c>
      <c r="AJ407" s="44"/>
      <c r="AK407" s="44"/>
      <c r="AL407" s="44"/>
      <c r="AM407" s="44"/>
      <c r="AN407" s="110" t="b">
        <v>0</v>
      </c>
      <c r="AO407" s="44"/>
      <c r="AP407" s="44" t="str">
        <f t="shared" ref="AP407" si="1922">IF(AP400&lt;&gt;"", 1, "")</f>
        <v/>
      </c>
      <c r="AQ407" s="44"/>
      <c r="AR407" s="44"/>
      <c r="AS407" s="44"/>
      <c r="AT407" s="44"/>
      <c r="AU407" s="44"/>
      <c r="AV407" s="165"/>
    </row>
    <row r="408" spans="1:48" ht="13.25" customHeight="1" x14ac:dyDescent="0.2">
      <c r="B408" s="183"/>
      <c r="C408" s="186"/>
      <c r="D408" s="189"/>
      <c r="E408" s="180"/>
      <c r="F408" s="180"/>
      <c r="G408" s="180"/>
      <c r="H408" s="180"/>
      <c r="I408" s="180"/>
      <c r="J408" s="180"/>
      <c r="K408" s="180"/>
      <c r="L408" s="180"/>
      <c r="M408" s="180"/>
      <c r="N408" s="180"/>
      <c r="O408" s="166"/>
      <c r="P408" s="109" t="str">
        <f t="shared" ref="P408" si="1923">IF(AG408=TRUE, "Andere (specificeer:)", "Andere")</f>
        <v>Andere</v>
      </c>
      <c r="Q408" s="167"/>
      <c r="R408" s="166"/>
      <c r="S408" s="109" t="str">
        <f t="shared" ref="S408" si="1924">IF(AN408=TRUE, "Andere (specificeer:)", "Andere")</f>
        <v>Andere</v>
      </c>
      <c r="T408" s="167"/>
      <c r="U408" s="192"/>
      <c r="V408" s="79">
        <v>45</v>
      </c>
      <c r="W408" s="79"/>
      <c r="X408" s="158"/>
      <c r="Y408" s="159"/>
      <c r="Z408" s="159"/>
      <c r="AA408" s="159"/>
      <c r="AB408" s="159"/>
      <c r="AC408" s="159"/>
      <c r="AD408" s="159"/>
      <c r="AE408" s="110" t="str">
        <f t="shared" ref="AE408" si="1925">J400&amp;""</f>
        <v/>
      </c>
      <c r="AF408" s="139" t="str">
        <f t="shared" ref="AF408" si="1926">N400&amp;""</f>
        <v/>
      </c>
      <c r="AG408" s="110" t="b">
        <v>0</v>
      </c>
      <c r="AH408" s="44"/>
      <c r="AI408" s="44" t="str">
        <f t="shared" ref="AI408" si="1927">IF(AI400&lt;&gt;"", 1, "")</f>
        <v/>
      </c>
      <c r="AJ408" s="44"/>
      <c r="AK408" s="44"/>
      <c r="AL408" s="44"/>
      <c r="AM408" s="44"/>
      <c r="AN408" s="110" t="b">
        <v>0</v>
      </c>
      <c r="AO408" s="44"/>
      <c r="AP408" s="44" t="str">
        <f t="shared" ref="AP408" si="1928">IF(AP400&lt;&gt;"", 1, "")</f>
        <v/>
      </c>
      <c r="AQ408" s="44"/>
      <c r="AR408" s="44"/>
      <c r="AS408" s="44"/>
      <c r="AT408" s="44"/>
      <c r="AU408" s="44"/>
      <c r="AV408" s="135"/>
    </row>
    <row r="409" spans="1:48" ht="13.25" customHeight="1" x14ac:dyDescent="0.2">
      <c r="A409" s="85" t="str">
        <f t="shared" ref="A409" si="1929">IF(AV409&lt;&gt;"", "✘", "")</f>
        <v/>
      </c>
      <c r="B409" s="181" t="str">
        <f t="shared" ref="B409" si="1930">IF(C409&lt;&gt;"", IF(X409&lt;&gt;"", X409, "D"&amp;SUBSTITUTE(TEXT(W409/1000, "0000,000"), ",", ".")), "")</f>
        <v/>
      </c>
      <c r="C409" s="184" t="str">
        <f>IF(Y409&amp;Z409&amp;AA409&amp;AB409&amp;AC409&amp;AD409&lt;&gt;"", IF(D409&amp;E409&amp;F409&amp;G409&amp;H409&amp;I409&lt;&gt;Y409&amp;Z409&amp;AA409&amp;AB409&amp;AC409&amp;AD409, "Gewijzigde actie", "Bestaande actie"), IF(OR(D409&amp;E409&amp;F409&amp;G409&amp;H409&amp;I409&amp;J409&amp;K409&amp;L409&amp;M409&amp;N409&amp;Q417&amp;T417&amp;U409&lt;&gt;"", AH409&lt;&gt;0, AO409&lt;&gt;0), "Nieuwe actie", ""))</f>
        <v/>
      </c>
      <c r="D409" s="187"/>
      <c r="E409" s="178"/>
      <c r="F409" s="178"/>
      <c r="G409" s="178"/>
      <c r="H409" s="178"/>
      <c r="I409" s="178"/>
      <c r="J409" s="178"/>
      <c r="K409" s="178"/>
      <c r="L409" s="178"/>
      <c r="M409" s="178"/>
      <c r="N409" s="178"/>
      <c r="O409" s="168"/>
      <c r="P409" s="105" t="s">
        <v>406</v>
      </c>
      <c r="Q409" s="106"/>
      <c r="R409" s="168"/>
      <c r="S409" s="105" t="s">
        <v>407</v>
      </c>
      <c r="T409" s="106"/>
      <c r="U409" s="190"/>
      <c r="V409" s="79">
        <v>46</v>
      </c>
      <c r="W409" s="79" t="str">
        <f>IF(C409&lt;&gt;"", IF(C409="Nieuwe actie", MAX(VALUE(Datum_werkingsjaar&amp;"000"), $W$3:$W408)+1, VALUE(RIGHT(SUBSTITUTE(X409, ".", ""), 7))), "")</f>
        <v/>
      </c>
      <c r="X409" s="158"/>
      <c r="Y409" s="159"/>
      <c r="Z409" s="159"/>
      <c r="AA409" s="159"/>
      <c r="AB409" s="159"/>
      <c r="AC409" s="159"/>
      <c r="AD409" s="159"/>
      <c r="AE409" s="110" t="str">
        <f t="shared" ref="AE409" si="1931">J409&amp;""</f>
        <v/>
      </c>
      <c r="AF409" s="139" t="str">
        <f t="shared" ref="AF409" si="1932">N409&amp;""</f>
        <v/>
      </c>
      <c r="AG409" s="110" t="b">
        <v>0</v>
      </c>
      <c r="AH409" s="44" cm="1">
        <f t="array" ref="AH409">SUMPRODUCT((AG409:AG417)*(AG409:AG417))</f>
        <v>0</v>
      </c>
      <c r="AI409" s="44" t="str">
        <f>IF(OR($J409="Gerealiseerd", $J409="In uitvoering", $J409="Geschrapt"), IF(OR($N409=Samenwerking_C, $N409=Samenwerking_C_BDO), IF(AH409=0, "| Selecteer één of meerdere samenwerkingen in kolom 'O'.  ", ""), ""), "")</f>
        <v/>
      </c>
      <c r="AJ409" s="44" t="str">
        <f>IF(AH409&lt;&gt;0, IF(OR($N409="", $N409=Samenwerking_geen, $N409=Samenwerking_BDO), "| Maak de juiste keuze in cel 'N"&amp;ROW(N409)&amp;"' vooraleer je samenwerkingen in kolom 'O' aanduidt. Laat anders selectievakken in kolom 'O' niet aangevinkt.  ", ""), "")</f>
        <v/>
      </c>
      <c r="AK409" s="44" t="str">
        <f t="shared" ref="AK409" si="1933">IF(AG417&lt;&gt;TRUE, IF(Q417&lt;&gt;"", "| Als je andere samenwerking(en) specificeert in cel 'O"&amp;ROW(Q417)&amp;"', moet je eerst het vak 'Andere' in kolom 'O' selecteren. Laat anders cel 'O"&amp;ROW(Q417)&amp;"' leeg voor deze doelstelling.  ", ""), "")</f>
        <v/>
      </c>
      <c r="AL409" s="44" t="str">
        <f>IF(OR($N409=Samenwerking_C, $N409=Samenwerking_C_BDO), IF(AG417=TRUE, IF(Q417="", "| Specificeer andere samenwerking(en) in cel 'Q"&amp;ROW(Q417)&amp;"'.  ", ""), ""), "")</f>
        <v/>
      </c>
      <c r="AM409" s="44" t="str">
        <f t="shared" ref="AM409" si="1934">IF(AI409&lt;&gt;"", AI409, IF(AJ409&lt;&gt;"", AJ409, IF(AK409&lt;&gt;"", AK409, AK409&amp;AL409)))</f>
        <v/>
      </c>
      <c r="AN409" s="110" t="b">
        <v>0</v>
      </c>
      <c r="AO409" s="44" cm="1">
        <f t="array" ref="AO409">SUMPRODUCT((AN409:AN417)*(AN409:AN417))</f>
        <v>0</v>
      </c>
      <c r="AP409" s="44" t="str">
        <f>IF(OR($J409="Gerealiseerd", $J409="In uitvoering", $J409="Geschrapt"), IF(OR($N409=Samenwerking_BDO, $N409=Samenwerking_C_BDO), IF(AO409=0,"| Selecteer één of meerdere samenwerkingen in kolom 'R'.  ",""), ""), "")</f>
        <v/>
      </c>
      <c r="AQ409" s="44" t="str">
        <f>IF(AO409&lt;&gt;0, IF(OR($N409="", $N409=Samenwerking_geen, $N409=Samenwerking_C), "| Maak de juiste keuze in cel 'N"&amp;ROW(N409)&amp;"' vooraleer je samenwerkingen in kolom 'R' aanduidt. Laat anders selectievakken in kolom 'R' niet aangevinkt.  ", ""), "")</f>
        <v/>
      </c>
      <c r="AR409" s="44" t="str">
        <f t="shared" ref="AR409" si="1935">IF(AN417&lt;&gt;TRUE, IF(T417&lt;&gt;"", "| Als je andere samenwerking(en) specificeert in cel 'R"&amp;ROW(T417)&amp;"', moet je eerst het vak 'Andere' in kolom 'R' selecteren. Anders laat cel 'R"&amp;ROW(T417)&amp;"' leeg voor deze doelstelling.  ", ""), "")</f>
        <v/>
      </c>
      <c r="AS409" s="44" t="str">
        <f>IF(OR($N409=Samenwerking_BDO, $N409=Samenwerking_C_BDO), IF(AN417=TRUE, IF(T417="", "| Specificeer andere samenwerking(en) in cel 'T"&amp;ROW(T417)&amp;"'.  ", ""), ""), "")</f>
        <v/>
      </c>
      <c r="AT409" s="44" t="str">
        <f t="shared" ref="AT409" si="1936">IF(AP409&lt;&gt;"", AP409, IF(AQ409&lt;&gt;"", AQ409, IF(AR409&lt;&gt;"", AR409, AR409&amp;AS409)))</f>
        <v/>
      </c>
      <c r="AU409" s="44" t="str">
        <f t="shared" ref="AU409" si="1937">IF(C409&lt;&gt;"", IF(OR(D409="", E409="", G409="", I409="", J409="", M409="", IF(J409="Gerealiseerd", IF(K409="Ja", OR(L409="", N409=""), OR(K409="", N409="")), IF(J409="In uitvoering", N409="", IF(J409="Niet in uitvoering", L409="")))), "| Vul verplichte velden in.", ""), "")</f>
        <v/>
      </c>
      <c r="AV409" s="124" t="str">
        <f t="shared" ref="AV409" si="1938">IF(OR(AM409&lt;&gt;"", AT409&lt;&gt;""), AM409&amp;AT409, AU409)</f>
        <v/>
      </c>
    </row>
    <row r="410" spans="1:48" ht="13.25" customHeight="1" x14ac:dyDescent="0.2">
      <c r="B410" s="182"/>
      <c r="C410" s="185"/>
      <c r="D410" s="188"/>
      <c r="E410" s="179"/>
      <c r="F410" s="179"/>
      <c r="G410" s="179"/>
      <c r="H410" s="179"/>
      <c r="I410" s="179"/>
      <c r="J410" s="179"/>
      <c r="K410" s="179"/>
      <c r="L410" s="179"/>
      <c r="M410" s="179"/>
      <c r="N410" s="179"/>
      <c r="O410" s="164"/>
      <c r="P410" s="107" t="s">
        <v>410</v>
      </c>
      <c r="Q410" s="108"/>
      <c r="R410" s="164"/>
      <c r="S410" s="107" t="s">
        <v>411</v>
      </c>
      <c r="T410" s="108"/>
      <c r="U410" s="191"/>
      <c r="V410" s="79">
        <v>46</v>
      </c>
      <c r="W410" s="79"/>
      <c r="X410" s="158"/>
      <c r="Y410" s="159"/>
      <c r="Z410" s="159"/>
      <c r="AA410" s="159"/>
      <c r="AB410" s="159"/>
      <c r="AC410" s="159"/>
      <c r="AD410" s="159"/>
      <c r="AE410" s="110" t="str">
        <f t="shared" ref="AE410" si="1939">J409&amp;""</f>
        <v/>
      </c>
      <c r="AF410" s="139" t="str">
        <f t="shared" ref="AF410" si="1940">N409&amp;""</f>
        <v/>
      </c>
      <c r="AG410" s="110" t="b">
        <v>0</v>
      </c>
      <c r="AH410" s="44"/>
      <c r="AI410" s="44" t="str">
        <f t="shared" ref="AI410" si="1941">IF(AI409&lt;&gt;"", 1, "")</f>
        <v/>
      </c>
      <c r="AJ410" s="44"/>
      <c r="AK410" s="44"/>
      <c r="AL410" s="44"/>
      <c r="AM410" s="44"/>
      <c r="AN410" s="110" t="b">
        <v>0</v>
      </c>
      <c r="AO410" s="44"/>
      <c r="AP410" s="44" t="str">
        <f t="shared" ref="AP410" si="1942">IF(AP409&lt;&gt;"", 1, "")</f>
        <v/>
      </c>
      <c r="AQ410" s="44"/>
      <c r="AR410" s="44"/>
      <c r="AS410" s="44"/>
      <c r="AT410" s="44"/>
      <c r="AU410" s="44"/>
      <c r="AV410" s="124"/>
    </row>
    <row r="411" spans="1:48" ht="13.25" customHeight="1" x14ac:dyDescent="0.2">
      <c r="B411" s="182"/>
      <c r="C411" s="185"/>
      <c r="D411" s="188"/>
      <c r="E411" s="179"/>
      <c r="F411" s="179"/>
      <c r="G411" s="179"/>
      <c r="H411" s="179"/>
      <c r="I411" s="179"/>
      <c r="J411" s="179"/>
      <c r="K411" s="179"/>
      <c r="L411" s="179"/>
      <c r="M411" s="179"/>
      <c r="N411" s="179"/>
      <c r="O411" s="164"/>
      <c r="P411" s="107" t="s">
        <v>412</v>
      </c>
      <c r="Q411" s="108"/>
      <c r="R411" s="164"/>
      <c r="S411" s="107" t="s">
        <v>413</v>
      </c>
      <c r="T411" s="108"/>
      <c r="U411" s="191"/>
      <c r="V411" s="79">
        <v>46</v>
      </c>
      <c r="W411" s="79"/>
      <c r="X411" s="158"/>
      <c r="Y411" s="159"/>
      <c r="Z411" s="159"/>
      <c r="AA411" s="159"/>
      <c r="AB411" s="159"/>
      <c r="AC411" s="159"/>
      <c r="AD411" s="159"/>
      <c r="AE411" s="110" t="str">
        <f t="shared" ref="AE411" si="1943">J409&amp;""</f>
        <v/>
      </c>
      <c r="AF411" s="139" t="str">
        <f t="shared" ref="AF411" si="1944">N409&amp;""</f>
        <v/>
      </c>
      <c r="AG411" s="110" t="b">
        <v>0</v>
      </c>
      <c r="AH411" s="44"/>
      <c r="AI411" s="44" t="str">
        <f t="shared" ref="AI411" si="1945">IF(AI409&lt;&gt;"", 1, "")</f>
        <v/>
      </c>
      <c r="AJ411" s="44"/>
      <c r="AK411" s="44"/>
      <c r="AL411" s="44"/>
      <c r="AM411" s="44"/>
      <c r="AN411" s="110" t="b">
        <v>0</v>
      </c>
      <c r="AO411" s="44"/>
      <c r="AP411" s="44" t="str">
        <f t="shared" ref="AP411" si="1946">IF(AP409&lt;&gt;"", 1, "")</f>
        <v/>
      </c>
      <c r="AQ411" s="44"/>
      <c r="AR411" s="44"/>
      <c r="AS411" s="44"/>
      <c r="AT411" s="44"/>
      <c r="AU411" s="44"/>
      <c r="AV411" s="165"/>
    </row>
    <row r="412" spans="1:48" ht="13.25" customHeight="1" x14ac:dyDescent="0.2">
      <c r="B412" s="182"/>
      <c r="C412" s="185"/>
      <c r="D412" s="188"/>
      <c r="E412" s="179"/>
      <c r="F412" s="179"/>
      <c r="G412" s="179"/>
      <c r="H412" s="179"/>
      <c r="I412" s="179"/>
      <c r="J412" s="179"/>
      <c r="K412" s="179"/>
      <c r="L412" s="179"/>
      <c r="M412" s="179"/>
      <c r="N412" s="179"/>
      <c r="O412" s="164"/>
      <c r="P412" s="107" t="s">
        <v>414</v>
      </c>
      <c r="Q412" s="108"/>
      <c r="R412" s="164"/>
      <c r="S412" s="107" t="s">
        <v>415</v>
      </c>
      <c r="T412" s="108"/>
      <c r="U412" s="191"/>
      <c r="V412" s="79">
        <v>46</v>
      </c>
      <c r="W412" s="79"/>
      <c r="X412" s="158"/>
      <c r="Y412" s="159"/>
      <c r="Z412" s="159"/>
      <c r="AA412" s="159"/>
      <c r="AB412" s="159"/>
      <c r="AC412" s="159"/>
      <c r="AD412" s="159"/>
      <c r="AE412" s="110" t="str">
        <f t="shared" ref="AE412" si="1947">J409&amp;""</f>
        <v/>
      </c>
      <c r="AF412" s="139" t="str">
        <f t="shared" ref="AF412" si="1948">N409&amp;""</f>
        <v/>
      </c>
      <c r="AG412" s="110" t="b">
        <v>0</v>
      </c>
      <c r="AH412" s="44"/>
      <c r="AI412" s="44" t="str">
        <f t="shared" ref="AI412" si="1949">IF(AI409&lt;&gt;"", 1, "")</f>
        <v/>
      </c>
      <c r="AJ412" s="44"/>
      <c r="AK412" s="44"/>
      <c r="AL412" s="44"/>
      <c r="AM412" s="44"/>
      <c r="AN412" s="110" t="b">
        <v>0</v>
      </c>
      <c r="AO412" s="44"/>
      <c r="AP412" s="44" t="str">
        <f t="shared" ref="AP412" si="1950">IF(AP409&lt;&gt;"", 1, "")</f>
        <v/>
      </c>
      <c r="AQ412" s="44"/>
      <c r="AR412" s="44"/>
      <c r="AS412" s="44"/>
      <c r="AT412" s="44"/>
      <c r="AU412" s="44"/>
      <c r="AV412" s="165"/>
    </row>
    <row r="413" spans="1:48" ht="13.25" customHeight="1" x14ac:dyDescent="0.2">
      <c r="B413" s="182"/>
      <c r="C413" s="185"/>
      <c r="D413" s="188"/>
      <c r="E413" s="179"/>
      <c r="F413" s="179"/>
      <c r="G413" s="179"/>
      <c r="H413" s="179"/>
      <c r="I413" s="179"/>
      <c r="J413" s="179"/>
      <c r="K413" s="179"/>
      <c r="L413" s="179"/>
      <c r="M413" s="179"/>
      <c r="N413" s="179"/>
      <c r="O413" s="164"/>
      <c r="P413" s="107" t="s">
        <v>416</v>
      </c>
      <c r="Q413" s="108"/>
      <c r="R413" s="164"/>
      <c r="S413" s="107" t="s">
        <v>417</v>
      </c>
      <c r="T413" s="108"/>
      <c r="U413" s="191"/>
      <c r="V413" s="79">
        <v>46</v>
      </c>
      <c r="W413" s="79"/>
      <c r="X413" s="158"/>
      <c r="Y413" s="159"/>
      <c r="Z413" s="159"/>
      <c r="AA413" s="159"/>
      <c r="AB413" s="159"/>
      <c r="AC413" s="159"/>
      <c r="AD413" s="159"/>
      <c r="AE413" s="110" t="str">
        <f t="shared" ref="AE413" si="1951">J409&amp;""</f>
        <v/>
      </c>
      <c r="AF413" s="139" t="str">
        <f t="shared" ref="AF413" si="1952">N409&amp;""</f>
        <v/>
      </c>
      <c r="AG413" s="110" t="b">
        <v>0</v>
      </c>
      <c r="AH413" s="44"/>
      <c r="AI413" s="44" t="str">
        <f t="shared" ref="AI413" si="1953">IF(AI409&lt;&gt;"", 1, "")</f>
        <v/>
      </c>
      <c r="AJ413" s="44"/>
      <c r="AK413" s="44"/>
      <c r="AL413" s="44"/>
      <c r="AM413" s="44"/>
      <c r="AN413" s="110" t="b">
        <v>0</v>
      </c>
      <c r="AO413" s="44"/>
      <c r="AP413" s="44" t="str">
        <f t="shared" ref="AP413" si="1954">IF(AP409&lt;&gt;"", 1, "")</f>
        <v/>
      </c>
      <c r="AQ413" s="44"/>
      <c r="AR413" s="44"/>
      <c r="AS413" s="44"/>
      <c r="AT413" s="44"/>
      <c r="AU413" s="44"/>
      <c r="AV413" s="165"/>
    </row>
    <row r="414" spans="1:48" ht="13.25" customHeight="1" x14ac:dyDescent="0.2">
      <c r="B414" s="182"/>
      <c r="C414" s="185"/>
      <c r="D414" s="188"/>
      <c r="E414" s="179"/>
      <c r="F414" s="179"/>
      <c r="G414" s="179"/>
      <c r="H414" s="179"/>
      <c r="I414" s="179"/>
      <c r="J414" s="179"/>
      <c r="K414" s="179"/>
      <c r="L414" s="179"/>
      <c r="M414" s="179"/>
      <c r="N414" s="179"/>
      <c r="O414" s="164"/>
      <c r="P414" s="107" t="s">
        <v>418</v>
      </c>
      <c r="Q414" s="108"/>
      <c r="R414" s="164"/>
      <c r="S414" s="107" t="s">
        <v>419</v>
      </c>
      <c r="T414" s="108"/>
      <c r="U414" s="191"/>
      <c r="V414" s="79">
        <v>46</v>
      </c>
      <c r="W414" s="79"/>
      <c r="X414" s="158"/>
      <c r="Y414" s="159"/>
      <c r="Z414" s="159"/>
      <c r="AA414" s="159"/>
      <c r="AB414" s="159"/>
      <c r="AC414" s="159"/>
      <c r="AD414" s="159"/>
      <c r="AE414" s="110" t="str">
        <f t="shared" ref="AE414" si="1955">J409&amp;""</f>
        <v/>
      </c>
      <c r="AF414" s="139" t="str">
        <f t="shared" ref="AF414" si="1956">N409&amp;""</f>
        <v/>
      </c>
      <c r="AG414" s="110" t="b">
        <v>0</v>
      </c>
      <c r="AH414" s="44"/>
      <c r="AI414" s="44" t="str">
        <f t="shared" ref="AI414" si="1957">IF(AI409&lt;&gt;"", 1, "")</f>
        <v/>
      </c>
      <c r="AJ414" s="44"/>
      <c r="AK414" s="44"/>
      <c r="AL414" s="44"/>
      <c r="AM414" s="44"/>
      <c r="AN414" s="110" t="b">
        <v>0</v>
      </c>
      <c r="AO414" s="44"/>
      <c r="AP414" s="44" t="str">
        <f t="shared" ref="AP414" si="1958">IF(AP409&lt;&gt;"", 1, "")</f>
        <v/>
      </c>
      <c r="AQ414" s="44"/>
      <c r="AR414" s="44"/>
      <c r="AS414" s="44"/>
      <c r="AT414" s="44"/>
      <c r="AU414" s="44"/>
      <c r="AV414" s="165"/>
    </row>
    <row r="415" spans="1:48" ht="13.25" customHeight="1" x14ac:dyDescent="0.2">
      <c r="B415" s="182"/>
      <c r="C415" s="185"/>
      <c r="D415" s="188"/>
      <c r="E415" s="179"/>
      <c r="F415" s="179"/>
      <c r="G415" s="179"/>
      <c r="H415" s="179"/>
      <c r="I415" s="179"/>
      <c r="J415" s="179"/>
      <c r="K415" s="179"/>
      <c r="L415" s="179"/>
      <c r="M415" s="179"/>
      <c r="N415" s="179"/>
      <c r="O415" s="164"/>
      <c r="P415" s="107" t="s">
        <v>420</v>
      </c>
      <c r="Q415" s="108"/>
      <c r="R415" s="164"/>
      <c r="S415" s="107" t="s">
        <v>421</v>
      </c>
      <c r="T415" s="108"/>
      <c r="U415" s="191"/>
      <c r="V415" s="79">
        <v>46</v>
      </c>
      <c r="W415" s="79"/>
      <c r="X415" s="158"/>
      <c r="Y415" s="159"/>
      <c r="Z415" s="159"/>
      <c r="AA415" s="159"/>
      <c r="AB415" s="159"/>
      <c r="AC415" s="159"/>
      <c r="AD415" s="159"/>
      <c r="AE415" s="110" t="str">
        <f t="shared" ref="AE415" si="1959">J409&amp;""</f>
        <v/>
      </c>
      <c r="AF415" s="139" t="str">
        <f t="shared" ref="AF415" si="1960">N409&amp;""</f>
        <v/>
      </c>
      <c r="AG415" s="110" t="b">
        <v>0</v>
      </c>
      <c r="AH415" s="44"/>
      <c r="AI415" s="44" t="str">
        <f t="shared" ref="AI415" si="1961">IF(AI409&lt;&gt;"", 1, "")</f>
        <v/>
      </c>
      <c r="AJ415" s="44"/>
      <c r="AK415" s="44"/>
      <c r="AL415" s="44"/>
      <c r="AM415" s="44"/>
      <c r="AN415" s="110" t="b">
        <v>0</v>
      </c>
      <c r="AO415" s="44"/>
      <c r="AP415" s="44" t="str">
        <f t="shared" ref="AP415" si="1962">IF(AP409&lt;&gt;"", 1, "")</f>
        <v/>
      </c>
      <c r="AQ415" s="44"/>
      <c r="AR415" s="44"/>
      <c r="AS415" s="44"/>
      <c r="AT415" s="44"/>
      <c r="AU415" s="44"/>
      <c r="AV415" s="165"/>
    </row>
    <row r="416" spans="1:48" ht="13.25" customHeight="1" x14ac:dyDescent="0.2">
      <c r="B416" s="182"/>
      <c r="C416" s="185"/>
      <c r="D416" s="188"/>
      <c r="E416" s="179"/>
      <c r="F416" s="179"/>
      <c r="G416" s="179"/>
      <c r="H416" s="179"/>
      <c r="I416" s="179"/>
      <c r="J416" s="179"/>
      <c r="K416" s="179"/>
      <c r="L416" s="179"/>
      <c r="M416" s="179"/>
      <c r="N416" s="179"/>
      <c r="O416" s="164"/>
      <c r="P416" s="107" t="s">
        <v>422</v>
      </c>
      <c r="Q416" s="108"/>
      <c r="R416" s="164"/>
      <c r="S416" s="107" t="s">
        <v>423</v>
      </c>
      <c r="T416" s="108"/>
      <c r="U416" s="191"/>
      <c r="V416" s="79">
        <v>46</v>
      </c>
      <c r="W416" s="79"/>
      <c r="X416" s="158"/>
      <c r="Y416" s="159"/>
      <c r="Z416" s="159"/>
      <c r="AA416" s="159"/>
      <c r="AB416" s="159"/>
      <c r="AC416" s="159"/>
      <c r="AD416" s="159"/>
      <c r="AE416" s="110" t="str">
        <f t="shared" ref="AE416" si="1963">J409&amp;""</f>
        <v/>
      </c>
      <c r="AF416" s="139" t="str">
        <f t="shared" ref="AF416" si="1964">N409&amp;""</f>
        <v/>
      </c>
      <c r="AG416" s="110" t="b">
        <v>0</v>
      </c>
      <c r="AH416" s="44"/>
      <c r="AI416" s="44" t="str">
        <f t="shared" ref="AI416" si="1965">IF(AI409&lt;&gt;"", 1, "")</f>
        <v/>
      </c>
      <c r="AJ416" s="44"/>
      <c r="AK416" s="44"/>
      <c r="AL416" s="44"/>
      <c r="AM416" s="44"/>
      <c r="AN416" s="110" t="b">
        <v>0</v>
      </c>
      <c r="AO416" s="44"/>
      <c r="AP416" s="44" t="str">
        <f t="shared" ref="AP416" si="1966">IF(AP409&lt;&gt;"", 1, "")</f>
        <v/>
      </c>
      <c r="AQ416" s="44"/>
      <c r="AR416" s="44"/>
      <c r="AS416" s="44"/>
      <c r="AT416" s="44"/>
      <c r="AU416" s="44"/>
      <c r="AV416" s="165"/>
    </row>
    <row r="417" spans="1:48" ht="13.25" customHeight="1" x14ac:dyDescent="0.2">
      <c r="B417" s="183"/>
      <c r="C417" s="186"/>
      <c r="D417" s="189"/>
      <c r="E417" s="180"/>
      <c r="F417" s="180"/>
      <c r="G417" s="180"/>
      <c r="H417" s="180"/>
      <c r="I417" s="180"/>
      <c r="J417" s="180"/>
      <c r="K417" s="180"/>
      <c r="L417" s="180"/>
      <c r="M417" s="180"/>
      <c r="N417" s="180"/>
      <c r="O417" s="166"/>
      <c r="P417" s="109" t="str">
        <f t="shared" ref="P417" si="1967">IF(AG417=TRUE, "Andere (specificeer:)", "Andere")</f>
        <v>Andere</v>
      </c>
      <c r="Q417" s="167"/>
      <c r="R417" s="166"/>
      <c r="S417" s="109" t="str">
        <f t="shared" ref="S417" si="1968">IF(AN417=TRUE, "Andere (specificeer:)", "Andere")</f>
        <v>Andere</v>
      </c>
      <c r="T417" s="167"/>
      <c r="U417" s="192"/>
      <c r="V417" s="79">
        <v>46</v>
      </c>
      <c r="W417" s="79"/>
      <c r="X417" s="158"/>
      <c r="Y417" s="159"/>
      <c r="Z417" s="159"/>
      <c r="AA417" s="159"/>
      <c r="AB417" s="159"/>
      <c r="AC417" s="159"/>
      <c r="AD417" s="159"/>
      <c r="AE417" s="110" t="str">
        <f t="shared" ref="AE417" si="1969">J409&amp;""</f>
        <v/>
      </c>
      <c r="AF417" s="139" t="str">
        <f t="shared" ref="AF417" si="1970">N409&amp;""</f>
        <v/>
      </c>
      <c r="AG417" s="110" t="b">
        <v>0</v>
      </c>
      <c r="AH417" s="44"/>
      <c r="AI417" s="44" t="str">
        <f t="shared" ref="AI417" si="1971">IF(AI409&lt;&gt;"", 1, "")</f>
        <v/>
      </c>
      <c r="AJ417" s="44"/>
      <c r="AK417" s="44"/>
      <c r="AL417" s="44"/>
      <c r="AM417" s="44"/>
      <c r="AN417" s="110" t="b">
        <v>0</v>
      </c>
      <c r="AO417" s="44"/>
      <c r="AP417" s="44" t="str">
        <f t="shared" ref="AP417" si="1972">IF(AP409&lt;&gt;"", 1, "")</f>
        <v/>
      </c>
      <c r="AQ417" s="44"/>
      <c r="AR417" s="44"/>
      <c r="AS417" s="44"/>
      <c r="AT417" s="44"/>
      <c r="AU417" s="44"/>
      <c r="AV417" s="135"/>
    </row>
    <row r="418" spans="1:48" ht="13.25" customHeight="1" x14ac:dyDescent="0.2">
      <c r="A418" s="85" t="str">
        <f t="shared" ref="A418" si="1973">IF(AV418&lt;&gt;"", "✘", "")</f>
        <v/>
      </c>
      <c r="B418" s="181" t="str">
        <f t="shared" ref="B418" si="1974">IF(C418&lt;&gt;"", IF(X418&lt;&gt;"", X418, "D"&amp;SUBSTITUTE(TEXT(W418/1000, "0000,000"), ",", ".")), "")</f>
        <v/>
      </c>
      <c r="C418" s="184" t="str">
        <f>IF(Y418&amp;Z418&amp;AA418&amp;AB418&amp;AC418&amp;AD418&lt;&gt;"", IF(D418&amp;E418&amp;F418&amp;G418&amp;H418&amp;I418&lt;&gt;Y418&amp;Z418&amp;AA418&amp;AB418&amp;AC418&amp;AD418, "Gewijzigde actie", "Bestaande actie"), IF(OR(D418&amp;E418&amp;F418&amp;G418&amp;H418&amp;I418&amp;J418&amp;K418&amp;L418&amp;M418&amp;N418&amp;Q426&amp;T426&amp;U418&lt;&gt;"", AH418&lt;&gt;0, AO418&lt;&gt;0), "Nieuwe actie", ""))</f>
        <v/>
      </c>
      <c r="D418" s="187"/>
      <c r="E418" s="178"/>
      <c r="F418" s="178"/>
      <c r="G418" s="178"/>
      <c r="H418" s="178"/>
      <c r="I418" s="178"/>
      <c r="J418" s="178"/>
      <c r="K418" s="178"/>
      <c r="L418" s="178"/>
      <c r="M418" s="178"/>
      <c r="N418" s="178"/>
      <c r="O418" s="168"/>
      <c r="P418" s="105" t="s">
        <v>406</v>
      </c>
      <c r="Q418" s="106"/>
      <c r="R418" s="168"/>
      <c r="S418" s="105" t="s">
        <v>407</v>
      </c>
      <c r="T418" s="106"/>
      <c r="U418" s="190"/>
      <c r="V418" s="79">
        <v>47</v>
      </c>
      <c r="W418" s="79" t="str">
        <f>IF(C418&lt;&gt;"", IF(C418="Nieuwe actie", MAX(VALUE(Datum_werkingsjaar&amp;"000"), $W$3:$W417)+1, VALUE(RIGHT(SUBSTITUTE(X418, ".", ""), 7))), "")</f>
        <v/>
      </c>
      <c r="X418" s="158"/>
      <c r="Y418" s="159"/>
      <c r="Z418" s="159"/>
      <c r="AA418" s="159"/>
      <c r="AB418" s="159"/>
      <c r="AC418" s="159"/>
      <c r="AD418" s="159"/>
      <c r="AE418" s="110" t="str">
        <f t="shared" ref="AE418" si="1975">J418&amp;""</f>
        <v/>
      </c>
      <c r="AF418" s="139" t="str">
        <f t="shared" ref="AF418" si="1976">N418&amp;""</f>
        <v/>
      </c>
      <c r="AG418" s="110" t="b">
        <v>0</v>
      </c>
      <c r="AH418" s="44" cm="1">
        <f t="array" ref="AH418">SUMPRODUCT((AG418:AG426)*(AG418:AG426))</f>
        <v>0</v>
      </c>
      <c r="AI418" s="44" t="str">
        <f>IF(OR($J418="Gerealiseerd", $J418="In uitvoering", $J418="Geschrapt"), IF(OR($N418=Samenwerking_C, $N418=Samenwerking_C_BDO), IF(AH418=0, "| Selecteer één of meerdere samenwerkingen in kolom 'O'.  ", ""), ""), "")</f>
        <v/>
      </c>
      <c r="AJ418" s="44" t="str">
        <f>IF(AH418&lt;&gt;0, IF(OR($N418="", $N418=Samenwerking_geen, $N418=Samenwerking_BDO), "| Maak de juiste keuze in cel 'N"&amp;ROW(N418)&amp;"' vooraleer je samenwerkingen in kolom 'O' aanduidt. Laat anders selectievakken in kolom 'O' niet aangevinkt.  ", ""), "")</f>
        <v/>
      </c>
      <c r="AK418" s="44" t="str">
        <f t="shared" ref="AK418" si="1977">IF(AG426&lt;&gt;TRUE, IF(Q426&lt;&gt;"", "| Als je andere samenwerking(en) specificeert in cel 'O"&amp;ROW(Q426)&amp;"', moet je eerst het vak 'Andere' in kolom 'O' selecteren. Laat anders cel 'O"&amp;ROW(Q426)&amp;"' leeg voor deze doelstelling.  ", ""), "")</f>
        <v/>
      </c>
      <c r="AL418" s="44" t="str">
        <f>IF(OR($N418=Samenwerking_C, $N418=Samenwerking_C_BDO), IF(AG426=TRUE, IF(Q426="", "| Specificeer andere samenwerking(en) in cel 'Q"&amp;ROW(Q426)&amp;"'.  ", ""), ""), "")</f>
        <v/>
      </c>
      <c r="AM418" s="44" t="str">
        <f t="shared" ref="AM418" si="1978">IF(AI418&lt;&gt;"", AI418, IF(AJ418&lt;&gt;"", AJ418, IF(AK418&lt;&gt;"", AK418, AK418&amp;AL418)))</f>
        <v/>
      </c>
      <c r="AN418" s="110" t="b">
        <v>0</v>
      </c>
      <c r="AO418" s="44" cm="1">
        <f t="array" ref="AO418">SUMPRODUCT((AN418:AN426)*(AN418:AN426))</f>
        <v>0</v>
      </c>
      <c r="AP418" s="44" t="str">
        <f>IF(OR($J418="Gerealiseerd", $J418="In uitvoering", $J418="Geschrapt"), IF(OR($N418=Samenwerking_BDO, $N418=Samenwerking_C_BDO), IF(AO418=0,"| Selecteer één of meerdere samenwerkingen in kolom 'R'.  ",""), ""), "")</f>
        <v/>
      </c>
      <c r="AQ418" s="44" t="str">
        <f>IF(AO418&lt;&gt;0, IF(OR($N418="", $N418=Samenwerking_geen, $N418=Samenwerking_C), "| Maak de juiste keuze in cel 'N"&amp;ROW(N418)&amp;"' vooraleer je samenwerkingen in kolom 'R' aanduidt. Laat anders selectievakken in kolom 'R' niet aangevinkt.  ", ""), "")</f>
        <v/>
      </c>
      <c r="AR418" s="44" t="str">
        <f t="shared" ref="AR418" si="1979">IF(AN426&lt;&gt;TRUE, IF(T426&lt;&gt;"", "| Als je andere samenwerking(en) specificeert in cel 'R"&amp;ROW(T426)&amp;"', moet je eerst het vak 'Andere' in kolom 'R' selecteren. Anders laat cel 'R"&amp;ROW(T426)&amp;"' leeg voor deze doelstelling.  ", ""), "")</f>
        <v/>
      </c>
      <c r="AS418" s="44" t="str">
        <f>IF(OR($N418=Samenwerking_BDO, $N418=Samenwerking_C_BDO), IF(AN426=TRUE, IF(T426="", "| Specificeer andere samenwerking(en) in cel 'T"&amp;ROW(T426)&amp;"'.  ", ""), ""), "")</f>
        <v/>
      </c>
      <c r="AT418" s="44" t="str">
        <f t="shared" ref="AT418" si="1980">IF(AP418&lt;&gt;"", AP418, IF(AQ418&lt;&gt;"", AQ418, IF(AR418&lt;&gt;"", AR418, AR418&amp;AS418)))</f>
        <v/>
      </c>
      <c r="AU418" s="44" t="str">
        <f t="shared" ref="AU418" si="1981">IF(C418&lt;&gt;"", IF(OR(D418="", E418="", G418="", I418="", J418="", M418="", IF(J418="Gerealiseerd", IF(K418="Ja", OR(L418="", N418=""), OR(K418="", N418="")), IF(J418="In uitvoering", N418="", IF(J418="Niet in uitvoering", L418="")))), "| Vul verplichte velden in.", ""), "")</f>
        <v/>
      </c>
      <c r="AV418" s="124" t="str">
        <f t="shared" ref="AV418" si="1982">IF(OR(AM418&lt;&gt;"", AT418&lt;&gt;""), AM418&amp;AT418, AU418)</f>
        <v/>
      </c>
    </row>
    <row r="419" spans="1:48" ht="13.25" customHeight="1" x14ac:dyDescent="0.2">
      <c r="B419" s="182"/>
      <c r="C419" s="185"/>
      <c r="D419" s="188"/>
      <c r="E419" s="179"/>
      <c r="F419" s="179"/>
      <c r="G419" s="179"/>
      <c r="H419" s="179"/>
      <c r="I419" s="179"/>
      <c r="J419" s="179"/>
      <c r="K419" s="179"/>
      <c r="L419" s="179"/>
      <c r="M419" s="179"/>
      <c r="N419" s="179"/>
      <c r="O419" s="164"/>
      <c r="P419" s="107" t="s">
        <v>410</v>
      </c>
      <c r="Q419" s="108"/>
      <c r="R419" s="164"/>
      <c r="S419" s="107" t="s">
        <v>411</v>
      </c>
      <c r="T419" s="108"/>
      <c r="U419" s="191"/>
      <c r="V419" s="79">
        <v>47</v>
      </c>
      <c r="W419" s="79"/>
      <c r="X419" s="158"/>
      <c r="Y419" s="159"/>
      <c r="Z419" s="159"/>
      <c r="AA419" s="159"/>
      <c r="AB419" s="159"/>
      <c r="AC419" s="159"/>
      <c r="AD419" s="159"/>
      <c r="AE419" s="110" t="str">
        <f t="shared" ref="AE419" si="1983">J418&amp;""</f>
        <v/>
      </c>
      <c r="AF419" s="139" t="str">
        <f t="shared" ref="AF419" si="1984">N418&amp;""</f>
        <v/>
      </c>
      <c r="AG419" s="110" t="b">
        <v>0</v>
      </c>
      <c r="AH419" s="44"/>
      <c r="AI419" s="44" t="str">
        <f t="shared" ref="AI419" si="1985">IF(AI418&lt;&gt;"", 1, "")</f>
        <v/>
      </c>
      <c r="AJ419" s="44"/>
      <c r="AK419" s="44"/>
      <c r="AL419" s="44"/>
      <c r="AM419" s="44"/>
      <c r="AN419" s="110" t="b">
        <v>0</v>
      </c>
      <c r="AO419" s="44"/>
      <c r="AP419" s="44" t="str">
        <f t="shared" ref="AP419" si="1986">IF(AP418&lt;&gt;"", 1, "")</f>
        <v/>
      </c>
      <c r="AQ419" s="44"/>
      <c r="AR419" s="44"/>
      <c r="AS419" s="44"/>
      <c r="AT419" s="44"/>
      <c r="AU419" s="44"/>
      <c r="AV419" s="124"/>
    </row>
    <row r="420" spans="1:48" ht="13.25" customHeight="1" x14ac:dyDescent="0.2">
      <c r="B420" s="182"/>
      <c r="C420" s="185"/>
      <c r="D420" s="188"/>
      <c r="E420" s="179"/>
      <c r="F420" s="179"/>
      <c r="G420" s="179"/>
      <c r="H420" s="179"/>
      <c r="I420" s="179"/>
      <c r="J420" s="179"/>
      <c r="K420" s="179"/>
      <c r="L420" s="179"/>
      <c r="M420" s="179"/>
      <c r="N420" s="179"/>
      <c r="O420" s="164"/>
      <c r="P420" s="107" t="s">
        <v>412</v>
      </c>
      <c r="Q420" s="108"/>
      <c r="R420" s="164"/>
      <c r="S420" s="107" t="s">
        <v>413</v>
      </c>
      <c r="T420" s="108"/>
      <c r="U420" s="191"/>
      <c r="V420" s="79">
        <v>47</v>
      </c>
      <c r="W420" s="79"/>
      <c r="X420" s="158"/>
      <c r="Y420" s="159"/>
      <c r="Z420" s="159"/>
      <c r="AA420" s="159"/>
      <c r="AB420" s="159"/>
      <c r="AC420" s="159"/>
      <c r="AD420" s="159"/>
      <c r="AE420" s="110" t="str">
        <f t="shared" ref="AE420" si="1987">J418&amp;""</f>
        <v/>
      </c>
      <c r="AF420" s="139" t="str">
        <f t="shared" ref="AF420" si="1988">N418&amp;""</f>
        <v/>
      </c>
      <c r="AG420" s="110" t="b">
        <v>0</v>
      </c>
      <c r="AH420" s="44"/>
      <c r="AI420" s="44" t="str">
        <f t="shared" ref="AI420" si="1989">IF(AI418&lt;&gt;"", 1, "")</f>
        <v/>
      </c>
      <c r="AJ420" s="44"/>
      <c r="AK420" s="44"/>
      <c r="AL420" s="44"/>
      <c r="AM420" s="44"/>
      <c r="AN420" s="110" t="b">
        <v>0</v>
      </c>
      <c r="AO420" s="44"/>
      <c r="AP420" s="44" t="str">
        <f t="shared" ref="AP420" si="1990">IF(AP418&lt;&gt;"", 1, "")</f>
        <v/>
      </c>
      <c r="AQ420" s="44"/>
      <c r="AR420" s="44"/>
      <c r="AS420" s="44"/>
      <c r="AT420" s="44"/>
      <c r="AU420" s="44"/>
      <c r="AV420" s="165"/>
    </row>
    <row r="421" spans="1:48" ht="13.25" customHeight="1" x14ac:dyDescent="0.2">
      <c r="B421" s="182"/>
      <c r="C421" s="185"/>
      <c r="D421" s="188"/>
      <c r="E421" s="179"/>
      <c r="F421" s="179"/>
      <c r="G421" s="179"/>
      <c r="H421" s="179"/>
      <c r="I421" s="179"/>
      <c r="J421" s="179"/>
      <c r="K421" s="179"/>
      <c r="L421" s="179"/>
      <c r="M421" s="179"/>
      <c r="N421" s="179"/>
      <c r="O421" s="164"/>
      <c r="P421" s="107" t="s">
        <v>414</v>
      </c>
      <c r="Q421" s="108"/>
      <c r="R421" s="164"/>
      <c r="S421" s="107" t="s">
        <v>415</v>
      </c>
      <c r="T421" s="108"/>
      <c r="U421" s="191"/>
      <c r="V421" s="79">
        <v>47</v>
      </c>
      <c r="W421" s="79"/>
      <c r="X421" s="158"/>
      <c r="Y421" s="159"/>
      <c r="Z421" s="159"/>
      <c r="AA421" s="159"/>
      <c r="AB421" s="159"/>
      <c r="AC421" s="159"/>
      <c r="AD421" s="159"/>
      <c r="AE421" s="110" t="str">
        <f t="shared" ref="AE421" si="1991">J418&amp;""</f>
        <v/>
      </c>
      <c r="AF421" s="139" t="str">
        <f t="shared" ref="AF421" si="1992">N418&amp;""</f>
        <v/>
      </c>
      <c r="AG421" s="110" t="b">
        <v>0</v>
      </c>
      <c r="AH421" s="44"/>
      <c r="AI421" s="44" t="str">
        <f t="shared" ref="AI421" si="1993">IF(AI418&lt;&gt;"", 1, "")</f>
        <v/>
      </c>
      <c r="AJ421" s="44"/>
      <c r="AK421" s="44"/>
      <c r="AL421" s="44"/>
      <c r="AM421" s="44"/>
      <c r="AN421" s="110" t="b">
        <v>0</v>
      </c>
      <c r="AO421" s="44"/>
      <c r="AP421" s="44" t="str">
        <f t="shared" ref="AP421" si="1994">IF(AP418&lt;&gt;"", 1, "")</f>
        <v/>
      </c>
      <c r="AQ421" s="44"/>
      <c r="AR421" s="44"/>
      <c r="AS421" s="44"/>
      <c r="AT421" s="44"/>
      <c r="AU421" s="44"/>
      <c r="AV421" s="165"/>
    </row>
    <row r="422" spans="1:48" ht="13.25" customHeight="1" x14ac:dyDescent="0.2">
      <c r="B422" s="182"/>
      <c r="C422" s="185"/>
      <c r="D422" s="188"/>
      <c r="E422" s="179"/>
      <c r="F422" s="179"/>
      <c r="G422" s="179"/>
      <c r="H422" s="179"/>
      <c r="I422" s="179"/>
      <c r="J422" s="179"/>
      <c r="K422" s="179"/>
      <c r="L422" s="179"/>
      <c r="M422" s="179"/>
      <c r="N422" s="179"/>
      <c r="O422" s="164"/>
      <c r="P422" s="107" t="s">
        <v>416</v>
      </c>
      <c r="Q422" s="108"/>
      <c r="R422" s="164"/>
      <c r="S422" s="107" t="s">
        <v>417</v>
      </c>
      <c r="T422" s="108"/>
      <c r="U422" s="191"/>
      <c r="V422" s="79">
        <v>47</v>
      </c>
      <c r="W422" s="79"/>
      <c r="X422" s="158"/>
      <c r="Y422" s="159"/>
      <c r="Z422" s="159"/>
      <c r="AA422" s="159"/>
      <c r="AB422" s="159"/>
      <c r="AC422" s="159"/>
      <c r="AD422" s="159"/>
      <c r="AE422" s="110" t="str">
        <f t="shared" ref="AE422" si="1995">J418&amp;""</f>
        <v/>
      </c>
      <c r="AF422" s="139" t="str">
        <f t="shared" ref="AF422" si="1996">N418&amp;""</f>
        <v/>
      </c>
      <c r="AG422" s="110" t="b">
        <v>0</v>
      </c>
      <c r="AH422" s="44"/>
      <c r="AI422" s="44" t="str">
        <f t="shared" ref="AI422" si="1997">IF(AI418&lt;&gt;"", 1, "")</f>
        <v/>
      </c>
      <c r="AJ422" s="44"/>
      <c r="AK422" s="44"/>
      <c r="AL422" s="44"/>
      <c r="AM422" s="44"/>
      <c r="AN422" s="110" t="b">
        <v>0</v>
      </c>
      <c r="AO422" s="44"/>
      <c r="AP422" s="44" t="str">
        <f t="shared" ref="AP422" si="1998">IF(AP418&lt;&gt;"", 1, "")</f>
        <v/>
      </c>
      <c r="AQ422" s="44"/>
      <c r="AR422" s="44"/>
      <c r="AS422" s="44"/>
      <c r="AT422" s="44"/>
      <c r="AU422" s="44"/>
      <c r="AV422" s="165"/>
    </row>
    <row r="423" spans="1:48" ht="13.25" customHeight="1" x14ac:dyDescent="0.2">
      <c r="B423" s="182"/>
      <c r="C423" s="185"/>
      <c r="D423" s="188"/>
      <c r="E423" s="179"/>
      <c r="F423" s="179"/>
      <c r="G423" s="179"/>
      <c r="H423" s="179"/>
      <c r="I423" s="179"/>
      <c r="J423" s="179"/>
      <c r="K423" s="179"/>
      <c r="L423" s="179"/>
      <c r="M423" s="179"/>
      <c r="N423" s="179"/>
      <c r="O423" s="164"/>
      <c r="P423" s="107" t="s">
        <v>418</v>
      </c>
      <c r="Q423" s="108"/>
      <c r="R423" s="164"/>
      <c r="S423" s="107" t="s">
        <v>419</v>
      </c>
      <c r="T423" s="108"/>
      <c r="U423" s="191"/>
      <c r="V423" s="79">
        <v>47</v>
      </c>
      <c r="W423" s="79"/>
      <c r="X423" s="158"/>
      <c r="Y423" s="159"/>
      <c r="Z423" s="159"/>
      <c r="AA423" s="159"/>
      <c r="AB423" s="159"/>
      <c r="AC423" s="159"/>
      <c r="AD423" s="159"/>
      <c r="AE423" s="110" t="str">
        <f t="shared" ref="AE423" si="1999">J418&amp;""</f>
        <v/>
      </c>
      <c r="AF423" s="139" t="str">
        <f t="shared" ref="AF423" si="2000">N418&amp;""</f>
        <v/>
      </c>
      <c r="AG423" s="110" t="b">
        <v>0</v>
      </c>
      <c r="AH423" s="44"/>
      <c r="AI423" s="44" t="str">
        <f t="shared" ref="AI423" si="2001">IF(AI418&lt;&gt;"", 1, "")</f>
        <v/>
      </c>
      <c r="AJ423" s="44"/>
      <c r="AK423" s="44"/>
      <c r="AL423" s="44"/>
      <c r="AM423" s="44"/>
      <c r="AN423" s="110" t="b">
        <v>0</v>
      </c>
      <c r="AO423" s="44"/>
      <c r="AP423" s="44" t="str">
        <f t="shared" ref="AP423" si="2002">IF(AP418&lt;&gt;"", 1, "")</f>
        <v/>
      </c>
      <c r="AQ423" s="44"/>
      <c r="AR423" s="44"/>
      <c r="AS423" s="44"/>
      <c r="AT423" s="44"/>
      <c r="AU423" s="44"/>
      <c r="AV423" s="165"/>
    </row>
    <row r="424" spans="1:48" ht="13.25" customHeight="1" x14ac:dyDescent="0.2">
      <c r="B424" s="182"/>
      <c r="C424" s="185"/>
      <c r="D424" s="188"/>
      <c r="E424" s="179"/>
      <c r="F424" s="179"/>
      <c r="G424" s="179"/>
      <c r="H424" s="179"/>
      <c r="I424" s="179"/>
      <c r="J424" s="179"/>
      <c r="K424" s="179"/>
      <c r="L424" s="179"/>
      <c r="M424" s="179"/>
      <c r="N424" s="179"/>
      <c r="O424" s="164"/>
      <c r="P424" s="107" t="s">
        <v>420</v>
      </c>
      <c r="Q424" s="108"/>
      <c r="R424" s="164"/>
      <c r="S424" s="107" t="s">
        <v>421</v>
      </c>
      <c r="T424" s="108"/>
      <c r="U424" s="191"/>
      <c r="V424" s="79">
        <v>47</v>
      </c>
      <c r="W424" s="79"/>
      <c r="X424" s="158"/>
      <c r="Y424" s="159"/>
      <c r="Z424" s="159"/>
      <c r="AA424" s="159"/>
      <c r="AB424" s="159"/>
      <c r="AC424" s="159"/>
      <c r="AD424" s="159"/>
      <c r="AE424" s="110" t="str">
        <f t="shared" ref="AE424" si="2003">J418&amp;""</f>
        <v/>
      </c>
      <c r="AF424" s="139" t="str">
        <f t="shared" ref="AF424" si="2004">N418&amp;""</f>
        <v/>
      </c>
      <c r="AG424" s="110" t="b">
        <v>0</v>
      </c>
      <c r="AH424" s="44"/>
      <c r="AI424" s="44" t="str">
        <f t="shared" ref="AI424" si="2005">IF(AI418&lt;&gt;"", 1, "")</f>
        <v/>
      </c>
      <c r="AJ424" s="44"/>
      <c r="AK424" s="44"/>
      <c r="AL424" s="44"/>
      <c r="AM424" s="44"/>
      <c r="AN424" s="110" t="b">
        <v>0</v>
      </c>
      <c r="AO424" s="44"/>
      <c r="AP424" s="44" t="str">
        <f t="shared" ref="AP424" si="2006">IF(AP418&lt;&gt;"", 1, "")</f>
        <v/>
      </c>
      <c r="AQ424" s="44"/>
      <c r="AR424" s="44"/>
      <c r="AS424" s="44"/>
      <c r="AT424" s="44"/>
      <c r="AU424" s="44"/>
      <c r="AV424" s="165"/>
    </row>
    <row r="425" spans="1:48" ht="13.25" customHeight="1" x14ac:dyDescent="0.2">
      <c r="B425" s="182"/>
      <c r="C425" s="185"/>
      <c r="D425" s="188"/>
      <c r="E425" s="179"/>
      <c r="F425" s="179"/>
      <c r="G425" s="179"/>
      <c r="H425" s="179"/>
      <c r="I425" s="179"/>
      <c r="J425" s="179"/>
      <c r="K425" s="179"/>
      <c r="L425" s="179"/>
      <c r="M425" s="179"/>
      <c r="N425" s="179"/>
      <c r="O425" s="164"/>
      <c r="P425" s="107" t="s">
        <v>422</v>
      </c>
      <c r="Q425" s="108"/>
      <c r="R425" s="164"/>
      <c r="S425" s="107" t="s">
        <v>423</v>
      </c>
      <c r="T425" s="108"/>
      <c r="U425" s="191"/>
      <c r="V425" s="79">
        <v>47</v>
      </c>
      <c r="W425" s="79"/>
      <c r="X425" s="158"/>
      <c r="Y425" s="159"/>
      <c r="Z425" s="159"/>
      <c r="AA425" s="159"/>
      <c r="AB425" s="159"/>
      <c r="AC425" s="159"/>
      <c r="AD425" s="159"/>
      <c r="AE425" s="110" t="str">
        <f t="shared" ref="AE425" si="2007">J418&amp;""</f>
        <v/>
      </c>
      <c r="AF425" s="139" t="str">
        <f t="shared" ref="AF425" si="2008">N418&amp;""</f>
        <v/>
      </c>
      <c r="AG425" s="110" t="b">
        <v>0</v>
      </c>
      <c r="AH425" s="44"/>
      <c r="AI425" s="44" t="str">
        <f t="shared" ref="AI425" si="2009">IF(AI418&lt;&gt;"", 1, "")</f>
        <v/>
      </c>
      <c r="AJ425" s="44"/>
      <c r="AK425" s="44"/>
      <c r="AL425" s="44"/>
      <c r="AM425" s="44"/>
      <c r="AN425" s="110" t="b">
        <v>0</v>
      </c>
      <c r="AO425" s="44"/>
      <c r="AP425" s="44" t="str">
        <f t="shared" ref="AP425" si="2010">IF(AP418&lt;&gt;"", 1, "")</f>
        <v/>
      </c>
      <c r="AQ425" s="44"/>
      <c r="AR425" s="44"/>
      <c r="AS425" s="44"/>
      <c r="AT425" s="44"/>
      <c r="AU425" s="44"/>
      <c r="AV425" s="165"/>
    </row>
    <row r="426" spans="1:48" ht="13.25" customHeight="1" x14ac:dyDescent="0.2">
      <c r="B426" s="183"/>
      <c r="C426" s="186"/>
      <c r="D426" s="189"/>
      <c r="E426" s="180"/>
      <c r="F426" s="180"/>
      <c r="G426" s="180"/>
      <c r="H426" s="180"/>
      <c r="I426" s="180"/>
      <c r="J426" s="180"/>
      <c r="K426" s="180"/>
      <c r="L426" s="180"/>
      <c r="M426" s="180"/>
      <c r="N426" s="180"/>
      <c r="O426" s="166"/>
      <c r="P426" s="109" t="str">
        <f t="shared" ref="P426" si="2011">IF(AG426=TRUE, "Andere (specificeer:)", "Andere")</f>
        <v>Andere</v>
      </c>
      <c r="Q426" s="167"/>
      <c r="R426" s="166"/>
      <c r="S426" s="109" t="str">
        <f t="shared" ref="S426" si="2012">IF(AN426=TRUE, "Andere (specificeer:)", "Andere")</f>
        <v>Andere</v>
      </c>
      <c r="T426" s="167"/>
      <c r="U426" s="192"/>
      <c r="V426" s="79">
        <v>47</v>
      </c>
      <c r="W426" s="79"/>
      <c r="X426" s="158"/>
      <c r="Y426" s="159"/>
      <c r="Z426" s="159"/>
      <c r="AA426" s="159"/>
      <c r="AB426" s="159"/>
      <c r="AC426" s="159"/>
      <c r="AD426" s="159"/>
      <c r="AE426" s="110" t="str">
        <f t="shared" ref="AE426" si="2013">J418&amp;""</f>
        <v/>
      </c>
      <c r="AF426" s="139" t="str">
        <f t="shared" ref="AF426" si="2014">N418&amp;""</f>
        <v/>
      </c>
      <c r="AG426" s="110" t="b">
        <v>0</v>
      </c>
      <c r="AH426" s="44"/>
      <c r="AI426" s="44" t="str">
        <f t="shared" ref="AI426" si="2015">IF(AI418&lt;&gt;"", 1, "")</f>
        <v/>
      </c>
      <c r="AJ426" s="44"/>
      <c r="AK426" s="44"/>
      <c r="AL426" s="44"/>
      <c r="AM426" s="44"/>
      <c r="AN426" s="110" t="b">
        <v>0</v>
      </c>
      <c r="AO426" s="44"/>
      <c r="AP426" s="44" t="str">
        <f t="shared" ref="AP426" si="2016">IF(AP418&lt;&gt;"", 1, "")</f>
        <v/>
      </c>
      <c r="AQ426" s="44"/>
      <c r="AR426" s="44"/>
      <c r="AS426" s="44"/>
      <c r="AT426" s="44"/>
      <c r="AU426" s="44"/>
      <c r="AV426" s="135"/>
    </row>
    <row r="427" spans="1:48" ht="13.25" customHeight="1" x14ac:dyDescent="0.2">
      <c r="A427" s="85" t="str">
        <f t="shared" ref="A427" si="2017">IF(AV427&lt;&gt;"", "✘", "")</f>
        <v/>
      </c>
      <c r="B427" s="181" t="str">
        <f t="shared" ref="B427" si="2018">IF(C427&lt;&gt;"", IF(X427&lt;&gt;"", X427, "D"&amp;SUBSTITUTE(TEXT(W427/1000, "0000,000"), ",", ".")), "")</f>
        <v/>
      </c>
      <c r="C427" s="184" t="str">
        <f>IF(Y427&amp;Z427&amp;AA427&amp;AB427&amp;AC427&amp;AD427&lt;&gt;"", IF(D427&amp;E427&amp;F427&amp;G427&amp;H427&amp;I427&lt;&gt;Y427&amp;Z427&amp;AA427&amp;AB427&amp;AC427&amp;AD427, "Gewijzigde actie", "Bestaande actie"), IF(OR(D427&amp;E427&amp;F427&amp;G427&amp;H427&amp;I427&amp;J427&amp;K427&amp;L427&amp;M427&amp;N427&amp;Q435&amp;T435&amp;U427&lt;&gt;"", AH427&lt;&gt;0, AO427&lt;&gt;0), "Nieuwe actie", ""))</f>
        <v/>
      </c>
      <c r="D427" s="187"/>
      <c r="E427" s="178"/>
      <c r="F427" s="178"/>
      <c r="G427" s="178"/>
      <c r="H427" s="178"/>
      <c r="I427" s="178"/>
      <c r="J427" s="178"/>
      <c r="K427" s="178"/>
      <c r="L427" s="178"/>
      <c r="M427" s="178"/>
      <c r="N427" s="178"/>
      <c r="O427" s="168"/>
      <c r="P427" s="105" t="s">
        <v>406</v>
      </c>
      <c r="Q427" s="106"/>
      <c r="R427" s="168"/>
      <c r="S427" s="105" t="s">
        <v>407</v>
      </c>
      <c r="T427" s="106"/>
      <c r="U427" s="190"/>
      <c r="V427" s="79">
        <v>48</v>
      </c>
      <c r="W427" s="79" t="str">
        <f>IF(C427&lt;&gt;"", IF(C427="Nieuwe actie", MAX(VALUE(Datum_werkingsjaar&amp;"000"), $W$3:$W426)+1, VALUE(RIGHT(SUBSTITUTE(X427, ".", ""), 7))), "")</f>
        <v/>
      </c>
      <c r="X427" s="158"/>
      <c r="Y427" s="159"/>
      <c r="Z427" s="159"/>
      <c r="AA427" s="159"/>
      <c r="AB427" s="159"/>
      <c r="AC427" s="159"/>
      <c r="AD427" s="159"/>
      <c r="AE427" s="110" t="str">
        <f t="shared" ref="AE427" si="2019">J427&amp;""</f>
        <v/>
      </c>
      <c r="AF427" s="139" t="str">
        <f t="shared" ref="AF427" si="2020">N427&amp;""</f>
        <v/>
      </c>
      <c r="AG427" s="110" t="b">
        <v>0</v>
      </c>
      <c r="AH427" s="44" cm="1">
        <f t="array" ref="AH427">SUMPRODUCT((AG427:AG435)*(AG427:AG435))</f>
        <v>0</v>
      </c>
      <c r="AI427" s="44" t="str">
        <f>IF(OR($J427="Gerealiseerd", $J427="In uitvoering", $J427="Geschrapt"), IF(OR($N427=Samenwerking_C, $N427=Samenwerking_C_BDO), IF(AH427=0, "| Selecteer één of meerdere samenwerkingen in kolom 'O'.  ", ""), ""), "")</f>
        <v/>
      </c>
      <c r="AJ427" s="44" t="str">
        <f>IF(AH427&lt;&gt;0, IF(OR($N427="", $N427=Samenwerking_geen, $N427=Samenwerking_BDO), "| Maak de juiste keuze in cel 'N"&amp;ROW(N427)&amp;"' vooraleer je samenwerkingen in kolom 'O' aanduidt. Laat anders selectievakken in kolom 'O' niet aangevinkt.  ", ""), "")</f>
        <v/>
      </c>
      <c r="AK427" s="44" t="str">
        <f t="shared" ref="AK427" si="2021">IF(AG435&lt;&gt;TRUE, IF(Q435&lt;&gt;"", "| Als je andere samenwerking(en) specificeert in cel 'O"&amp;ROW(Q435)&amp;"', moet je eerst het vak 'Andere' in kolom 'O' selecteren. Laat anders cel 'O"&amp;ROW(Q435)&amp;"' leeg voor deze doelstelling.  ", ""), "")</f>
        <v/>
      </c>
      <c r="AL427" s="44" t="str">
        <f>IF(OR($N427=Samenwerking_C, $N427=Samenwerking_C_BDO), IF(AG435=TRUE, IF(Q435="", "| Specificeer andere samenwerking(en) in cel 'Q"&amp;ROW(Q435)&amp;"'.  ", ""), ""), "")</f>
        <v/>
      </c>
      <c r="AM427" s="44" t="str">
        <f t="shared" ref="AM427" si="2022">IF(AI427&lt;&gt;"", AI427, IF(AJ427&lt;&gt;"", AJ427, IF(AK427&lt;&gt;"", AK427, AK427&amp;AL427)))</f>
        <v/>
      </c>
      <c r="AN427" s="110" t="b">
        <v>0</v>
      </c>
      <c r="AO427" s="44" cm="1">
        <f t="array" ref="AO427">SUMPRODUCT((AN427:AN435)*(AN427:AN435))</f>
        <v>0</v>
      </c>
      <c r="AP427" s="44" t="str">
        <f>IF(OR($J427="Gerealiseerd", $J427="In uitvoering", $J427="Geschrapt"), IF(OR($N427=Samenwerking_BDO, $N427=Samenwerking_C_BDO), IF(AO427=0,"| Selecteer één of meerdere samenwerkingen in kolom 'R'.  ",""), ""), "")</f>
        <v/>
      </c>
      <c r="AQ427" s="44" t="str">
        <f>IF(AO427&lt;&gt;0, IF(OR($N427="", $N427=Samenwerking_geen, $N427=Samenwerking_C), "| Maak de juiste keuze in cel 'N"&amp;ROW(N427)&amp;"' vooraleer je samenwerkingen in kolom 'R' aanduidt. Laat anders selectievakken in kolom 'R' niet aangevinkt.  ", ""), "")</f>
        <v/>
      </c>
      <c r="AR427" s="44" t="str">
        <f t="shared" ref="AR427" si="2023">IF(AN435&lt;&gt;TRUE, IF(T435&lt;&gt;"", "| Als je andere samenwerking(en) specificeert in cel 'R"&amp;ROW(T435)&amp;"', moet je eerst het vak 'Andere' in kolom 'R' selecteren. Anders laat cel 'R"&amp;ROW(T435)&amp;"' leeg voor deze doelstelling.  ", ""), "")</f>
        <v/>
      </c>
      <c r="AS427" s="44" t="str">
        <f>IF(OR($N427=Samenwerking_BDO, $N427=Samenwerking_C_BDO), IF(AN435=TRUE, IF(T435="", "| Specificeer andere samenwerking(en) in cel 'T"&amp;ROW(T435)&amp;"'.  ", ""), ""), "")</f>
        <v/>
      </c>
      <c r="AT427" s="44" t="str">
        <f t="shared" ref="AT427" si="2024">IF(AP427&lt;&gt;"", AP427, IF(AQ427&lt;&gt;"", AQ427, IF(AR427&lt;&gt;"", AR427, AR427&amp;AS427)))</f>
        <v/>
      </c>
      <c r="AU427" s="44" t="str">
        <f t="shared" ref="AU427" si="2025">IF(C427&lt;&gt;"", IF(OR(D427="", E427="", G427="", I427="", J427="", M427="", IF(J427="Gerealiseerd", IF(K427="Ja", OR(L427="", N427=""), OR(K427="", N427="")), IF(J427="In uitvoering", N427="", IF(J427="Niet in uitvoering", L427="")))), "| Vul verplichte velden in.", ""), "")</f>
        <v/>
      </c>
      <c r="AV427" s="124" t="str">
        <f t="shared" ref="AV427" si="2026">IF(OR(AM427&lt;&gt;"", AT427&lt;&gt;""), AM427&amp;AT427, AU427)</f>
        <v/>
      </c>
    </row>
    <row r="428" spans="1:48" ht="13.25" customHeight="1" x14ac:dyDescent="0.2">
      <c r="B428" s="182"/>
      <c r="C428" s="185"/>
      <c r="D428" s="188"/>
      <c r="E428" s="179"/>
      <c r="F428" s="179"/>
      <c r="G428" s="179"/>
      <c r="H428" s="179"/>
      <c r="I428" s="179"/>
      <c r="J428" s="179"/>
      <c r="K428" s="179"/>
      <c r="L428" s="179"/>
      <c r="M428" s="179"/>
      <c r="N428" s="179"/>
      <c r="O428" s="164"/>
      <c r="P428" s="107" t="s">
        <v>410</v>
      </c>
      <c r="Q428" s="108"/>
      <c r="R428" s="164"/>
      <c r="S428" s="107" t="s">
        <v>411</v>
      </c>
      <c r="T428" s="108"/>
      <c r="U428" s="191"/>
      <c r="V428" s="79">
        <v>48</v>
      </c>
      <c r="W428" s="79"/>
      <c r="X428" s="158"/>
      <c r="Y428" s="159"/>
      <c r="Z428" s="159"/>
      <c r="AA428" s="159"/>
      <c r="AB428" s="159"/>
      <c r="AC428" s="159"/>
      <c r="AD428" s="159"/>
      <c r="AE428" s="110" t="str">
        <f t="shared" ref="AE428" si="2027">J427&amp;""</f>
        <v/>
      </c>
      <c r="AF428" s="139" t="str">
        <f t="shared" ref="AF428" si="2028">N427&amp;""</f>
        <v/>
      </c>
      <c r="AG428" s="110" t="b">
        <v>0</v>
      </c>
      <c r="AH428" s="44"/>
      <c r="AI428" s="44" t="str">
        <f t="shared" ref="AI428" si="2029">IF(AI427&lt;&gt;"", 1, "")</f>
        <v/>
      </c>
      <c r="AJ428" s="44"/>
      <c r="AK428" s="44"/>
      <c r="AL428" s="44"/>
      <c r="AM428" s="44"/>
      <c r="AN428" s="110" t="b">
        <v>0</v>
      </c>
      <c r="AO428" s="44"/>
      <c r="AP428" s="44" t="str">
        <f t="shared" ref="AP428" si="2030">IF(AP427&lt;&gt;"", 1, "")</f>
        <v/>
      </c>
      <c r="AQ428" s="44"/>
      <c r="AR428" s="44"/>
      <c r="AS428" s="44"/>
      <c r="AT428" s="44"/>
      <c r="AU428" s="44"/>
      <c r="AV428" s="124"/>
    </row>
    <row r="429" spans="1:48" ht="13.25" customHeight="1" x14ac:dyDescent="0.2">
      <c r="B429" s="182"/>
      <c r="C429" s="185"/>
      <c r="D429" s="188"/>
      <c r="E429" s="179"/>
      <c r="F429" s="179"/>
      <c r="G429" s="179"/>
      <c r="H429" s="179"/>
      <c r="I429" s="179"/>
      <c r="J429" s="179"/>
      <c r="K429" s="179"/>
      <c r="L429" s="179"/>
      <c r="M429" s="179"/>
      <c r="N429" s="179"/>
      <c r="O429" s="164"/>
      <c r="P429" s="107" t="s">
        <v>412</v>
      </c>
      <c r="Q429" s="108"/>
      <c r="R429" s="164"/>
      <c r="S429" s="107" t="s">
        <v>413</v>
      </c>
      <c r="T429" s="108"/>
      <c r="U429" s="191"/>
      <c r="V429" s="79">
        <v>48</v>
      </c>
      <c r="W429" s="79"/>
      <c r="X429" s="158"/>
      <c r="Y429" s="159"/>
      <c r="Z429" s="159"/>
      <c r="AA429" s="159"/>
      <c r="AB429" s="159"/>
      <c r="AC429" s="159"/>
      <c r="AD429" s="159"/>
      <c r="AE429" s="110" t="str">
        <f t="shared" ref="AE429" si="2031">J427&amp;""</f>
        <v/>
      </c>
      <c r="AF429" s="139" t="str">
        <f t="shared" ref="AF429" si="2032">N427&amp;""</f>
        <v/>
      </c>
      <c r="AG429" s="110" t="b">
        <v>0</v>
      </c>
      <c r="AH429" s="44"/>
      <c r="AI429" s="44" t="str">
        <f t="shared" ref="AI429" si="2033">IF(AI427&lt;&gt;"", 1, "")</f>
        <v/>
      </c>
      <c r="AJ429" s="44"/>
      <c r="AK429" s="44"/>
      <c r="AL429" s="44"/>
      <c r="AM429" s="44"/>
      <c r="AN429" s="110" t="b">
        <v>0</v>
      </c>
      <c r="AO429" s="44"/>
      <c r="AP429" s="44" t="str">
        <f t="shared" ref="AP429" si="2034">IF(AP427&lt;&gt;"", 1, "")</f>
        <v/>
      </c>
      <c r="AQ429" s="44"/>
      <c r="AR429" s="44"/>
      <c r="AS429" s="44"/>
      <c r="AT429" s="44"/>
      <c r="AU429" s="44"/>
      <c r="AV429" s="165"/>
    </row>
    <row r="430" spans="1:48" ht="13.25" customHeight="1" x14ac:dyDescent="0.2">
      <c r="B430" s="182"/>
      <c r="C430" s="185"/>
      <c r="D430" s="188"/>
      <c r="E430" s="179"/>
      <c r="F430" s="179"/>
      <c r="G430" s="179"/>
      <c r="H430" s="179"/>
      <c r="I430" s="179"/>
      <c r="J430" s="179"/>
      <c r="K430" s="179"/>
      <c r="L430" s="179"/>
      <c r="M430" s="179"/>
      <c r="N430" s="179"/>
      <c r="O430" s="164"/>
      <c r="P430" s="107" t="s">
        <v>414</v>
      </c>
      <c r="Q430" s="108"/>
      <c r="R430" s="164"/>
      <c r="S430" s="107" t="s">
        <v>415</v>
      </c>
      <c r="T430" s="108"/>
      <c r="U430" s="191"/>
      <c r="V430" s="79">
        <v>48</v>
      </c>
      <c r="W430" s="79"/>
      <c r="X430" s="158"/>
      <c r="Y430" s="159"/>
      <c r="Z430" s="159"/>
      <c r="AA430" s="159"/>
      <c r="AB430" s="159"/>
      <c r="AC430" s="159"/>
      <c r="AD430" s="159"/>
      <c r="AE430" s="110" t="str">
        <f t="shared" ref="AE430" si="2035">J427&amp;""</f>
        <v/>
      </c>
      <c r="AF430" s="139" t="str">
        <f t="shared" ref="AF430" si="2036">N427&amp;""</f>
        <v/>
      </c>
      <c r="AG430" s="110" t="b">
        <v>0</v>
      </c>
      <c r="AH430" s="44"/>
      <c r="AI430" s="44" t="str">
        <f t="shared" ref="AI430" si="2037">IF(AI427&lt;&gt;"", 1, "")</f>
        <v/>
      </c>
      <c r="AJ430" s="44"/>
      <c r="AK430" s="44"/>
      <c r="AL430" s="44"/>
      <c r="AM430" s="44"/>
      <c r="AN430" s="110" t="b">
        <v>0</v>
      </c>
      <c r="AO430" s="44"/>
      <c r="AP430" s="44" t="str">
        <f t="shared" ref="AP430" si="2038">IF(AP427&lt;&gt;"", 1, "")</f>
        <v/>
      </c>
      <c r="AQ430" s="44"/>
      <c r="AR430" s="44"/>
      <c r="AS430" s="44"/>
      <c r="AT430" s="44"/>
      <c r="AU430" s="44"/>
      <c r="AV430" s="165"/>
    </row>
    <row r="431" spans="1:48" ht="13.25" customHeight="1" x14ac:dyDescent="0.2">
      <c r="B431" s="182"/>
      <c r="C431" s="185"/>
      <c r="D431" s="188"/>
      <c r="E431" s="179"/>
      <c r="F431" s="179"/>
      <c r="G431" s="179"/>
      <c r="H431" s="179"/>
      <c r="I431" s="179"/>
      <c r="J431" s="179"/>
      <c r="K431" s="179"/>
      <c r="L431" s="179"/>
      <c r="M431" s="179"/>
      <c r="N431" s="179"/>
      <c r="O431" s="164"/>
      <c r="P431" s="107" t="s">
        <v>416</v>
      </c>
      <c r="Q431" s="108"/>
      <c r="R431" s="164"/>
      <c r="S431" s="107" t="s">
        <v>417</v>
      </c>
      <c r="T431" s="108"/>
      <c r="U431" s="191"/>
      <c r="V431" s="79">
        <v>48</v>
      </c>
      <c r="W431" s="79"/>
      <c r="X431" s="158"/>
      <c r="Y431" s="159"/>
      <c r="Z431" s="159"/>
      <c r="AA431" s="159"/>
      <c r="AB431" s="159"/>
      <c r="AC431" s="159"/>
      <c r="AD431" s="159"/>
      <c r="AE431" s="110" t="str">
        <f t="shared" ref="AE431" si="2039">J427&amp;""</f>
        <v/>
      </c>
      <c r="AF431" s="139" t="str">
        <f t="shared" ref="AF431" si="2040">N427&amp;""</f>
        <v/>
      </c>
      <c r="AG431" s="110" t="b">
        <v>0</v>
      </c>
      <c r="AH431" s="44"/>
      <c r="AI431" s="44" t="str">
        <f t="shared" ref="AI431" si="2041">IF(AI427&lt;&gt;"", 1, "")</f>
        <v/>
      </c>
      <c r="AJ431" s="44"/>
      <c r="AK431" s="44"/>
      <c r="AL431" s="44"/>
      <c r="AM431" s="44"/>
      <c r="AN431" s="110" t="b">
        <v>0</v>
      </c>
      <c r="AO431" s="44"/>
      <c r="AP431" s="44" t="str">
        <f t="shared" ref="AP431" si="2042">IF(AP427&lt;&gt;"", 1, "")</f>
        <v/>
      </c>
      <c r="AQ431" s="44"/>
      <c r="AR431" s="44"/>
      <c r="AS431" s="44"/>
      <c r="AT431" s="44"/>
      <c r="AU431" s="44"/>
      <c r="AV431" s="165"/>
    </row>
    <row r="432" spans="1:48" ht="13.25" customHeight="1" x14ac:dyDescent="0.2">
      <c r="B432" s="182"/>
      <c r="C432" s="185"/>
      <c r="D432" s="188"/>
      <c r="E432" s="179"/>
      <c r="F432" s="179"/>
      <c r="G432" s="179"/>
      <c r="H432" s="179"/>
      <c r="I432" s="179"/>
      <c r="J432" s="179"/>
      <c r="K432" s="179"/>
      <c r="L432" s="179"/>
      <c r="M432" s="179"/>
      <c r="N432" s="179"/>
      <c r="O432" s="164"/>
      <c r="P432" s="107" t="s">
        <v>418</v>
      </c>
      <c r="Q432" s="108"/>
      <c r="R432" s="164"/>
      <c r="S432" s="107" t="s">
        <v>419</v>
      </c>
      <c r="T432" s="108"/>
      <c r="U432" s="191"/>
      <c r="V432" s="79">
        <v>48</v>
      </c>
      <c r="W432" s="79"/>
      <c r="X432" s="158"/>
      <c r="Y432" s="159"/>
      <c r="Z432" s="159"/>
      <c r="AA432" s="159"/>
      <c r="AB432" s="159"/>
      <c r="AC432" s="159"/>
      <c r="AD432" s="159"/>
      <c r="AE432" s="110" t="str">
        <f t="shared" ref="AE432" si="2043">J427&amp;""</f>
        <v/>
      </c>
      <c r="AF432" s="139" t="str">
        <f t="shared" ref="AF432" si="2044">N427&amp;""</f>
        <v/>
      </c>
      <c r="AG432" s="110" t="b">
        <v>0</v>
      </c>
      <c r="AH432" s="44"/>
      <c r="AI432" s="44" t="str">
        <f t="shared" ref="AI432" si="2045">IF(AI427&lt;&gt;"", 1, "")</f>
        <v/>
      </c>
      <c r="AJ432" s="44"/>
      <c r="AK432" s="44"/>
      <c r="AL432" s="44"/>
      <c r="AM432" s="44"/>
      <c r="AN432" s="110" t="b">
        <v>0</v>
      </c>
      <c r="AO432" s="44"/>
      <c r="AP432" s="44" t="str">
        <f t="shared" ref="AP432" si="2046">IF(AP427&lt;&gt;"", 1, "")</f>
        <v/>
      </c>
      <c r="AQ432" s="44"/>
      <c r="AR432" s="44"/>
      <c r="AS432" s="44"/>
      <c r="AT432" s="44"/>
      <c r="AU432" s="44"/>
      <c r="AV432" s="165"/>
    </row>
    <row r="433" spans="1:48" ht="13.25" customHeight="1" x14ac:dyDescent="0.2">
      <c r="B433" s="182"/>
      <c r="C433" s="185"/>
      <c r="D433" s="188"/>
      <c r="E433" s="179"/>
      <c r="F433" s="179"/>
      <c r="G433" s="179"/>
      <c r="H433" s="179"/>
      <c r="I433" s="179"/>
      <c r="J433" s="179"/>
      <c r="K433" s="179"/>
      <c r="L433" s="179"/>
      <c r="M433" s="179"/>
      <c r="N433" s="179"/>
      <c r="O433" s="164"/>
      <c r="P433" s="107" t="s">
        <v>420</v>
      </c>
      <c r="Q433" s="108"/>
      <c r="R433" s="164"/>
      <c r="S433" s="107" t="s">
        <v>421</v>
      </c>
      <c r="T433" s="108"/>
      <c r="U433" s="191"/>
      <c r="V433" s="79">
        <v>48</v>
      </c>
      <c r="W433" s="79"/>
      <c r="X433" s="158"/>
      <c r="Y433" s="159"/>
      <c r="Z433" s="159"/>
      <c r="AA433" s="159"/>
      <c r="AB433" s="159"/>
      <c r="AC433" s="159"/>
      <c r="AD433" s="159"/>
      <c r="AE433" s="110" t="str">
        <f t="shared" ref="AE433" si="2047">J427&amp;""</f>
        <v/>
      </c>
      <c r="AF433" s="139" t="str">
        <f t="shared" ref="AF433" si="2048">N427&amp;""</f>
        <v/>
      </c>
      <c r="AG433" s="110" t="b">
        <v>0</v>
      </c>
      <c r="AH433" s="44"/>
      <c r="AI433" s="44" t="str">
        <f t="shared" ref="AI433" si="2049">IF(AI427&lt;&gt;"", 1, "")</f>
        <v/>
      </c>
      <c r="AJ433" s="44"/>
      <c r="AK433" s="44"/>
      <c r="AL433" s="44"/>
      <c r="AM433" s="44"/>
      <c r="AN433" s="110" t="b">
        <v>0</v>
      </c>
      <c r="AO433" s="44"/>
      <c r="AP433" s="44" t="str">
        <f t="shared" ref="AP433" si="2050">IF(AP427&lt;&gt;"", 1, "")</f>
        <v/>
      </c>
      <c r="AQ433" s="44"/>
      <c r="AR433" s="44"/>
      <c r="AS433" s="44"/>
      <c r="AT433" s="44"/>
      <c r="AU433" s="44"/>
      <c r="AV433" s="165"/>
    </row>
    <row r="434" spans="1:48" ht="13.25" customHeight="1" x14ac:dyDescent="0.2">
      <c r="B434" s="182"/>
      <c r="C434" s="185"/>
      <c r="D434" s="188"/>
      <c r="E434" s="179"/>
      <c r="F434" s="179"/>
      <c r="G434" s="179"/>
      <c r="H434" s="179"/>
      <c r="I434" s="179"/>
      <c r="J434" s="179"/>
      <c r="K434" s="179"/>
      <c r="L434" s="179"/>
      <c r="M434" s="179"/>
      <c r="N434" s="179"/>
      <c r="O434" s="164"/>
      <c r="P434" s="107" t="s">
        <v>422</v>
      </c>
      <c r="Q434" s="108"/>
      <c r="R434" s="164"/>
      <c r="S434" s="107" t="s">
        <v>423</v>
      </c>
      <c r="T434" s="108"/>
      <c r="U434" s="191"/>
      <c r="V434" s="79">
        <v>48</v>
      </c>
      <c r="W434" s="79"/>
      <c r="X434" s="158"/>
      <c r="Y434" s="159"/>
      <c r="Z434" s="159"/>
      <c r="AA434" s="159"/>
      <c r="AB434" s="159"/>
      <c r="AC434" s="159"/>
      <c r="AD434" s="159"/>
      <c r="AE434" s="110" t="str">
        <f t="shared" ref="AE434" si="2051">J427&amp;""</f>
        <v/>
      </c>
      <c r="AF434" s="139" t="str">
        <f t="shared" ref="AF434" si="2052">N427&amp;""</f>
        <v/>
      </c>
      <c r="AG434" s="110" t="b">
        <v>0</v>
      </c>
      <c r="AH434" s="44"/>
      <c r="AI434" s="44" t="str">
        <f t="shared" ref="AI434" si="2053">IF(AI427&lt;&gt;"", 1, "")</f>
        <v/>
      </c>
      <c r="AJ434" s="44"/>
      <c r="AK434" s="44"/>
      <c r="AL434" s="44"/>
      <c r="AM434" s="44"/>
      <c r="AN434" s="110" t="b">
        <v>0</v>
      </c>
      <c r="AO434" s="44"/>
      <c r="AP434" s="44" t="str">
        <f t="shared" ref="AP434" si="2054">IF(AP427&lt;&gt;"", 1, "")</f>
        <v/>
      </c>
      <c r="AQ434" s="44"/>
      <c r="AR434" s="44"/>
      <c r="AS434" s="44"/>
      <c r="AT434" s="44"/>
      <c r="AU434" s="44"/>
      <c r="AV434" s="165"/>
    </row>
    <row r="435" spans="1:48" ht="13.25" customHeight="1" x14ac:dyDescent="0.2">
      <c r="B435" s="183"/>
      <c r="C435" s="186"/>
      <c r="D435" s="189"/>
      <c r="E435" s="180"/>
      <c r="F435" s="180"/>
      <c r="G435" s="180"/>
      <c r="H435" s="180"/>
      <c r="I435" s="180"/>
      <c r="J435" s="180"/>
      <c r="K435" s="180"/>
      <c r="L435" s="180"/>
      <c r="M435" s="180"/>
      <c r="N435" s="180"/>
      <c r="O435" s="166"/>
      <c r="P435" s="109" t="str">
        <f t="shared" ref="P435" si="2055">IF(AG435=TRUE, "Andere (specificeer:)", "Andere")</f>
        <v>Andere</v>
      </c>
      <c r="Q435" s="167"/>
      <c r="R435" s="166"/>
      <c r="S435" s="109" t="str">
        <f t="shared" ref="S435" si="2056">IF(AN435=TRUE, "Andere (specificeer:)", "Andere")</f>
        <v>Andere</v>
      </c>
      <c r="T435" s="167"/>
      <c r="U435" s="192"/>
      <c r="V435" s="79">
        <v>48</v>
      </c>
      <c r="W435" s="79"/>
      <c r="X435" s="158"/>
      <c r="Y435" s="159"/>
      <c r="Z435" s="159"/>
      <c r="AA435" s="159"/>
      <c r="AB435" s="159"/>
      <c r="AC435" s="159"/>
      <c r="AD435" s="159"/>
      <c r="AE435" s="110" t="str">
        <f t="shared" ref="AE435" si="2057">J427&amp;""</f>
        <v/>
      </c>
      <c r="AF435" s="139" t="str">
        <f t="shared" ref="AF435" si="2058">N427&amp;""</f>
        <v/>
      </c>
      <c r="AG435" s="110" t="b">
        <v>0</v>
      </c>
      <c r="AH435" s="44"/>
      <c r="AI435" s="44" t="str">
        <f t="shared" ref="AI435" si="2059">IF(AI427&lt;&gt;"", 1, "")</f>
        <v/>
      </c>
      <c r="AJ435" s="44"/>
      <c r="AK435" s="44"/>
      <c r="AL435" s="44"/>
      <c r="AM435" s="44"/>
      <c r="AN435" s="110" t="b">
        <v>0</v>
      </c>
      <c r="AO435" s="44"/>
      <c r="AP435" s="44" t="str">
        <f t="shared" ref="AP435" si="2060">IF(AP427&lt;&gt;"", 1, "")</f>
        <v/>
      </c>
      <c r="AQ435" s="44"/>
      <c r="AR435" s="44"/>
      <c r="AS435" s="44"/>
      <c r="AT435" s="44"/>
      <c r="AU435" s="44"/>
      <c r="AV435" s="135"/>
    </row>
    <row r="436" spans="1:48" ht="13.25" customHeight="1" x14ac:dyDescent="0.2">
      <c r="A436" s="85" t="str">
        <f t="shared" ref="A436" si="2061">IF(AV436&lt;&gt;"", "✘", "")</f>
        <v/>
      </c>
      <c r="B436" s="181" t="str">
        <f t="shared" ref="B436" si="2062">IF(C436&lt;&gt;"", IF(X436&lt;&gt;"", X436, "D"&amp;SUBSTITUTE(TEXT(W436/1000, "0000,000"), ",", ".")), "")</f>
        <v/>
      </c>
      <c r="C436" s="184" t="str">
        <f>IF(Y436&amp;Z436&amp;AA436&amp;AB436&amp;AC436&amp;AD436&lt;&gt;"", IF(D436&amp;E436&amp;F436&amp;G436&amp;H436&amp;I436&lt;&gt;Y436&amp;Z436&amp;AA436&amp;AB436&amp;AC436&amp;AD436, "Gewijzigde actie", "Bestaande actie"), IF(OR(D436&amp;E436&amp;F436&amp;G436&amp;H436&amp;I436&amp;J436&amp;K436&amp;L436&amp;M436&amp;N436&amp;Q444&amp;T444&amp;U436&lt;&gt;"", AH436&lt;&gt;0, AO436&lt;&gt;0), "Nieuwe actie", ""))</f>
        <v/>
      </c>
      <c r="D436" s="187"/>
      <c r="E436" s="178"/>
      <c r="F436" s="178"/>
      <c r="G436" s="178"/>
      <c r="H436" s="178"/>
      <c r="I436" s="178"/>
      <c r="J436" s="178"/>
      <c r="K436" s="178"/>
      <c r="L436" s="178"/>
      <c r="M436" s="178"/>
      <c r="N436" s="178"/>
      <c r="O436" s="168"/>
      <c r="P436" s="105" t="s">
        <v>406</v>
      </c>
      <c r="Q436" s="106"/>
      <c r="R436" s="168"/>
      <c r="S436" s="105" t="s">
        <v>407</v>
      </c>
      <c r="T436" s="106"/>
      <c r="U436" s="190"/>
      <c r="V436" s="79">
        <v>49</v>
      </c>
      <c r="W436" s="79" t="str">
        <f>IF(C436&lt;&gt;"", IF(C436="Nieuwe actie", MAX(VALUE(Datum_werkingsjaar&amp;"000"), $W$3:$W435)+1, VALUE(RIGHT(SUBSTITUTE(X436, ".", ""), 7))), "")</f>
        <v/>
      </c>
      <c r="X436" s="158"/>
      <c r="Y436" s="159"/>
      <c r="Z436" s="159"/>
      <c r="AA436" s="159"/>
      <c r="AB436" s="159"/>
      <c r="AC436" s="159"/>
      <c r="AD436" s="159"/>
      <c r="AE436" s="110" t="str">
        <f t="shared" ref="AE436" si="2063">J436&amp;""</f>
        <v/>
      </c>
      <c r="AF436" s="139" t="str">
        <f t="shared" ref="AF436" si="2064">N436&amp;""</f>
        <v/>
      </c>
      <c r="AG436" s="110" t="b">
        <v>0</v>
      </c>
      <c r="AH436" s="44" cm="1">
        <f t="array" ref="AH436">SUMPRODUCT((AG436:AG444)*(AG436:AG444))</f>
        <v>0</v>
      </c>
      <c r="AI436" s="44" t="str">
        <f>IF(OR($J436="Gerealiseerd", $J436="In uitvoering", $J436="Geschrapt"), IF(OR($N436=Samenwerking_C, $N436=Samenwerking_C_BDO), IF(AH436=0, "| Selecteer één of meerdere samenwerkingen in kolom 'O'.  ", ""), ""), "")</f>
        <v/>
      </c>
      <c r="AJ436" s="44" t="str">
        <f>IF(AH436&lt;&gt;0, IF(OR($N436="", $N436=Samenwerking_geen, $N436=Samenwerking_BDO), "| Maak de juiste keuze in cel 'N"&amp;ROW(N436)&amp;"' vooraleer je samenwerkingen in kolom 'O' aanduidt. Laat anders selectievakken in kolom 'O' niet aangevinkt.  ", ""), "")</f>
        <v/>
      </c>
      <c r="AK436" s="44" t="str">
        <f t="shared" ref="AK436" si="2065">IF(AG444&lt;&gt;TRUE, IF(Q444&lt;&gt;"", "| Als je andere samenwerking(en) specificeert in cel 'O"&amp;ROW(Q444)&amp;"', moet je eerst het vak 'Andere' in kolom 'O' selecteren. Laat anders cel 'O"&amp;ROW(Q444)&amp;"' leeg voor deze doelstelling.  ", ""), "")</f>
        <v/>
      </c>
      <c r="AL436" s="44" t="str">
        <f>IF(OR($N436=Samenwerking_C, $N436=Samenwerking_C_BDO), IF(AG444=TRUE, IF(Q444="", "| Specificeer andere samenwerking(en) in cel 'Q"&amp;ROW(Q444)&amp;"'.  ", ""), ""), "")</f>
        <v/>
      </c>
      <c r="AM436" s="44" t="str">
        <f t="shared" ref="AM436" si="2066">IF(AI436&lt;&gt;"", AI436, IF(AJ436&lt;&gt;"", AJ436, IF(AK436&lt;&gt;"", AK436, AK436&amp;AL436)))</f>
        <v/>
      </c>
      <c r="AN436" s="110" t="b">
        <v>0</v>
      </c>
      <c r="AO436" s="44" cm="1">
        <f t="array" ref="AO436">SUMPRODUCT((AN436:AN444)*(AN436:AN444))</f>
        <v>0</v>
      </c>
      <c r="AP436" s="44" t="str">
        <f>IF(OR($J436="Gerealiseerd", $J436="In uitvoering", $J436="Geschrapt"), IF(OR($N436=Samenwerking_BDO, $N436=Samenwerking_C_BDO), IF(AO436=0,"| Selecteer één of meerdere samenwerkingen in kolom 'R'.  ",""), ""), "")</f>
        <v/>
      </c>
      <c r="AQ436" s="44" t="str">
        <f>IF(AO436&lt;&gt;0, IF(OR($N436="", $N436=Samenwerking_geen, $N436=Samenwerking_C), "| Maak de juiste keuze in cel 'N"&amp;ROW(N436)&amp;"' vooraleer je samenwerkingen in kolom 'R' aanduidt. Laat anders selectievakken in kolom 'R' niet aangevinkt.  ", ""), "")</f>
        <v/>
      </c>
      <c r="AR436" s="44" t="str">
        <f t="shared" ref="AR436" si="2067">IF(AN444&lt;&gt;TRUE, IF(T444&lt;&gt;"", "| Als je andere samenwerking(en) specificeert in cel 'R"&amp;ROW(T444)&amp;"', moet je eerst het vak 'Andere' in kolom 'R' selecteren. Anders laat cel 'R"&amp;ROW(T444)&amp;"' leeg voor deze doelstelling.  ", ""), "")</f>
        <v/>
      </c>
      <c r="AS436" s="44" t="str">
        <f>IF(OR($N436=Samenwerking_BDO, $N436=Samenwerking_C_BDO), IF(AN444=TRUE, IF(T444="", "| Specificeer andere samenwerking(en) in cel 'T"&amp;ROW(T444)&amp;"'.  ", ""), ""), "")</f>
        <v/>
      </c>
      <c r="AT436" s="44" t="str">
        <f t="shared" ref="AT436" si="2068">IF(AP436&lt;&gt;"", AP436, IF(AQ436&lt;&gt;"", AQ436, IF(AR436&lt;&gt;"", AR436, AR436&amp;AS436)))</f>
        <v/>
      </c>
      <c r="AU436" s="44" t="str">
        <f t="shared" ref="AU436" si="2069">IF(C436&lt;&gt;"", IF(OR(D436="", E436="", G436="", I436="", J436="", M436="", IF(J436="Gerealiseerd", IF(K436="Ja", OR(L436="", N436=""), OR(K436="", N436="")), IF(J436="In uitvoering", N436="", IF(J436="Niet in uitvoering", L436="")))), "| Vul verplichte velden in.", ""), "")</f>
        <v/>
      </c>
      <c r="AV436" s="124" t="str">
        <f t="shared" ref="AV436" si="2070">IF(OR(AM436&lt;&gt;"", AT436&lt;&gt;""), AM436&amp;AT436, AU436)</f>
        <v/>
      </c>
    </row>
    <row r="437" spans="1:48" ht="13.25" customHeight="1" x14ac:dyDescent="0.2">
      <c r="B437" s="182"/>
      <c r="C437" s="185"/>
      <c r="D437" s="188"/>
      <c r="E437" s="179"/>
      <c r="F437" s="179"/>
      <c r="G437" s="179"/>
      <c r="H437" s="179"/>
      <c r="I437" s="179"/>
      <c r="J437" s="179"/>
      <c r="K437" s="179"/>
      <c r="L437" s="179"/>
      <c r="M437" s="179"/>
      <c r="N437" s="179"/>
      <c r="O437" s="164"/>
      <c r="P437" s="107" t="s">
        <v>410</v>
      </c>
      <c r="Q437" s="108"/>
      <c r="R437" s="164"/>
      <c r="S437" s="107" t="s">
        <v>411</v>
      </c>
      <c r="T437" s="108"/>
      <c r="U437" s="191"/>
      <c r="V437" s="79">
        <v>49</v>
      </c>
      <c r="W437" s="79"/>
      <c r="X437" s="158"/>
      <c r="Y437" s="159"/>
      <c r="Z437" s="159"/>
      <c r="AA437" s="159"/>
      <c r="AB437" s="159"/>
      <c r="AC437" s="159"/>
      <c r="AD437" s="159"/>
      <c r="AE437" s="110" t="str">
        <f t="shared" ref="AE437" si="2071">J436&amp;""</f>
        <v/>
      </c>
      <c r="AF437" s="139" t="str">
        <f t="shared" ref="AF437" si="2072">N436&amp;""</f>
        <v/>
      </c>
      <c r="AG437" s="110" t="b">
        <v>0</v>
      </c>
      <c r="AH437" s="44"/>
      <c r="AI437" s="44" t="str">
        <f t="shared" ref="AI437" si="2073">IF(AI436&lt;&gt;"", 1, "")</f>
        <v/>
      </c>
      <c r="AJ437" s="44"/>
      <c r="AK437" s="44"/>
      <c r="AL437" s="44"/>
      <c r="AM437" s="44"/>
      <c r="AN437" s="110" t="b">
        <v>0</v>
      </c>
      <c r="AO437" s="44"/>
      <c r="AP437" s="44" t="str">
        <f t="shared" ref="AP437" si="2074">IF(AP436&lt;&gt;"", 1, "")</f>
        <v/>
      </c>
      <c r="AQ437" s="44"/>
      <c r="AR437" s="44"/>
      <c r="AS437" s="44"/>
      <c r="AT437" s="44"/>
      <c r="AU437" s="44"/>
      <c r="AV437" s="124"/>
    </row>
    <row r="438" spans="1:48" ht="13.25" customHeight="1" x14ac:dyDescent="0.2">
      <c r="B438" s="182"/>
      <c r="C438" s="185"/>
      <c r="D438" s="188"/>
      <c r="E438" s="179"/>
      <c r="F438" s="179"/>
      <c r="G438" s="179"/>
      <c r="H438" s="179"/>
      <c r="I438" s="179"/>
      <c r="J438" s="179"/>
      <c r="K438" s="179"/>
      <c r="L438" s="179"/>
      <c r="M438" s="179"/>
      <c r="N438" s="179"/>
      <c r="O438" s="164"/>
      <c r="P438" s="107" t="s">
        <v>412</v>
      </c>
      <c r="Q438" s="108"/>
      <c r="R438" s="164"/>
      <c r="S438" s="107" t="s">
        <v>413</v>
      </c>
      <c r="T438" s="108"/>
      <c r="U438" s="191"/>
      <c r="V438" s="79">
        <v>49</v>
      </c>
      <c r="W438" s="79"/>
      <c r="X438" s="158"/>
      <c r="Y438" s="159"/>
      <c r="Z438" s="159"/>
      <c r="AA438" s="159"/>
      <c r="AB438" s="159"/>
      <c r="AC438" s="159"/>
      <c r="AD438" s="159"/>
      <c r="AE438" s="110" t="str">
        <f t="shared" ref="AE438" si="2075">J436&amp;""</f>
        <v/>
      </c>
      <c r="AF438" s="139" t="str">
        <f t="shared" ref="AF438" si="2076">N436&amp;""</f>
        <v/>
      </c>
      <c r="AG438" s="110" t="b">
        <v>0</v>
      </c>
      <c r="AH438" s="44"/>
      <c r="AI438" s="44" t="str">
        <f t="shared" ref="AI438" si="2077">IF(AI436&lt;&gt;"", 1, "")</f>
        <v/>
      </c>
      <c r="AJ438" s="44"/>
      <c r="AK438" s="44"/>
      <c r="AL438" s="44"/>
      <c r="AM438" s="44"/>
      <c r="AN438" s="110" t="b">
        <v>0</v>
      </c>
      <c r="AO438" s="44"/>
      <c r="AP438" s="44" t="str">
        <f t="shared" ref="AP438" si="2078">IF(AP436&lt;&gt;"", 1, "")</f>
        <v/>
      </c>
      <c r="AQ438" s="44"/>
      <c r="AR438" s="44"/>
      <c r="AS438" s="44"/>
      <c r="AT438" s="44"/>
      <c r="AU438" s="44"/>
      <c r="AV438" s="165"/>
    </row>
    <row r="439" spans="1:48" ht="13.25" customHeight="1" x14ac:dyDescent="0.2">
      <c r="B439" s="182"/>
      <c r="C439" s="185"/>
      <c r="D439" s="188"/>
      <c r="E439" s="179"/>
      <c r="F439" s="179"/>
      <c r="G439" s="179"/>
      <c r="H439" s="179"/>
      <c r="I439" s="179"/>
      <c r="J439" s="179"/>
      <c r="K439" s="179"/>
      <c r="L439" s="179"/>
      <c r="M439" s="179"/>
      <c r="N439" s="179"/>
      <c r="O439" s="164"/>
      <c r="P439" s="107" t="s">
        <v>414</v>
      </c>
      <c r="Q439" s="108"/>
      <c r="R439" s="164"/>
      <c r="S439" s="107" t="s">
        <v>415</v>
      </c>
      <c r="T439" s="108"/>
      <c r="U439" s="191"/>
      <c r="V439" s="79">
        <v>49</v>
      </c>
      <c r="W439" s="79"/>
      <c r="X439" s="158"/>
      <c r="Y439" s="159"/>
      <c r="Z439" s="159"/>
      <c r="AA439" s="159"/>
      <c r="AB439" s="159"/>
      <c r="AC439" s="159"/>
      <c r="AD439" s="159"/>
      <c r="AE439" s="110" t="str">
        <f t="shared" ref="AE439" si="2079">J436&amp;""</f>
        <v/>
      </c>
      <c r="AF439" s="139" t="str">
        <f t="shared" ref="AF439" si="2080">N436&amp;""</f>
        <v/>
      </c>
      <c r="AG439" s="110" t="b">
        <v>0</v>
      </c>
      <c r="AH439" s="44"/>
      <c r="AI439" s="44" t="str">
        <f t="shared" ref="AI439" si="2081">IF(AI436&lt;&gt;"", 1, "")</f>
        <v/>
      </c>
      <c r="AJ439" s="44"/>
      <c r="AK439" s="44"/>
      <c r="AL439" s="44"/>
      <c r="AM439" s="44"/>
      <c r="AN439" s="110" t="b">
        <v>0</v>
      </c>
      <c r="AO439" s="44"/>
      <c r="AP439" s="44" t="str">
        <f t="shared" ref="AP439" si="2082">IF(AP436&lt;&gt;"", 1, "")</f>
        <v/>
      </c>
      <c r="AQ439" s="44"/>
      <c r="AR439" s="44"/>
      <c r="AS439" s="44"/>
      <c r="AT439" s="44"/>
      <c r="AU439" s="44"/>
      <c r="AV439" s="165"/>
    </row>
    <row r="440" spans="1:48" ht="13.25" customHeight="1" x14ac:dyDescent="0.2">
      <c r="B440" s="182"/>
      <c r="C440" s="185"/>
      <c r="D440" s="188"/>
      <c r="E440" s="179"/>
      <c r="F440" s="179"/>
      <c r="G440" s="179"/>
      <c r="H440" s="179"/>
      <c r="I440" s="179"/>
      <c r="J440" s="179"/>
      <c r="K440" s="179"/>
      <c r="L440" s="179"/>
      <c r="M440" s="179"/>
      <c r="N440" s="179"/>
      <c r="O440" s="164"/>
      <c r="P440" s="107" t="s">
        <v>416</v>
      </c>
      <c r="Q440" s="108"/>
      <c r="R440" s="164"/>
      <c r="S440" s="107" t="s">
        <v>417</v>
      </c>
      <c r="T440" s="108"/>
      <c r="U440" s="191"/>
      <c r="V440" s="79">
        <v>49</v>
      </c>
      <c r="W440" s="79"/>
      <c r="X440" s="158"/>
      <c r="Y440" s="159"/>
      <c r="Z440" s="159"/>
      <c r="AA440" s="159"/>
      <c r="AB440" s="159"/>
      <c r="AC440" s="159"/>
      <c r="AD440" s="159"/>
      <c r="AE440" s="110" t="str">
        <f t="shared" ref="AE440" si="2083">J436&amp;""</f>
        <v/>
      </c>
      <c r="AF440" s="139" t="str">
        <f t="shared" ref="AF440" si="2084">N436&amp;""</f>
        <v/>
      </c>
      <c r="AG440" s="110" t="b">
        <v>0</v>
      </c>
      <c r="AH440" s="44"/>
      <c r="AI440" s="44" t="str">
        <f t="shared" ref="AI440" si="2085">IF(AI436&lt;&gt;"", 1, "")</f>
        <v/>
      </c>
      <c r="AJ440" s="44"/>
      <c r="AK440" s="44"/>
      <c r="AL440" s="44"/>
      <c r="AM440" s="44"/>
      <c r="AN440" s="110" t="b">
        <v>0</v>
      </c>
      <c r="AO440" s="44"/>
      <c r="AP440" s="44" t="str">
        <f t="shared" ref="AP440" si="2086">IF(AP436&lt;&gt;"", 1, "")</f>
        <v/>
      </c>
      <c r="AQ440" s="44"/>
      <c r="AR440" s="44"/>
      <c r="AS440" s="44"/>
      <c r="AT440" s="44"/>
      <c r="AU440" s="44"/>
      <c r="AV440" s="165"/>
    </row>
    <row r="441" spans="1:48" ht="13.25" customHeight="1" x14ac:dyDescent="0.2">
      <c r="B441" s="182"/>
      <c r="C441" s="185"/>
      <c r="D441" s="188"/>
      <c r="E441" s="179"/>
      <c r="F441" s="179"/>
      <c r="G441" s="179"/>
      <c r="H441" s="179"/>
      <c r="I441" s="179"/>
      <c r="J441" s="179"/>
      <c r="K441" s="179"/>
      <c r="L441" s="179"/>
      <c r="M441" s="179"/>
      <c r="N441" s="179"/>
      <c r="O441" s="164"/>
      <c r="P441" s="107" t="s">
        <v>418</v>
      </c>
      <c r="Q441" s="108"/>
      <c r="R441" s="164"/>
      <c r="S441" s="107" t="s">
        <v>419</v>
      </c>
      <c r="T441" s="108"/>
      <c r="U441" s="191"/>
      <c r="V441" s="79">
        <v>49</v>
      </c>
      <c r="W441" s="79"/>
      <c r="X441" s="158"/>
      <c r="Y441" s="159"/>
      <c r="Z441" s="159"/>
      <c r="AA441" s="159"/>
      <c r="AB441" s="159"/>
      <c r="AC441" s="159"/>
      <c r="AD441" s="159"/>
      <c r="AE441" s="110" t="str">
        <f t="shared" ref="AE441" si="2087">J436&amp;""</f>
        <v/>
      </c>
      <c r="AF441" s="139" t="str">
        <f t="shared" ref="AF441" si="2088">N436&amp;""</f>
        <v/>
      </c>
      <c r="AG441" s="110" t="b">
        <v>0</v>
      </c>
      <c r="AH441" s="44"/>
      <c r="AI441" s="44" t="str">
        <f t="shared" ref="AI441" si="2089">IF(AI436&lt;&gt;"", 1, "")</f>
        <v/>
      </c>
      <c r="AJ441" s="44"/>
      <c r="AK441" s="44"/>
      <c r="AL441" s="44"/>
      <c r="AM441" s="44"/>
      <c r="AN441" s="110" t="b">
        <v>0</v>
      </c>
      <c r="AO441" s="44"/>
      <c r="AP441" s="44" t="str">
        <f t="shared" ref="AP441" si="2090">IF(AP436&lt;&gt;"", 1, "")</f>
        <v/>
      </c>
      <c r="AQ441" s="44"/>
      <c r="AR441" s="44"/>
      <c r="AS441" s="44"/>
      <c r="AT441" s="44"/>
      <c r="AU441" s="44"/>
      <c r="AV441" s="165"/>
    </row>
    <row r="442" spans="1:48" ht="13.25" customHeight="1" x14ac:dyDescent="0.2">
      <c r="B442" s="182"/>
      <c r="C442" s="185"/>
      <c r="D442" s="188"/>
      <c r="E442" s="179"/>
      <c r="F442" s="179"/>
      <c r="G442" s="179"/>
      <c r="H442" s="179"/>
      <c r="I442" s="179"/>
      <c r="J442" s="179"/>
      <c r="K442" s="179"/>
      <c r="L442" s="179"/>
      <c r="M442" s="179"/>
      <c r="N442" s="179"/>
      <c r="O442" s="164"/>
      <c r="P442" s="107" t="s">
        <v>420</v>
      </c>
      <c r="Q442" s="108"/>
      <c r="R442" s="164"/>
      <c r="S442" s="107" t="s">
        <v>421</v>
      </c>
      <c r="T442" s="108"/>
      <c r="U442" s="191"/>
      <c r="V442" s="79">
        <v>49</v>
      </c>
      <c r="W442" s="79"/>
      <c r="X442" s="158"/>
      <c r="Y442" s="159"/>
      <c r="Z442" s="159"/>
      <c r="AA442" s="159"/>
      <c r="AB442" s="159"/>
      <c r="AC442" s="159"/>
      <c r="AD442" s="159"/>
      <c r="AE442" s="110" t="str">
        <f t="shared" ref="AE442" si="2091">J436&amp;""</f>
        <v/>
      </c>
      <c r="AF442" s="139" t="str">
        <f t="shared" ref="AF442" si="2092">N436&amp;""</f>
        <v/>
      </c>
      <c r="AG442" s="110" t="b">
        <v>0</v>
      </c>
      <c r="AH442" s="44"/>
      <c r="AI442" s="44" t="str">
        <f t="shared" ref="AI442" si="2093">IF(AI436&lt;&gt;"", 1, "")</f>
        <v/>
      </c>
      <c r="AJ442" s="44"/>
      <c r="AK442" s="44"/>
      <c r="AL442" s="44"/>
      <c r="AM442" s="44"/>
      <c r="AN442" s="110" t="b">
        <v>0</v>
      </c>
      <c r="AO442" s="44"/>
      <c r="AP442" s="44" t="str">
        <f t="shared" ref="AP442" si="2094">IF(AP436&lt;&gt;"", 1, "")</f>
        <v/>
      </c>
      <c r="AQ442" s="44"/>
      <c r="AR442" s="44"/>
      <c r="AS442" s="44"/>
      <c r="AT442" s="44"/>
      <c r="AU442" s="44"/>
      <c r="AV442" s="165"/>
    </row>
    <row r="443" spans="1:48" ht="13.25" customHeight="1" x14ac:dyDescent="0.2">
      <c r="B443" s="182"/>
      <c r="C443" s="185"/>
      <c r="D443" s="188"/>
      <c r="E443" s="179"/>
      <c r="F443" s="179"/>
      <c r="G443" s="179"/>
      <c r="H443" s="179"/>
      <c r="I443" s="179"/>
      <c r="J443" s="179"/>
      <c r="K443" s="179"/>
      <c r="L443" s="179"/>
      <c r="M443" s="179"/>
      <c r="N443" s="179"/>
      <c r="O443" s="164"/>
      <c r="P443" s="107" t="s">
        <v>422</v>
      </c>
      <c r="Q443" s="108"/>
      <c r="R443" s="164"/>
      <c r="S443" s="107" t="s">
        <v>423</v>
      </c>
      <c r="T443" s="108"/>
      <c r="U443" s="191"/>
      <c r="V443" s="79">
        <v>49</v>
      </c>
      <c r="W443" s="79"/>
      <c r="X443" s="158"/>
      <c r="Y443" s="159"/>
      <c r="Z443" s="159"/>
      <c r="AA443" s="159"/>
      <c r="AB443" s="159"/>
      <c r="AC443" s="159"/>
      <c r="AD443" s="159"/>
      <c r="AE443" s="110" t="str">
        <f t="shared" ref="AE443" si="2095">J436&amp;""</f>
        <v/>
      </c>
      <c r="AF443" s="139" t="str">
        <f t="shared" ref="AF443" si="2096">N436&amp;""</f>
        <v/>
      </c>
      <c r="AG443" s="110" t="b">
        <v>0</v>
      </c>
      <c r="AH443" s="44"/>
      <c r="AI443" s="44" t="str">
        <f t="shared" ref="AI443" si="2097">IF(AI436&lt;&gt;"", 1, "")</f>
        <v/>
      </c>
      <c r="AJ443" s="44"/>
      <c r="AK443" s="44"/>
      <c r="AL443" s="44"/>
      <c r="AM443" s="44"/>
      <c r="AN443" s="110" t="b">
        <v>0</v>
      </c>
      <c r="AO443" s="44"/>
      <c r="AP443" s="44" t="str">
        <f t="shared" ref="AP443" si="2098">IF(AP436&lt;&gt;"", 1, "")</f>
        <v/>
      </c>
      <c r="AQ443" s="44"/>
      <c r="AR443" s="44"/>
      <c r="AS443" s="44"/>
      <c r="AT443" s="44"/>
      <c r="AU443" s="44"/>
      <c r="AV443" s="165"/>
    </row>
    <row r="444" spans="1:48" ht="13.25" customHeight="1" x14ac:dyDescent="0.2">
      <c r="B444" s="183"/>
      <c r="C444" s="186"/>
      <c r="D444" s="189"/>
      <c r="E444" s="180"/>
      <c r="F444" s="180"/>
      <c r="G444" s="180"/>
      <c r="H444" s="180"/>
      <c r="I444" s="180"/>
      <c r="J444" s="180"/>
      <c r="K444" s="180"/>
      <c r="L444" s="180"/>
      <c r="M444" s="180"/>
      <c r="N444" s="180"/>
      <c r="O444" s="166"/>
      <c r="P444" s="109" t="str">
        <f t="shared" ref="P444" si="2099">IF(AG444=TRUE, "Andere (specificeer:)", "Andere")</f>
        <v>Andere</v>
      </c>
      <c r="Q444" s="167"/>
      <c r="R444" s="166"/>
      <c r="S444" s="109" t="str">
        <f t="shared" ref="S444" si="2100">IF(AN444=TRUE, "Andere (specificeer:)", "Andere")</f>
        <v>Andere</v>
      </c>
      <c r="T444" s="167"/>
      <c r="U444" s="192"/>
      <c r="V444" s="79">
        <v>49</v>
      </c>
      <c r="W444" s="79"/>
      <c r="X444" s="158"/>
      <c r="Y444" s="159"/>
      <c r="Z444" s="159"/>
      <c r="AA444" s="159"/>
      <c r="AB444" s="159"/>
      <c r="AC444" s="159"/>
      <c r="AD444" s="159"/>
      <c r="AE444" s="110" t="str">
        <f t="shared" ref="AE444" si="2101">J436&amp;""</f>
        <v/>
      </c>
      <c r="AF444" s="139" t="str">
        <f t="shared" ref="AF444" si="2102">N436&amp;""</f>
        <v/>
      </c>
      <c r="AG444" s="110" t="b">
        <v>0</v>
      </c>
      <c r="AH444" s="44"/>
      <c r="AI444" s="44" t="str">
        <f t="shared" ref="AI444" si="2103">IF(AI436&lt;&gt;"", 1, "")</f>
        <v/>
      </c>
      <c r="AJ444" s="44"/>
      <c r="AK444" s="44"/>
      <c r="AL444" s="44"/>
      <c r="AM444" s="44"/>
      <c r="AN444" s="110" t="b">
        <v>0</v>
      </c>
      <c r="AO444" s="44"/>
      <c r="AP444" s="44" t="str">
        <f t="shared" ref="AP444" si="2104">IF(AP436&lt;&gt;"", 1, "")</f>
        <v/>
      </c>
      <c r="AQ444" s="44"/>
      <c r="AR444" s="44"/>
      <c r="AS444" s="44"/>
      <c r="AT444" s="44"/>
      <c r="AU444" s="44"/>
      <c r="AV444" s="135"/>
    </row>
    <row r="445" spans="1:48" ht="13.25" customHeight="1" x14ac:dyDescent="0.2">
      <c r="A445" s="85" t="str">
        <f t="shared" ref="A445" si="2105">IF(AV445&lt;&gt;"", "✘", "")</f>
        <v/>
      </c>
      <c r="B445" s="181" t="str">
        <f t="shared" ref="B445" si="2106">IF(C445&lt;&gt;"", IF(X445&lt;&gt;"", X445, "D"&amp;SUBSTITUTE(TEXT(W445/1000, "0000,000"), ",", ".")), "")</f>
        <v/>
      </c>
      <c r="C445" s="184" t="str">
        <f>IF(Y445&amp;Z445&amp;AA445&amp;AB445&amp;AC445&amp;AD445&lt;&gt;"", IF(D445&amp;E445&amp;F445&amp;G445&amp;H445&amp;I445&lt;&gt;Y445&amp;Z445&amp;AA445&amp;AB445&amp;AC445&amp;AD445, "Gewijzigde actie", "Bestaande actie"), IF(OR(D445&amp;E445&amp;F445&amp;G445&amp;H445&amp;I445&amp;J445&amp;K445&amp;L445&amp;M445&amp;N445&amp;Q453&amp;T453&amp;U445&lt;&gt;"", AH445&lt;&gt;0, AO445&lt;&gt;0), "Nieuwe actie", ""))</f>
        <v/>
      </c>
      <c r="D445" s="187"/>
      <c r="E445" s="178"/>
      <c r="F445" s="178"/>
      <c r="G445" s="178"/>
      <c r="H445" s="178"/>
      <c r="I445" s="178"/>
      <c r="J445" s="178"/>
      <c r="K445" s="178"/>
      <c r="L445" s="178"/>
      <c r="M445" s="178"/>
      <c r="N445" s="178"/>
      <c r="O445" s="168"/>
      <c r="P445" s="105" t="s">
        <v>406</v>
      </c>
      <c r="Q445" s="106"/>
      <c r="R445" s="168"/>
      <c r="S445" s="105" t="s">
        <v>407</v>
      </c>
      <c r="T445" s="106"/>
      <c r="U445" s="190"/>
      <c r="V445" s="79">
        <v>50</v>
      </c>
      <c r="W445" s="79" t="str">
        <f>IF(C445&lt;&gt;"", IF(C445="Nieuwe actie", MAX(VALUE(Datum_werkingsjaar&amp;"000"), $W$3:$W444)+1, VALUE(RIGHT(SUBSTITUTE(X445, ".", ""), 7))), "")</f>
        <v/>
      </c>
      <c r="X445" s="158"/>
      <c r="Y445" s="159"/>
      <c r="Z445" s="159"/>
      <c r="AA445" s="159"/>
      <c r="AB445" s="159"/>
      <c r="AC445" s="159"/>
      <c r="AD445" s="159"/>
      <c r="AE445" s="110" t="str">
        <f t="shared" ref="AE445" si="2107">J445&amp;""</f>
        <v/>
      </c>
      <c r="AF445" s="139" t="str">
        <f t="shared" ref="AF445" si="2108">N445&amp;""</f>
        <v/>
      </c>
      <c r="AG445" s="110" t="b">
        <v>0</v>
      </c>
      <c r="AH445" s="44" cm="1">
        <f t="array" ref="AH445">SUMPRODUCT((AG445:AG453)*(AG445:AG453))</f>
        <v>0</v>
      </c>
      <c r="AI445" s="44" t="str">
        <f>IF(OR($J445="Gerealiseerd", $J445="In uitvoering", $J445="Geschrapt"), IF(OR($N445=Samenwerking_C, $N445=Samenwerking_C_BDO), IF(AH445=0, "| Selecteer één of meerdere samenwerkingen in kolom 'O'.  ", ""), ""), "")</f>
        <v/>
      </c>
      <c r="AJ445" s="44" t="str">
        <f>IF(AH445&lt;&gt;0, IF(OR($N445="", $N445=Samenwerking_geen, $N445=Samenwerking_BDO), "| Maak de juiste keuze in cel 'N"&amp;ROW(N445)&amp;"' vooraleer je samenwerkingen in kolom 'O' aanduidt. Laat anders selectievakken in kolom 'O' niet aangevinkt.  ", ""), "")</f>
        <v/>
      </c>
      <c r="AK445" s="44" t="str">
        <f t="shared" ref="AK445" si="2109">IF(AG453&lt;&gt;TRUE, IF(Q453&lt;&gt;"", "| Als je andere samenwerking(en) specificeert in cel 'O"&amp;ROW(Q453)&amp;"', moet je eerst het vak 'Andere' in kolom 'O' selecteren. Laat anders cel 'O"&amp;ROW(Q453)&amp;"' leeg voor deze doelstelling.  ", ""), "")</f>
        <v/>
      </c>
      <c r="AL445" s="44" t="str">
        <f>IF(OR($N445=Samenwerking_C, $N445=Samenwerking_C_BDO), IF(AG453=TRUE, IF(Q453="", "| Specificeer andere samenwerking(en) in cel 'Q"&amp;ROW(Q453)&amp;"'.  ", ""), ""), "")</f>
        <v/>
      </c>
      <c r="AM445" s="44" t="str">
        <f t="shared" ref="AM445" si="2110">IF(AI445&lt;&gt;"", AI445, IF(AJ445&lt;&gt;"", AJ445, IF(AK445&lt;&gt;"", AK445, AK445&amp;AL445)))</f>
        <v/>
      </c>
      <c r="AN445" s="110" t="b">
        <v>0</v>
      </c>
      <c r="AO445" s="44" cm="1">
        <f t="array" ref="AO445">SUMPRODUCT((AN445:AN453)*(AN445:AN453))</f>
        <v>0</v>
      </c>
      <c r="AP445" s="44" t="str">
        <f>IF(OR($J445="Gerealiseerd", $J445="In uitvoering", $J445="Geschrapt"), IF(OR($N445=Samenwerking_BDO, $N445=Samenwerking_C_BDO), IF(AO445=0,"| Selecteer één of meerdere samenwerkingen in kolom 'R'.  ",""), ""), "")</f>
        <v/>
      </c>
      <c r="AQ445" s="44" t="str">
        <f>IF(AO445&lt;&gt;0, IF(OR($N445="", $N445=Samenwerking_geen, $N445=Samenwerking_C), "| Maak de juiste keuze in cel 'N"&amp;ROW(N445)&amp;"' vooraleer je samenwerkingen in kolom 'R' aanduidt. Laat anders selectievakken in kolom 'R' niet aangevinkt.  ", ""), "")</f>
        <v/>
      </c>
      <c r="AR445" s="44" t="str">
        <f t="shared" ref="AR445" si="2111">IF(AN453&lt;&gt;TRUE, IF(T453&lt;&gt;"", "| Als je andere samenwerking(en) specificeert in cel 'R"&amp;ROW(T453)&amp;"', moet je eerst het vak 'Andere' in kolom 'R' selecteren. Anders laat cel 'R"&amp;ROW(T453)&amp;"' leeg voor deze doelstelling.  ", ""), "")</f>
        <v/>
      </c>
      <c r="AS445" s="44" t="str">
        <f>IF(OR($N445=Samenwerking_BDO, $N445=Samenwerking_C_BDO), IF(AN453=TRUE, IF(T453="", "| Specificeer andere samenwerking(en) in cel 'T"&amp;ROW(T453)&amp;"'.  ", ""), ""), "")</f>
        <v/>
      </c>
      <c r="AT445" s="44" t="str">
        <f t="shared" ref="AT445" si="2112">IF(AP445&lt;&gt;"", AP445, IF(AQ445&lt;&gt;"", AQ445, IF(AR445&lt;&gt;"", AR445, AR445&amp;AS445)))</f>
        <v/>
      </c>
      <c r="AU445" s="44" t="str">
        <f t="shared" ref="AU445" si="2113">IF(C445&lt;&gt;"", IF(OR(D445="", E445="", G445="", I445="", J445="", M445="", IF(J445="Gerealiseerd", IF(K445="Ja", OR(L445="", N445=""), OR(K445="", N445="")), IF(J445="In uitvoering", N445="", IF(J445="Niet in uitvoering", L445="")))), "| Vul verplichte velden in.", ""), "")</f>
        <v/>
      </c>
      <c r="AV445" s="124" t="str">
        <f t="shared" ref="AV445" si="2114">IF(OR(AM445&lt;&gt;"", AT445&lt;&gt;""), AM445&amp;AT445, AU445)</f>
        <v/>
      </c>
    </row>
    <row r="446" spans="1:48" ht="13.25" customHeight="1" x14ac:dyDescent="0.2">
      <c r="B446" s="182"/>
      <c r="C446" s="185"/>
      <c r="D446" s="188"/>
      <c r="E446" s="179"/>
      <c r="F446" s="179"/>
      <c r="G446" s="179"/>
      <c r="H446" s="179"/>
      <c r="I446" s="179"/>
      <c r="J446" s="179"/>
      <c r="K446" s="179"/>
      <c r="L446" s="179"/>
      <c r="M446" s="179"/>
      <c r="N446" s="179"/>
      <c r="O446" s="164"/>
      <c r="P446" s="107" t="s">
        <v>410</v>
      </c>
      <c r="Q446" s="108"/>
      <c r="R446" s="164"/>
      <c r="S446" s="107" t="s">
        <v>411</v>
      </c>
      <c r="T446" s="108"/>
      <c r="U446" s="191"/>
      <c r="V446" s="79">
        <v>50</v>
      </c>
      <c r="W446" s="79"/>
      <c r="X446" s="158"/>
      <c r="Y446" s="159"/>
      <c r="Z446" s="159"/>
      <c r="AA446" s="159"/>
      <c r="AB446" s="159"/>
      <c r="AC446" s="159"/>
      <c r="AD446" s="159"/>
      <c r="AE446" s="110" t="str">
        <f t="shared" ref="AE446" si="2115">J445&amp;""</f>
        <v/>
      </c>
      <c r="AF446" s="139" t="str">
        <f t="shared" ref="AF446" si="2116">N445&amp;""</f>
        <v/>
      </c>
      <c r="AG446" s="110" t="b">
        <v>0</v>
      </c>
      <c r="AH446" s="44"/>
      <c r="AI446" s="44" t="str">
        <f t="shared" ref="AI446" si="2117">IF(AI445&lt;&gt;"", 1, "")</f>
        <v/>
      </c>
      <c r="AJ446" s="44"/>
      <c r="AK446" s="44"/>
      <c r="AL446" s="44"/>
      <c r="AM446" s="44"/>
      <c r="AN446" s="110" t="b">
        <v>0</v>
      </c>
      <c r="AO446" s="44"/>
      <c r="AP446" s="44" t="str">
        <f t="shared" ref="AP446" si="2118">IF(AP445&lt;&gt;"", 1, "")</f>
        <v/>
      </c>
      <c r="AQ446" s="44"/>
      <c r="AR446" s="44"/>
      <c r="AS446" s="44"/>
      <c r="AT446" s="44"/>
      <c r="AU446" s="44"/>
      <c r="AV446" s="124"/>
    </row>
    <row r="447" spans="1:48" ht="13.25" customHeight="1" x14ac:dyDescent="0.2">
      <c r="B447" s="182"/>
      <c r="C447" s="185"/>
      <c r="D447" s="188"/>
      <c r="E447" s="179"/>
      <c r="F447" s="179"/>
      <c r="G447" s="179"/>
      <c r="H447" s="179"/>
      <c r="I447" s="179"/>
      <c r="J447" s="179"/>
      <c r="K447" s="179"/>
      <c r="L447" s="179"/>
      <c r="M447" s="179"/>
      <c r="N447" s="179"/>
      <c r="O447" s="164"/>
      <c r="P447" s="107" t="s">
        <v>412</v>
      </c>
      <c r="Q447" s="108"/>
      <c r="R447" s="164"/>
      <c r="S447" s="107" t="s">
        <v>413</v>
      </c>
      <c r="T447" s="108"/>
      <c r="U447" s="191"/>
      <c r="V447" s="79">
        <v>50</v>
      </c>
      <c r="W447" s="79"/>
      <c r="X447" s="158"/>
      <c r="Y447" s="159"/>
      <c r="Z447" s="159"/>
      <c r="AA447" s="159"/>
      <c r="AB447" s="159"/>
      <c r="AC447" s="159"/>
      <c r="AD447" s="159"/>
      <c r="AE447" s="110" t="str">
        <f t="shared" ref="AE447" si="2119">J445&amp;""</f>
        <v/>
      </c>
      <c r="AF447" s="139" t="str">
        <f t="shared" ref="AF447" si="2120">N445&amp;""</f>
        <v/>
      </c>
      <c r="AG447" s="110" t="b">
        <v>0</v>
      </c>
      <c r="AH447" s="44"/>
      <c r="AI447" s="44" t="str">
        <f t="shared" ref="AI447" si="2121">IF(AI445&lt;&gt;"", 1, "")</f>
        <v/>
      </c>
      <c r="AJ447" s="44"/>
      <c r="AK447" s="44"/>
      <c r="AL447" s="44"/>
      <c r="AM447" s="44"/>
      <c r="AN447" s="110" t="b">
        <v>0</v>
      </c>
      <c r="AO447" s="44"/>
      <c r="AP447" s="44" t="str">
        <f t="shared" ref="AP447" si="2122">IF(AP445&lt;&gt;"", 1, "")</f>
        <v/>
      </c>
      <c r="AQ447" s="44"/>
      <c r="AR447" s="44"/>
      <c r="AS447" s="44"/>
      <c r="AT447" s="44"/>
      <c r="AU447" s="44"/>
      <c r="AV447" s="165"/>
    </row>
    <row r="448" spans="1:48" ht="13.25" customHeight="1" x14ac:dyDescent="0.2">
      <c r="B448" s="182"/>
      <c r="C448" s="185"/>
      <c r="D448" s="188"/>
      <c r="E448" s="179"/>
      <c r="F448" s="179"/>
      <c r="G448" s="179"/>
      <c r="H448" s="179"/>
      <c r="I448" s="179"/>
      <c r="J448" s="179"/>
      <c r="K448" s="179"/>
      <c r="L448" s="179"/>
      <c r="M448" s="179"/>
      <c r="N448" s="179"/>
      <c r="O448" s="164"/>
      <c r="P448" s="107" t="s">
        <v>414</v>
      </c>
      <c r="Q448" s="108"/>
      <c r="R448" s="164"/>
      <c r="S448" s="107" t="s">
        <v>415</v>
      </c>
      <c r="T448" s="108"/>
      <c r="U448" s="191"/>
      <c r="V448" s="79">
        <v>50</v>
      </c>
      <c r="W448" s="79"/>
      <c r="X448" s="158"/>
      <c r="Y448" s="159"/>
      <c r="Z448" s="159"/>
      <c r="AA448" s="159"/>
      <c r="AB448" s="159"/>
      <c r="AC448" s="159"/>
      <c r="AD448" s="159"/>
      <c r="AE448" s="110" t="str">
        <f t="shared" ref="AE448" si="2123">J445&amp;""</f>
        <v/>
      </c>
      <c r="AF448" s="139" t="str">
        <f t="shared" ref="AF448" si="2124">N445&amp;""</f>
        <v/>
      </c>
      <c r="AG448" s="110" t="b">
        <v>0</v>
      </c>
      <c r="AH448" s="44"/>
      <c r="AI448" s="44" t="str">
        <f t="shared" ref="AI448" si="2125">IF(AI445&lt;&gt;"", 1, "")</f>
        <v/>
      </c>
      <c r="AJ448" s="44"/>
      <c r="AK448" s="44"/>
      <c r="AL448" s="44"/>
      <c r="AM448" s="44"/>
      <c r="AN448" s="110" t="b">
        <v>0</v>
      </c>
      <c r="AO448" s="44"/>
      <c r="AP448" s="44" t="str">
        <f t="shared" ref="AP448" si="2126">IF(AP445&lt;&gt;"", 1, "")</f>
        <v/>
      </c>
      <c r="AQ448" s="44"/>
      <c r="AR448" s="44"/>
      <c r="AS448" s="44"/>
      <c r="AT448" s="44"/>
      <c r="AU448" s="44"/>
      <c r="AV448" s="165"/>
    </row>
    <row r="449" spans="1:48" ht="13.25" customHeight="1" x14ac:dyDescent="0.2">
      <c r="B449" s="182"/>
      <c r="C449" s="185"/>
      <c r="D449" s="188"/>
      <c r="E449" s="179"/>
      <c r="F449" s="179"/>
      <c r="G449" s="179"/>
      <c r="H449" s="179"/>
      <c r="I449" s="179"/>
      <c r="J449" s="179"/>
      <c r="K449" s="179"/>
      <c r="L449" s="179"/>
      <c r="M449" s="179"/>
      <c r="N449" s="179"/>
      <c r="O449" s="164"/>
      <c r="P449" s="107" t="s">
        <v>416</v>
      </c>
      <c r="Q449" s="108"/>
      <c r="R449" s="164"/>
      <c r="S449" s="107" t="s">
        <v>417</v>
      </c>
      <c r="T449" s="108"/>
      <c r="U449" s="191"/>
      <c r="V449" s="79">
        <v>50</v>
      </c>
      <c r="W449" s="79"/>
      <c r="X449" s="158"/>
      <c r="Y449" s="159"/>
      <c r="Z449" s="159"/>
      <c r="AA449" s="159"/>
      <c r="AB449" s="159"/>
      <c r="AC449" s="159"/>
      <c r="AD449" s="159"/>
      <c r="AE449" s="110" t="str">
        <f t="shared" ref="AE449" si="2127">J445&amp;""</f>
        <v/>
      </c>
      <c r="AF449" s="139" t="str">
        <f t="shared" ref="AF449" si="2128">N445&amp;""</f>
        <v/>
      </c>
      <c r="AG449" s="110" t="b">
        <v>0</v>
      </c>
      <c r="AH449" s="44"/>
      <c r="AI449" s="44" t="str">
        <f t="shared" ref="AI449" si="2129">IF(AI445&lt;&gt;"", 1, "")</f>
        <v/>
      </c>
      <c r="AJ449" s="44"/>
      <c r="AK449" s="44"/>
      <c r="AL449" s="44"/>
      <c r="AM449" s="44"/>
      <c r="AN449" s="110" t="b">
        <v>0</v>
      </c>
      <c r="AO449" s="44"/>
      <c r="AP449" s="44" t="str">
        <f t="shared" ref="AP449" si="2130">IF(AP445&lt;&gt;"", 1, "")</f>
        <v/>
      </c>
      <c r="AQ449" s="44"/>
      <c r="AR449" s="44"/>
      <c r="AS449" s="44"/>
      <c r="AT449" s="44"/>
      <c r="AU449" s="44"/>
      <c r="AV449" s="165"/>
    </row>
    <row r="450" spans="1:48" ht="13.25" customHeight="1" x14ac:dyDescent="0.2">
      <c r="B450" s="182"/>
      <c r="C450" s="185"/>
      <c r="D450" s="188"/>
      <c r="E450" s="179"/>
      <c r="F450" s="179"/>
      <c r="G450" s="179"/>
      <c r="H450" s="179"/>
      <c r="I450" s="179"/>
      <c r="J450" s="179"/>
      <c r="K450" s="179"/>
      <c r="L450" s="179"/>
      <c r="M450" s="179"/>
      <c r="N450" s="179"/>
      <c r="O450" s="164"/>
      <c r="P450" s="107" t="s">
        <v>418</v>
      </c>
      <c r="Q450" s="108"/>
      <c r="R450" s="164"/>
      <c r="S450" s="107" t="s">
        <v>419</v>
      </c>
      <c r="T450" s="108"/>
      <c r="U450" s="191"/>
      <c r="V450" s="79">
        <v>50</v>
      </c>
      <c r="W450" s="79"/>
      <c r="X450" s="158"/>
      <c r="Y450" s="159"/>
      <c r="Z450" s="159"/>
      <c r="AA450" s="159"/>
      <c r="AB450" s="159"/>
      <c r="AC450" s="159"/>
      <c r="AD450" s="159"/>
      <c r="AE450" s="110" t="str">
        <f t="shared" ref="AE450" si="2131">J445&amp;""</f>
        <v/>
      </c>
      <c r="AF450" s="139" t="str">
        <f t="shared" ref="AF450" si="2132">N445&amp;""</f>
        <v/>
      </c>
      <c r="AG450" s="110" t="b">
        <v>0</v>
      </c>
      <c r="AH450" s="44"/>
      <c r="AI450" s="44" t="str">
        <f t="shared" ref="AI450" si="2133">IF(AI445&lt;&gt;"", 1, "")</f>
        <v/>
      </c>
      <c r="AJ450" s="44"/>
      <c r="AK450" s="44"/>
      <c r="AL450" s="44"/>
      <c r="AM450" s="44"/>
      <c r="AN450" s="110" t="b">
        <v>0</v>
      </c>
      <c r="AO450" s="44"/>
      <c r="AP450" s="44" t="str">
        <f t="shared" ref="AP450" si="2134">IF(AP445&lt;&gt;"", 1, "")</f>
        <v/>
      </c>
      <c r="AQ450" s="44"/>
      <c r="AR450" s="44"/>
      <c r="AS450" s="44"/>
      <c r="AT450" s="44"/>
      <c r="AU450" s="44"/>
      <c r="AV450" s="165"/>
    </row>
    <row r="451" spans="1:48" ht="13.25" customHeight="1" x14ac:dyDescent="0.2">
      <c r="B451" s="182"/>
      <c r="C451" s="185"/>
      <c r="D451" s="188"/>
      <c r="E451" s="179"/>
      <c r="F451" s="179"/>
      <c r="G451" s="179"/>
      <c r="H451" s="179"/>
      <c r="I451" s="179"/>
      <c r="J451" s="179"/>
      <c r="K451" s="179"/>
      <c r="L451" s="179"/>
      <c r="M451" s="179"/>
      <c r="N451" s="179"/>
      <c r="O451" s="164"/>
      <c r="P451" s="107" t="s">
        <v>420</v>
      </c>
      <c r="Q451" s="108"/>
      <c r="R451" s="164"/>
      <c r="S451" s="107" t="s">
        <v>421</v>
      </c>
      <c r="T451" s="108"/>
      <c r="U451" s="191"/>
      <c r="V451" s="79">
        <v>50</v>
      </c>
      <c r="W451" s="79"/>
      <c r="X451" s="158"/>
      <c r="Y451" s="159"/>
      <c r="Z451" s="159"/>
      <c r="AA451" s="159"/>
      <c r="AB451" s="159"/>
      <c r="AC451" s="159"/>
      <c r="AD451" s="159"/>
      <c r="AE451" s="110" t="str">
        <f t="shared" ref="AE451" si="2135">J445&amp;""</f>
        <v/>
      </c>
      <c r="AF451" s="139" t="str">
        <f t="shared" ref="AF451" si="2136">N445&amp;""</f>
        <v/>
      </c>
      <c r="AG451" s="110" t="b">
        <v>0</v>
      </c>
      <c r="AH451" s="44"/>
      <c r="AI451" s="44" t="str">
        <f t="shared" ref="AI451" si="2137">IF(AI445&lt;&gt;"", 1, "")</f>
        <v/>
      </c>
      <c r="AJ451" s="44"/>
      <c r="AK451" s="44"/>
      <c r="AL451" s="44"/>
      <c r="AM451" s="44"/>
      <c r="AN451" s="110" t="b">
        <v>0</v>
      </c>
      <c r="AO451" s="44"/>
      <c r="AP451" s="44" t="str">
        <f t="shared" ref="AP451" si="2138">IF(AP445&lt;&gt;"", 1, "")</f>
        <v/>
      </c>
      <c r="AQ451" s="44"/>
      <c r="AR451" s="44"/>
      <c r="AS451" s="44"/>
      <c r="AT451" s="44"/>
      <c r="AU451" s="44"/>
      <c r="AV451" s="165"/>
    </row>
    <row r="452" spans="1:48" ht="13.25" customHeight="1" x14ac:dyDescent="0.2">
      <c r="B452" s="182"/>
      <c r="C452" s="185"/>
      <c r="D452" s="188"/>
      <c r="E452" s="179"/>
      <c r="F452" s="179"/>
      <c r="G452" s="179"/>
      <c r="H452" s="179"/>
      <c r="I452" s="179"/>
      <c r="J452" s="179"/>
      <c r="K452" s="179"/>
      <c r="L452" s="179"/>
      <c r="M452" s="179"/>
      <c r="N452" s="179"/>
      <c r="O452" s="164"/>
      <c r="P452" s="107" t="s">
        <v>422</v>
      </c>
      <c r="Q452" s="108"/>
      <c r="R452" s="164"/>
      <c r="S452" s="107" t="s">
        <v>423</v>
      </c>
      <c r="T452" s="108"/>
      <c r="U452" s="191"/>
      <c r="V452" s="79">
        <v>50</v>
      </c>
      <c r="W452" s="79"/>
      <c r="X452" s="158"/>
      <c r="Y452" s="159"/>
      <c r="Z452" s="159"/>
      <c r="AA452" s="159"/>
      <c r="AB452" s="159"/>
      <c r="AC452" s="159"/>
      <c r="AD452" s="159"/>
      <c r="AE452" s="110" t="str">
        <f t="shared" ref="AE452" si="2139">J445&amp;""</f>
        <v/>
      </c>
      <c r="AF452" s="139" t="str">
        <f t="shared" ref="AF452" si="2140">N445&amp;""</f>
        <v/>
      </c>
      <c r="AG452" s="110" t="b">
        <v>0</v>
      </c>
      <c r="AH452" s="44"/>
      <c r="AI452" s="44" t="str">
        <f t="shared" ref="AI452" si="2141">IF(AI445&lt;&gt;"", 1, "")</f>
        <v/>
      </c>
      <c r="AJ452" s="44"/>
      <c r="AK452" s="44"/>
      <c r="AL452" s="44"/>
      <c r="AM452" s="44"/>
      <c r="AN452" s="110" t="b">
        <v>0</v>
      </c>
      <c r="AO452" s="44"/>
      <c r="AP452" s="44" t="str">
        <f t="shared" ref="AP452" si="2142">IF(AP445&lt;&gt;"", 1, "")</f>
        <v/>
      </c>
      <c r="AQ452" s="44"/>
      <c r="AR452" s="44"/>
      <c r="AS452" s="44"/>
      <c r="AT452" s="44"/>
      <c r="AU452" s="44"/>
      <c r="AV452" s="165"/>
    </row>
    <row r="453" spans="1:48" ht="13.25" customHeight="1" x14ac:dyDescent="0.2">
      <c r="B453" s="183"/>
      <c r="C453" s="186"/>
      <c r="D453" s="189"/>
      <c r="E453" s="180"/>
      <c r="F453" s="180"/>
      <c r="G453" s="180"/>
      <c r="H453" s="180"/>
      <c r="I453" s="180"/>
      <c r="J453" s="180"/>
      <c r="K453" s="180"/>
      <c r="L453" s="180"/>
      <c r="M453" s="180"/>
      <c r="N453" s="180"/>
      <c r="O453" s="166"/>
      <c r="P453" s="109" t="str">
        <f t="shared" ref="P453" si="2143">IF(AG453=TRUE, "Andere (specificeer:)", "Andere")</f>
        <v>Andere</v>
      </c>
      <c r="Q453" s="167"/>
      <c r="R453" s="166"/>
      <c r="S453" s="109" t="str">
        <f t="shared" ref="S453" si="2144">IF(AN453=TRUE, "Andere (specificeer:)", "Andere")</f>
        <v>Andere</v>
      </c>
      <c r="T453" s="167"/>
      <c r="U453" s="192"/>
      <c r="V453" s="79">
        <v>50</v>
      </c>
      <c r="W453" s="79"/>
      <c r="X453" s="158"/>
      <c r="Y453" s="159"/>
      <c r="Z453" s="159"/>
      <c r="AA453" s="159"/>
      <c r="AB453" s="159"/>
      <c r="AC453" s="159"/>
      <c r="AD453" s="159"/>
      <c r="AE453" s="110" t="str">
        <f t="shared" ref="AE453" si="2145">J445&amp;""</f>
        <v/>
      </c>
      <c r="AF453" s="139" t="str">
        <f t="shared" ref="AF453" si="2146">N445&amp;""</f>
        <v/>
      </c>
      <c r="AG453" s="110" t="b">
        <v>0</v>
      </c>
      <c r="AH453" s="44"/>
      <c r="AI453" s="44" t="str">
        <f t="shared" ref="AI453" si="2147">IF(AI445&lt;&gt;"", 1, "")</f>
        <v/>
      </c>
      <c r="AJ453" s="44"/>
      <c r="AK453" s="44"/>
      <c r="AL453" s="44"/>
      <c r="AM453" s="44"/>
      <c r="AN453" s="110" t="b">
        <v>0</v>
      </c>
      <c r="AO453" s="44"/>
      <c r="AP453" s="44" t="str">
        <f t="shared" ref="AP453" si="2148">IF(AP445&lt;&gt;"", 1, "")</f>
        <v/>
      </c>
      <c r="AQ453" s="44"/>
      <c r="AR453" s="44"/>
      <c r="AS453" s="44"/>
      <c r="AT453" s="44"/>
      <c r="AU453" s="44"/>
      <c r="AV453" s="135"/>
    </row>
    <row r="454" spans="1:48" ht="13.25" customHeight="1" x14ac:dyDescent="0.2">
      <c r="A454" s="85" t="str">
        <f t="shared" ref="A454" si="2149">IF(AV454&lt;&gt;"", "✘", "")</f>
        <v/>
      </c>
      <c r="B454" s="181" t="str">
        <f t="shared" ref="B454" si="2150">IF(C454&lt;&gt;"", IF(X454&lt;&gt;"", X454, "D"&amp;SUBSTITUTE(TEXT(W454/1000, "0000,000"), ",", ".")), "")</f>
        <v/>
      </c>
      <c r="C454" s="184" t="str">
        <f>IF(Y454&amp;Z454&amp;AA454&amp;AB454&amp;AC454&amp;AD454&lt;&gt;"", IF(D454&amp;E454&amp;F454&amp;G454&amp;H454&amp;I454&lt;&gt;Y454&amp;Z454&amp;AA454&amp;AB454&amp;AC454&amp;AD454, "Gewijzigde actie", "Bestaande actie"), IF(OR(D454&amp;E454&amp;F454&amp;G454&amp;H454&amp;I454&amp;J454&amp;K454&amp;L454&amp;M454&amp;N454&amp;Q462&amp;T462&amp;U454&lt;&gt;"", AH454&lt;&gt;0, AO454&lt;&gt;0), "Nieuwe actie", ""))</f>
        <v/>
      </c>
      <c r="D454" s="187"/>
      <c r="E454" s="178"/>
      <c r="F454" s="178"/>
      <c r="G454" s="178"/>
      <c r="H454" s="178"/>
      <c r="I454" s="178"/>
      <c r="J454" s="178"/>
      <c r="K454" s="178"/>
      <c r="L454" s="178"/>
      <c r="M454" s="178"/>
      <c r="N454" s="178"/>
      <c r="O454" s="168"/>
      <c r="P454" s="105" t="s">
        <v>406</v>
      </c>
      <c r="Q454" s="106"/>
      <c r="R454" s="168"/>
      <c r="S454" s="105" t="s">
        <v>407</v>
      </c>
      <c r="T454" s="106"/>
      <c r="U454" s="190"/>
      <c r="V454" s="79">
        <v>51</v>
      </c>
      <c r="W454" s="79" t="str">
        <f>IF(C454&lt;&gt;"", IF(C454="Nieuwe actie", MAX(VALUE(Datum_werkingsjaar&amp;"000"), $W$3:$W453)+1, VALUE(RIGHT(SUBSTITUTE(X454, ".", ""), 7))), "")</f>
        <v/>
      </c>
      <c r="X454" s="158"/>
      <c r="Y454" s="159"/>
      <c r="Z454" s="159"/>
      <c r="AA454" s="159"/>
      <c r="AB454" s="159"/>
      <c r="AC454" s="159"/>
      <c r="AD454" s="159"/>
      <c r="AE454" s="110" t="str">
        <f t="shared" ref="AE454" si="2151">J454&amp;""</f>
        <v/>
      </c>
      <c r="AF454" s="139" t="str">
        <f t="shared" ref="AF454" si="2152">N454&amp;""</f>
        <v/>
      </c>
      <c r="AG454" s="110" t="b">
        <v>0</v>
      </c>
      <c r="AH454" s="44" cm="1">
        <f t="array" ref="AH454">SUMPRODUCT((AG454:AG462)*(AG454:AG462))</f>
        <v>0</v>
      </c>
      <c r="AI454" s="44" t="str">
        <f>IF(OR($J454="Gerealiseerd", $J454="In uitvoering", $J454="Geschrapt"), IF(OR($N454=Samenwerking_C, $N454=Samenwerking_C_BDO), IF(AH454=0, "| Selecteer één of meerdere samenwerkingen in kolom 'O'.  ", ""), ""), "")</f>
        <v/>
      </c>
      <c r="AJ454" s="44" t="str">
        <f>IF(AH454&lt;&gt;0, IF(OR($N454="", $N454=Samenwerking_geen, $N454=Samenwerking_BDO), "| Maak de juiste keuze in cel 'N"&amp;ROW(N454)&amp;"' vooraleer je samenwerkingen in kolom 'O' aanduidt. Laat anders selectievakken in kolom 'O' niet aangevinkt.  ", ""), "")</f>
        <v/>
      </c>
      <c r="AK454" s="44" t="str">
        <f t="shared" ref="AK454" si="2153">IF(AG462&lt;&gt;TRUE, IF(Q462&lt;&gt;"", "| Als je andere samenwerking(en) specificeert in cel 'O"&amp;ROW(Q462)&amp;"', moet je eerst het vak 'Andere' in kolom 'O' selecteren. Laat anders cel 'O"&amp;ROW(Q462)&amp;"' leeg voor deze doelstelling.  ", ""), "")</f>
        <v/>
      </c>
      <c r="AL454" s="44" t="str">
        <f>IF(OR($N454=Samenwerking_C, $N454=Samenwerking_C_BDO), IF(AG462=TRUE, IF(Q462="", "| Specificeer andere samenwerking(en) in cel 'Q"&amp;ROW(Q462)&amp;"'.  ", ""), ""), "")</f>
        <v/>
      </c>
      <c r="AM454" s="44" t="str">
        <f t="shared" ref="AM454" si="2154">IF(AI454&lt;&gt;"", AI454, IF(AJ454&lt;&gt;"", AJ454, IF(AK454&lt;&gt;"", AK454, AK454&amp;AL454)))</f>
        <v/>
      </c>
      <c r="AN454" s="110" t="b">
        <v>0</v>
      </c>
      <c r="AO454" s="44" cm="1">
        <f t="array" ref="AO454">SUMPRODUCT((AN454:AN462)*(AN454:AN462))</f>
        <v>0</v>
      </c>
      <c r="AP454" s="44" t="str">
        <f>IF(OR($J454="Gerealiseerd", $J454="In uitvoering", $J454="Geschrapt"), IF(OR($N454=Samenwerking_BDO, $N454=Samenwerking_C_BDO), IF(AO454=0,"| Selecteer één of meerdere samenwerkingen in kolom 'R'.  ",""), ""), "")</f>
        <v/>
      </c>
      <c r="AQ454" s="44" t="str">
        <f>IF(AO454&lt;&gt;0, IF(OR($N454="", $N454=Samenwerking_geen, $N454=Samenwerking_C), "| Maak de juiste keuze in cel 'N"&amp;ROW(N454)&amp;"' vooraleer je samenwerkingen in kolom 'R' aanduidt. Laat anders selectievakken in kolom 'R' niet aangevinkt.  ", ""), "")</f>
        <v/>
      </c>
      <c r="AR454" s="44" t="str">
        <f t="shared" ref="AR454" si="2155">IF(AN462&lt;&gt;TRUE, IF(T462&lt;&gt;"", "| Als je andere samenwerking(en) specificeert in cel 'R"&amp;ROW(T462)&amp;"', moet je eerst het vak 'Andere' in kolom 'R' selecteren. Anders laat cel 'R"&amp;ROW(T462)&amp;"' leeg voor deze doelstelling.  ", ""), "")</f>
        <v/>
      </c>
      <c r="AS454" s="44" t="str">
        <f>IF(OR($N454=Samenwerking_BDO, $N454=Samenwerking_C_BDO), IF(AN462=TRUE, IF(T462="", "| Specificeer andere samenwerking(en) in cel 'T"&amp;ROW(T462)&amp;"'.  ", ""), ""), "")</f>
        <v/>
      </c>
      <c r="AT454" s="44" t="str">
        <f t="shared" ref="AT454" si="2156">IF(AP454&lt;&gt;"", AP454, IF(AQ454&lt;&gt;"", AQ454, IF(AR454&lt;&gt;"", AR454, AR454&amp;AS454)))</f>
        <v/>
      </c>
      <c r="AU454" s="44" t="str">
        <f t="shared" ref="AU454" si="2157">IF(C454&lt;&gt;"", IF(OR(D454="", E454="", G454="", I454="", J454="", M454="", IF(J454="Gerealiseerd", IF(K454="Ja", OR(L454="", N454=""), OR(K454="", N454="")), IF(J454="In uitvoering", N454="", IF(J454="Niet in uitvoering", L454="")))), "| Vul verplichte velden in.", ""), "")</f>
        <v/>
      </c>
      <c r="AV454" s="124" t="str">
        <f t="shared" ref="AV454" si="2158">IF(OR(AM454&lt;&gt;"", AT454&lt;&gt;""), AM454&amp;AT454, AU454)</f>
        <v/>
      </c>
    </row>
    <row r="455" spans="1:48" ht="13.25" customHeight="1" x14ac:dyDescent="0.2">
      <c r="B455" s="182"/>
      <c r="C455" s="185"/>
      <c r="D455" s="188"/>
      <c r="E455" s="179"/>
      <c r="F455" s="179"/>
      <c r="G455" s="179"/>
      <c r="H455" s="179"/>
      <c r="I455" s="179"/>
      <c r="J455" s="179"/>
      <c r="K455" s="179"/>
      <c r="L455" s="179"/>
      <c r="M455" s="179"/>
      <c r="N455" s="179"/>
      <c r="O455" s="164"/>
      <c r="P455" s="107" t="s">
        <v>410</v>
      </c>
      <c r="Q455" s="108"/>
      <c r="R455" s="164"/>
      <c r="S455" s="107" t="s">
        <v>411</v>
      </c>
      <c r="T455" s="108"/>
      <c r="U455" s="191"/>
      <c r="V455" s="79">
        <v>51</v>
      </c>
      <c r="W455" s="79"/>
      <c r="X455" s="158"/>
      <c r="Y455" s="159"/>
      <c r="Z455" s="159"/>
      <c r="AA455" s="159"/>
      <c r="AB455" s="159"/>
      <c r="AC455" s="159"/>
      <c r="AD455" s="159"/>
      <c r="AE455" s="110" t="str">
        <f t="shared" ref="AE455" si="2159">J454&amp;""</f>
        <v/>
      </c>
      <c r="AF455" s="139" t="str">
        <f t="shared" ref="AF455" si="2160">N454&amp;""</f>
        <v/>
      </c>
      <c r="AG455" s="110" t="b">
        <v>0</v>
      </c>
      <c r="AH455" s="44"/>
      <c r="AI455" s="44" t="str">
        <f t="shared" ref="AI455" si="2161">IF(AI454&lt;&gt;"", 1, "")</f>
        <v/>
      </c>
      <c r="AJ455" s="44"/>
      <c r="AK455" s="44"/>
      <c r="AL455" s="44"/>
      <c r="AM455" s="44"/>
      <c r="AN455" s="110" t="b">
        <v>0</v>
      </c>
      <c r="AO455" s="44"/>
      <c r="AP455" s="44" t="str">
        <f t="shared" ref="AP455" si="2162">IF(AP454&lt;&gt;"", 1, "")</f>
        <v/>
      </c>
      <c r="AQ455" s="44"/>
      <c r="AR455" s="44"/>
      <c r="AS455" s="44"/>
      <c r="AT455" s="44"/>
      <c r="AU455" s="44"/>
      <c r="AV455" s="124"/>
    </row>
    <row r="456" spans="1:48" ht="13.25" customHeight="1" x14ac:dyDescent="0.2">
      <c r="B456" s="182"/>
      <c r="C456" s="185"/>
      <c r="D456" s="188"/>
      <c r="E456" s="179"/>
      <c r="F456" s="179"/>
      <c r="G456" s="179"/>
      <c r="H456" s="179"/>
      <c r="I456" s="179"/>
      <c r="J456" s="179"/>
      <c r="K456" s="179"/>
      <c r="L456" s="179"/>
      <c r="M456" s="179"/>
      <c r="N456" s="179"/>
      <c r="O456" s="164"/>
      <c r="P456" s="107" t="s">
        <v>412</v>
      </c>
      <c r="Q456" s="108"/>
      <c r="R456" s="164"/>
      <c r="S456" s="107" t="s">
        <v>413</v>
      </c>
      <c r="T456" s="108"/>
      <c r="U456" s="191"/>
      <c r="V456" s="79">
        <v>51</v>
      </c>
      <c r="W456" s="79"/>
      <c r="X456" s="158"/>
      <c r="Y456" s="159"/>
      <c r="Z456" s="159"/>
      <c r="AA456" s="159"/>
      <c r="AB456" s="159"/>
      <c r="AC456" s="159"/>
      <c r="AD456" s="159"/>
      <c r="AE456" s="110" t="str">
        <f t="shared" ref="AE456" si="2163">J454&amp;""</f>
        <v/>
      </c>
      <c r="AF456" s="139" t="str">
        <f t="shared" ref="AF456" si="2164">N454&amp;""</f>
        <v/>
      </c>
      <c r="AG456" s="110" t="b">
        <v>0</v>
      </c>
      <c r="AH456" s="44"/>
      <c r="AI456" s="44" t="str">
        <f t="shared" ref="AI456" si="2165">IF(AI454&lt;&gt;"", 1, "")</f>
        <v/>
      </c>
      <c r="AJ456" s="44"/>
      <c r="AK456" s="44"/>
      <c r="AL456" s="44"/>
      <c r="AM456" s="44"/>
      <c r="AN456" s="110" t="b">
        <v>0</v>
      </c>
      <c r="AO456" s="44"/>
      <c r="AP456" s="44" t="str">
        <f t="shared" ref="AP456" si="2166">IF(AP454&lt;&gt;"", 1, "")</f>
        <v/>
      </c>
      <c r="AQ456" s="44"/>
      <c r="AR456" s="44"/>
      <c r="AS456" s="44"/>
      <c r="AT456" s="44"/>
      <c r="AU456" s="44"/>
      <c r="AV456" s="165"/>
    </row>
    <row r="457" spans="1:48" ht="13.25" customHeight="1" x14ac:dyDescent="0.2">
      <c r="B457" s="182"/>
      <c r="C457" s="185"/>
      <c r="D457" s="188"/>
      <c r="E457" s="179"/>
      <c r="F457" s="179"/>
      <c r="G457" s="179"/>
      <c r="H457" s="179"/>
      <c r="I457" s="179"/>
      <c r="J457" s="179"/>
      <c r="K457" s="179"/>
      <c r="L457" s="179"/>
      <c r="M457" s="179"/>
      <c r="N457" s="179"/>
      <c r="O457" s="164"/>
      <c r="P457" s="107" t="s">
        <v>414</v>
      </c>
      <c r="Q457" s="108"/>
      <c r="R457" s="164"/>
      <c r="S457" s="107" t="s">
        <v>415</v>
      </c>
      <c r="T457" s="108"/>
      <c r="U457" s="191"/>
      <c r="V457" s="79">
        <v>51</v>
      </c>
      <c r="W457" s="79"/>
      <c r="X457" s="158"/>
      <c r="Y457" s="159"/>
      <c r="Z457" s="159"/>
      <c r="AA457" s="159"/>
      <c r="AB457" s="159"/>
      <c r="AC457" s="159"/>
      <c r="AD457" s="159"/>
      <c r="AE457" s="110" t="str">
        <f t="shared" ref="AE457" si="2167">J454&amp;""</f>
        <v/>
      </c>
      <c r="AF457" s="139" t="str">
        <f t="shared" ref="AF457" si="2168">N454&amp;""</f>
        <v/>
      </c>
      <c r="AG457" s="110" t="b">
        <v>0</v>
      </c>
      <c r="AH457" s="44"/>
      <c r="AI457" s="44" t="str">
        <f t="shared" ref="AI457" si="2169">IF(AI454&lt;&gt;"", 1, "")</f>
        <v/>
      </c>
      <c r="AJ457" s="44"/>
      <c r="AK457" s="44"/>
      <c r="AL457" s="44"/>
      <c r="AM457" s="44"/>
      <c r="AN457" s="110" t="b">
        <v>0</v>
      </c>
      <c r="AO457" s="44"/>
      <c r="AP457" s="44" t="str">
        <f t="shared" ref="AP457" si="2170">IF(AP454&lt;&gt;"", 1, "")</f>
        <v/>
      </c>
      <c r="AQ457" s="44"/>
      <c r="AR457" s="44"/>
      <c r="AS457" s="44"/>
      <c r="AT457" s="44"/>
      <c r="AU457" s="44"/>
      <c r="AV457" s="165"/>
    </row>
    <row r="458" spans="1:48" ht="13.25" customHeight="1" x14ac:dyDescent="0.2">
      <c r="B458" s="182"/>
      <c r="C458" s="185"/>
      <c r="D458" s="188"/>
      <c r="E458" s="179"/>
      <c r="F458" s="179"/>
      <c r="G458" s="179"/>
      <c r="H458" s="179"/>
      <c r="I458" s="179"/>
      <c r="J458" s="179"/>
      <c r="K458" s="179"/>
      <c r="L458" s="179"/>
      <c r="M458" s="179"/>
      <c r="N458" s="179"/>
      <c r="O458" s="164"/>
      <c r="P458" s="107" t="s">
        <v>416</v>
      </c>
      <c r="Q458" s="108"/>
      <c r="R458" s="164"/>
      <c r="S458" s="107" t="s">
        <v>417</v>
      </c>
      <c r="T458" s="108"/>
      <c r="U458" s="191"/>
      <c r="V458" s="79">
        <v>51</v>
      </c>
      <c r="W458" s="79"/>
      <c r="X458" s="158"/>
      <c r="Y458" s="159"/>
      <c r="Z458" s="159"/>
      <c r="AA458" s="159"/>
      <c r="AB458" s="159"/>
      <c r="AC458" s="159"/>
      <c r="AD458" s="159"/>
      <c r="AE458" s="110" t="str">
        <f t="shared" ref="AE458" si="2171">J454&amp;""</f>
        <v/>
      </c>
      <c r="AF458" s="139" t="str">
        <f t="shared" ref="AF458" si="2172">N454&amp;""</f>
        <v/>
      </c>
      <c r="AG458" s="110" t="b">
        <v>0</v>
      </c>
      <c r="AH458" s="44"/>
      <c r="AI458" s="44" t="str">
        <f t="shared" ref="AI458" si="2173">IF(AI454&lt;&gt;"", 1, "")</f>
        <v/>
      </c>
      <c r="AJ458" s="44"/>
      <c r="AK458" s="44"/>
      <c r="AL458" s="44"/>
      <c r="AM458" s="44"/>
      <c r="AN458" s="110" t="b">
        <v>0</v>
      </c>
      <c r="AO458" s="44"/>
      <c r="AP458" s="44" t="str">
        <f t="shared" ref="AP458" si="2174">IF(AP454&lt;&gt;"", 1, "")</f>
        <v/>
      </c>
      <c r="AQ458" s="44"/>
      <c r="AR458" s="44"/>
      <c r="AS458" s="44"/>
      <c r="AT458" s="44"/>
      <c r="AU458" s="44"/>
      <c r="AV458" s="165"/>
    </row>
    <row r="459" spans="1:48" ht="13.25" customHeight="1" x14ac:dyDescent="0.2">
      <c r="B459" s="182"/>
      <c r="C459" s="185"/>
      <c r="D459" s="188"/>
      <c r="E459" s="179"/>
      <c r="F459" s="179"/>
      <c r="G459" s="179"/>
      <c r="H459" s="179"/>
      <c r="I459" s="179"/>
      <c r="J459" s="179"/>
      <c r="K459" s="179"/>
      <c r="L459" s="179"/>
      <c r="M459" s="179"/>
      <c r="N459" s="179"/>
      <c r="O459" s="164"/>
      <c r="P459" s="107" t="s">
        <v>418</v>
      </c>
      <c r="Q459" s="108"/>
      <c r="R459" s="164"/>
      <c r="S459" s="107" t="s">
        <v>419</v>
      </c>
      <c r="T459" s="108"/>
      <c r="U459" s="191"/>
      <c r="V459" s="79">
        <v>51</v>
      </c>
      <c r="W459" s="79"/>
      <c r="X459" s="158"/>
      <c r="Y459" s="159"/>
      <c r="Z459" s="159"/>
      <c r="AA459" s="159"/>
      <c r="AB459" s="159"/>
      <c r="AC459" s="159"/>
      <c r="AD459" s="159"/>
      <c r="AE459" s="110" t="str">
        <f t="shared" ref="AE459" si="2175">J454&amp;""</f>
        <v/>
      </c>
      <c r="AF459" s="139" t="str">
        <f t="shared" ref="AF459" si="2176">N454&amp;""</f>
        <v/>
      </c>
      <c r="AG459" s="110" t="b">
        <v>0</v>
      </c>
      <c r="AH459" s="44"/>
      <c r="AI459" s="44" t="str">
        <f t="shared" ref="AI459" si="2177">IF(AI454&lt;&gt;"", 1, "")</f>
        <v/>
      </c>
      <c r="AJ459" s="44"/>
      <c r="AK459" s="44"/>
      <c r="AL459" s="44"/>
      <c r="AM459" s="44"/>
      <c r="AN459" s="110" t="b">
        <v>0</v>
      </c>
      <c r="AO459" s="44"/>
      <c r="AP459" s="44" t="str">
        <f t="shared" ref="AP459" si="2178">IF(AP454&lt;&gt;"", 1, "")</f>
        <v/>
      </c>
      <c r="AQ459" s="44"/>
      <c r="AR459" s="44"/>
      <c r="AS459" s="44"/>
      <c r="AT459" s="44"/>
      <c r="AU459" s="44"/>
      <c r="AV459" s="165"/>
    </row>
    <row r="460" spans="1:48" ht="13.25" customHeight="1" x14ac:dyDescent="0.2">
      <c r="B460" s="182"/>
      <c r="C460" s="185"/>
      <c r="D460" s="188"/>
      <c r="E460" s="179"/>
      <c r="F460" s="179"/>
      <c r="G460" s="179"/>
      <c r="H460" s="179"/>
      <c r="I460" s="179"/>
      <c r="J460" s="179"/>
      <c r="K460" s="179"/>
      <c r="L460" s="179"/>
      <c r="M460" s="179"/>
      <c r="N460" s="179"/>
      <c r="O460" s="164"/>
      <c r="P460" s="107" t="s">
        <v>420</v>
      </c>
      <c r="Q460" s="108"/>
      <c r="R460" s="164"/>
      <c r="S460" s="107" t="s">
        <v>421</v>
      </c>
      <c r="T460" s="108"/>
      <c r="U460" s="191"/>
      <c r="V460" s="79">
        <v>51</v>
      </c>
      <c r="W460" s="79"/>
      <c r="X460" s="158"/>
      <c r="Y460" s="159"/>
      <c r="Z460" s="159"/>
      <c r="AA460" s="159"/>
      <c r="AB460" s="159"/>
      <c r="AC460" s="159"/>
      <c r="AD460" s="159"/>
      <c r="AE460" s="110" t="str">
        <f t="shared" ref="AE460" si="2179">J454&amp;""</f>
        <v/>
      </c>
      <c r="AF460" s="139" t="str">
        <f t="shared" ref="AF460" si="2180">N454&amp;""</f>
        <v/>
      </c>
      <c r="AG460" s="110" t="b">
        <v>0</v>
      </c>
      <c r="AH460" s="44"/>
      <c r="AI460" s="44" t="str">
        <f t="shared" ref="AI460" si="2181">IF(AI454&lt;&gt;"", 1, "")</f>
        <v/>
      </c>
      <c r="AJ460" s="44"/>
      <c r="AK460" s="44"/>
      <c r="AL460" s="44"/>
      <c r="AM460" s="44"/>
      <c r="AN460" s="110" t="b">
        <v>0</v>
      </c>
      <c r="AO460" s="44"/>
      <c r="AP460" s="44" t="str">
        <f t="shared" ref="AP460" si="2182">IF(AP454&lt;&gt;"", 1, "")</f>
        <v/>
      </c>
      <c r="AQ460" s="44"/>
      <c r="AR460" s="44"/>
      <c r="AS460" s="44"/>
      <c r="AT460" s="44"/>
      <c r="AU460" s="44"/>
      <c r="AV460" s="165"/>
    </row>
    <row r="461" spans="1:48" ht="13.25" customHeight="1" x14ac:dyDescent="0.2">
      <c r="B461" s="182"/>
      <c r="C461" s="185"/>
      <c r="D461" s="188"/>
      <c r="E461" s="179"/>
      <c r="F461" s="179"/>
      <c r="G461" s="179"/>
      <c r="H461" s="179"/>
      <c r="I461" s="179"/>
      <c r="J461" s="179"/>
      <c r="K461" s="179"/>
      <c r="L461" s="179"/>
      <c r="M461" s="179"/>
      <c r="N461" s="179"/>
      <c r="O461" s="164"/>
      <c r="P461" s="107" t="s">
        <v>422</v>
      </c>
      <c r="Q461" s="108"/>
      <c r="R461" s="164"/>
      <c r="S461" s="107" t="s">
        <v>423</v>
      </c>
      <c r="T461" s="108"/>
      <c r="U461" s="191"/>
      <c r="V461" s="79">
        <v>51</v>
      </c>
      <c r="W461" s="79"/>
      <c r="X461" s="158"/>
      <c r="Y461" s="159"/>
      <c r="Z461" s="159"/>
      <c r="AA461" s="159"/>
      <c r="AB461" s="159"/>
      <c r="AC461" s="159"/>
      <c r="AD461" s="159"/>
      <c r="AE461" s="110" t="str">
        <f t="shared" ref="AE461" si="2183">J454&amp;""</f>
        <v/>
      </c>
      <c r="AF461" s="139" t="str">
        <f t="shared" ref="AF461" si="2184">N454&amp;""</f>
        <v/>
      </c>
      <c r="AG461" s="110" t="b">
        <v>0</v>
      </c>
      <c r="AH461" s="44"/>
      <c r="AI461" s="44" t="str">
        <f t="shared" ref="AI461" si="2185">IF(AI454&lt;&gt;"", 1, "")</f>
        <v/>
      </c>
      <c r="AJ461" s="44"/>
      <c r="AK461" s="44"/>
      <c r="AL461" s="44"/>
      <c r="AM461" s="44"/>
      <c r="AN461" s="110" t="b">
        <v>0</v>
      </c>
      <c r="AO461" s="44"/>
      <c r="AP461" s="44" t="str">
        <f t="shared" ref="AP461" si="2186">IF(AP454&lt;&gt;"", 1, "")</f>
        <v/>
      </c>
      <c r="AQ461" s="44"/>
      <c r="AR461" s="44"/>
      <c r="AS461" s="44"/>
      <c r="AT461" s="44"/>
      <c r="AU461" s="44"/>
      <c r="AV461" s="165"/>
    </row>
    <row r="462" spans="1:48" ht="13.25" customHeight="1" x14ac:dyDescent="0.2">
      <c r="B462" s="183"/>
      <c r="C462" s="186"/>
      <c r="D462" s="189"/>
      <c r="E462" s="180"/>
      <c r="F462" s="180"/>
      <c r="G462" s="180"/>
      <c r="H462" s="180"/>
      <c r="I462" s="180"/>
      <c r="J462" s="180"/>
      <c r="K462" s="180"/>
      <c r="L462" s="180"/>
      <c r="M462" s="180"/>
      <c r="N462" s="180"/>
      <c r="O462" s="166"/>
      <c r="P462" s="109" t="str">
        <f t="shared" ref="P462" si="2187">IF(AG462=TRUE, "Andere (specificeer:)", "Andere")</f>
        <v>Andere</v>
      </c>
      <c r="Q462" s="167"/>
      <c r="R462" s="166"/>
      <c r="S462" s="109" t="str">
        <f t="shared" ref="S462" si="2188">IF(AN462=TRUE, "Andere (specificeer:)", "Andere")</f>
        <v>Andere</v>
      </c>
      <c r="T462" s="167"/>
      <c r="U462" s="192"/>
      <c r="V462" s="79">
        <v>51</v>
      </c>
      <c r="W462" s="79"/>
      <c r="X462" s="158"/>
      <c r="Y462" s="159"/>
      <c r="Z462" s="159"/>
      <c r="AA462" s="159"/>
      <c r="AB462" s="159"/>
      <c r="AC462" s="159"/>
      <c r="AD462" s="159"/>
      <c r="AE462" s="110" t="str">
        <f t="shared" ref="AE462" si="2189">J454&amp;""</f>
        <v/>
      </c>
      <c r="AF462" s="139" t="str">
        <f t="shared" ref="AF462" si="2190">N454&amp;""</f>
        <v/>
      </c>
      <c r="AG462" s="110" t="b">
        <v>0</v>
      </c>
      <c r="AH462" s="44"/>
      <c r="AI462" s="44" t="str">
        <f t="shared" ref="AI462" si="2191">IF(AI454&lt;&gt;"", 1, "")</f>
        <v/>
      </c>
      <c r="AJ462" s="44"/>
      <c r="AK462" s="44"/>
      <c r="AL462" s="44"/>
      <c r="AM462" s="44"/>
      <c r="AN462" s="110" t="b">
        <v>0</v>
      </c>
      <c r="AO462" s="44"/>
      <c r="AP462" s="44" t="str">
        <f t="shared" ref="AP462" si="2192">IF(AP454&lt;&gt;"", 1, "")</f>
        <v/>
      </c>
      <c r="AQ462" s="44"/>
      <c r="AR462" s="44"/>
      <c r="AS462" s="44"/>
      <c r="AT462" s="44"/>
      <c r="AU462" s="44"/>
      <c r="AV462" s="135"/>
    </row>
    <row r="463" spans="1:48" ht="13.25" customHeight="1" x14ac:dyDescent="0.2">
      <c r="A463" s="85" t="str">
        <f t="shared" ref="A463" si="2193">IF(AV463&lt;&gt;"", "✘", "")</f>
        <v/>
      </c>
      <c r="B463" s="181" t="str">
        <f t="shared" ref="B463" si="2194">IF(C463&lt;&gt;"", IF(X463&lt;&gt;"", X463, "D"&amp;SUBSTITUTE(TEXT(W463/1000, "0000,000"), ",", ".")), "")</f>
        <v/>
      </c>
      <c r="C463" s="184" t="str">
        <f>IF(Y463&amp;Z463&amp;AA463&amp;AB463&amp;AC463&amp;AD463&lt;&gt;"", IF(D463&amp;E463&amp;F463&amp;G463&amp;H463&amp;I463&lt;&gt;Y463&amp;Z463&amp;AA463&amp;AB463&amp;AC463&amp;AD463, "Gewijzigde actie", "Bestaande actie"), IF(OR(D463&amp;E463&amp;F463&amp;G463&amp;H463&amp;I463&amp;J463&amp;K463&amp;L463&amp;M463&amp;N463&amp;Q471&amp;T471&amp;U463&lt;&gt;"", AH463&lt;&gt;0, AO463&lt;&gt;0), "Nieuwe actie", ""))</f>
        <v/>
      </c>
      <c r="D463" s="187"/>
      <c r="E463" s="178"/>
      <c r="F463" s="178"/>
      <c r="G463" s="178"/>
      <c r="H463" s="178"/>
      <c r="I463" s="178"/>
      <c r="J463" s="178"/>
      <c r="K463" s="178"/>
      <c r="L463" s="178"/>
      <c r="M463" s="178"/>
      <c r="N463" s="178"/>
      <c r="O463" s="168"/>
      <c r="P463" s="105" t="s">
        <v>406</v>
      </c>
      <c r="Q463" s="106"/>
      <c r="R463" s="168"/>
      <c r="S463" s="105" t="s">
        <v>407</v>
      </c>
      <c r="T463" s="106"/>
      <c r="U463" s="190"/>
      <c r="V463" s="79">
        <v>52</v>
      </c>
      <c r="W463" s="79" t="str">
        <f>IF(C463&lt;&gt;"", IF(C463="Nieuwe actie", MAX(VALUE(Datum_werkingsjaar&amp;"000"), $W$3:$W462)+1, VALUE(RIGHT(SUBSTITUTE(X463, ".", ""), 7))), "")</f>
        <v/>
      </c>
      <c r="X463" s="158"/>
      <c r="Y463" s="159"/>
      <c r="Z463" s="159"/>
      <c r="AA463" s="159"/>
      <c r="AB463" s="159"/>
      <c r="AC463" s="159"/>
      <c r="AD463" s="159"/>
      <c r="AE463" s="110" t="str">
        <f t="shared" ref="AE463" si="2195">J463&amp;""</f>
        <v/>
      </c>
      <c r="AF463" s="139" t="str">
        <f t="shared" ref="AF463" si="2196">N463&amp;""</f>
        <v/>
      </c>
      <c r="AG463" s="110" t="b">
        <v>0</v>
      </c>
      <c r="AH463" s="44" cm="1">
        <f t="array" ref="AH463">SUMPRODUCT((AG463:AG471)*(AG463:AG471))</f>
        <v>0</v>
      </c>
      <c r="AI463" s="44" t="str">
        <f>IF(OR($J463="Gerealiseerd", $J463="In uitvoering", $J463="Geschrapt"), IF(OR($N463=Samenwerking_C, $N463=Samenwerking_C_BDO), IF(AH463=0, "| Selecteer één of meerdere samenwerkingen in kolom 'O'.  ", ""), ""), "")</f>
        <v/>
      </c>
      <c r="AJ463" s="44" t="str">
        <f>IF(AH463&lt;&gt;0, IF(OR($N463="", $N463=Samenwerking_geen, $N463=Samenwerking_BDO), "| Maak de juiste keuze in cel 'N"&amp;ROW(N463)&amp;"' vooraleer je samenwerkingen in kolom 'O' aanduidt. Laat anders selectievakken in kolom 'O' niet aangevinkt.  ", ""), "")</f>
        <v/>
      </c>
      <c r="AK463" s="44" t="str">
        <f t="shared" ref="AK463" si="2197">IF(AG471&lt;&gt;TRUE, IF(Q471&lt;&gt;"", "| Als je andere samenwerking(en) specificeert in cel 'O"&amp;ROW(Q471)&amp;"', moet je eerst het vak 'Andere' in kolom 'O' selecteren. Laat anders cel 'O"&amp;ROW(Q471)&amp;"' leeg voor deze doelstelling.  ", ""), "")</f>
        <v/>
      </c>
      <c r="AL463" s="44" t="str">
        <f>IF(OR($N463=Samenwerking_C, $N463=Samenwerking_C_BDO), IF(AG471=TRUE, IF(Q471="", "| Specificeer andere samenwerking(en) in cel 'Q"&amp;ROW(Q471)&amp;"'.  ", ""), ""), "")</f>
        <v/>
      </c>
      <c r="AM463" s="44" t="str">
        <f t="shared" ref="AM463" si="2198">IF(AI463&lt;&gt;"", AI463, IF(AJ463&lt;&gt;"", AJ463, IF(AK463&lt;&gt;"", AK463, AK463&amp;AL463)))</f>
        <v/>
      </c>
      <c r="AN463" s="110" t="b">
        <v>0</v>
      </c>
      <c r="AO463" s="44" cm="1">
        <f t="array" ref="AO463">SUMPRODUCT((AN463:AN471)*(AN463:AN471))</f>
        <v>0</v>
      </c>
      <c r="AP463" s="44" t="str">
        <f>IF(OR($J463="Gerealiseerd", $J463="In uitvoering", $J463="Geschrapt"), IF(OR($N463=Samenwerking_BDO, $N463=Samenwerking_C_BDO), IF(AO463=0,"| Selecteer één of meerdere samenwerkingen in kolom 'R'.  ",""), ""), "")</f>
        <v/>
      </c>
      <c r="AQ463" s="44" t="str">
        <f>IF(AO463&lt;&gt;0, IF(OR($N463="", $N463=Samenwerking_geen, $N463=Samenwerking_C), "| Maak de juiste keuze in cel 'N"&amp;ROW(N463)&amp;"' vooraleer je samenwerkingen in kolom 'R' aanduidt. Laat anders selectievakken in kolom 'R' niet aangevinkt.  ", ""), "")</f>
        <v/>
      </c>
      <c r="AR463" s="44" t="str">
        <f t="shared" ref="AR463" si="2199">IF(AN471&lt;&gt;TRUE, IF(T471&lt;&gt;"", "| Als je andere samenwerking(en) specificeert in cel 'R"&amp;ROW(T471)&amp;"', moet je eerst het vak 'Andere' in kolom 'R' selecteren. Anders laat cel 'R"&amp;ROW(T471)&amp;"' leeg voor deze doelstelling.  ", ""), "")</f>
        <v/>
      </c>
      <c r="AS463" s="44" t="str">
        <f>IF(OR($N463=Samenwerking_BDO, $N463=Samenwerking_C_BDO), IF(AN471=TRUE, IF(T471="", "| Specificeer andere samenwerking(en) in cel 'T"&amp;ROW(T471)&amp;"'.  ", ""), ""), "")</f>
        <v/>
      </c>
      <c r="AT463" s="44" t="str">
        <f t="shared" ref="AT463" si="2200">IF(AP463&lt;&gt;"", AP463, IF(AQ463&lt;&gt;"", AQ463, IF(AR463&lt;&gt;"", AR463, AR463&amp;AS463)))</f>
        <v/>
      </c>
      <c r="AU463" s="44" t="str">
        <f t="shared" ref="AU463" si="2201">IF(C463&lt;&gt;"", IF(OR(D463="", E463="", G463="", I463="", J463="", M463="", IF(J463="Gerealiseerd", IF(K463="Ja", OR(L463="", N463=""), OR(K463="", N463="")), IF(J463="In uitvoering", N463="", IF(J463="Niet in uitvoering", L463="")))), "| Vul verplichte velden in.", ""), "")</f>
        <v/>
      </c>
      <c r="AV463" s="124" t="str">
        <f t="shared" ref="AV463" si="2202">IF(OR(AM463&lt;&gt;"", AT463&lt;&gt;""), AM463&amp;AT463, AU463)</f>
        <v/>
      </c>
    </row>
    <row r="464" spans="1:48" ht="13.25" customHeight="1" x14ac:dyDescent="0.2">
      <c r="B464" s="182"/>
      <c r="C464" s="185"/>
      <c r="D464" s="188"/>
      <c r="E464" s="179"/>
      <c r="F464" s="179"/>
      <c r="G464" s="179"/>
      <c r="H464" s="179"/>
      <c r="I464" s="179"/>
      <c r="J464" s="179"/>
      <c r="K464" s="179"/>
      <c r="L464" s="179"/>
      <c r="M464" s="179"/>
      <c r="N464" s="179"/>
      <c r="O464" s="164"/>
      <c r="P464" s="107" t="s">
        <v>410</v>
      </c>
      <c r="Q464" s="108"/>
      <c r="R464" s="164"/>
      <c r="S464" s="107" t="s">
        <v>411</v>
      </c>
      <c r="T464" s="108"/>
      <c r="U464" s="191"/>
      <c r="V464" s="79">
        <v>52</v>
      </c>
      <c r="W464" s="79"/>
      <c r="X464" s="158"/>
      <c r="Y464" s="159"/>
      <c r="Z464" s="159"/>
      <c r="AA464" s="159"/>
      <c r="AB464" s="159"/>
      <c r="AC464" s="159"/>
      <c r="AD464" s="159"/>
      <c r="AE464" s="110" t="str">
        <f t="shared" ref="AE464" si="2203">J463&amp;""</f>
        <v/>
      </c>
      <c r="AF464" s="139" t="str">
        <f t="shared" ref="AF464" si="2204">N463&amp;""</f>
        <v/>
      </c>
      <c r="AG464" s="110" t="b">
        <v>0</v>
      </c>
      <c r="AH464" s="44"/>
      <c r="AI464" s="44" t="str">
        <f t="shared" ref="AI464" si="2205">IF(AI463&lt;&gt;"", 1, "")</f>
        <v/>
      </c>
      <c r="AJ464" s="44"/>
      <c r="AK464" s="44"/>
      <c r="AL464" s="44"/>
      <c r="AM464" s="44"/>
      <c r="AN464" s="110" t="b">
        <v>0</v>
      </c>
      <c r="AO464" s="44"/>
      <c r="AP464" s="44" t="str">
        <f t="shared" ref="AP464" si="2206">IF(AP463&lt;&gt;"", 1, "")</f>
        <v/>
      </c>
      <c r="AQ464" s="44"/>
      <c r="AR464" s="44"/>
      <c r="AS464" s="44"/>
      <c r="AT464" s="44"/>
      <c r="AU464" s="44"/>
      <c r="AV464" s="124"/>
    </row>
    <row r="465" spans="1:48" ht="13.25" customHeight="1" x14ac:dyDescent="0.2">
      <c r="B465" s="182"/>
      <c r="C465" s="185"/>
      <c r="D465" s="188"/>
      <c r="E465" s="179"/>
      <c r="F465" s="179"/>
      <c r="G465" s="179"/>
      <c r="H465" s="179"/>
      <c r="I465" s="179"/>
      <c r="J465" s="179"/>
      <c r="K465" s="179"/>
      <c r="L465" s="179"/>
      <c r="M465" s="179"/>
      <c r="N465" s="179"/>
      <c r="O465" s="164"/>
      <c r="P465" s="107" t="s">
        <v>412</v>
      </c>
      <c r="Q465" s="108"/>
      <c r="R465" s="164"/>
      <c r="S465" s="107" t="s">
        <v>413</v>
      </c>
      <c r="T465" s="108"/>
      <c r="U465" s="191"/>
      <c r="V465" s="79">
        <v>52</v>
      </c>
      <c r="W465" s="79"/>
      <c r="X465" s="158"/>
      <c r="Y465" s="159"/>
      <c r="Z465" s="159"/>
      <c r="AA465" s="159"/>
      <c r="AB465" s="159"/>
      <c r="AC465" s="159"/>
      <c r="AD465" s="159"/>
      <c r="AE465" s="110" t="str">
        <f t="shared" ref="AE465" si="2207">J463&amp;""</f>
        <v/>
      </c>
      <c r="AF465" s="139" t="str">
        <f t="shared" ref="AF465" si="2208">N463&amp;""</f>
        <v/>
      </c>
      <c r="AG465" s="110" t="b">
        <v>0</v>
      </c>
      <c r="AH465" s="44"/>
      <c r="AI465" s="44" t="str">
        <f t="shared" ref="AI465" si="2209">IF(AI463&lt;&gt;"", 1, "")</f>
        <v/>
      </c>
      <c r="AJ465" s="44"/>
      <c r="AK465" s="44"/>
      <c r="AL465" s="44"/>
      <c r="AM465" s="44"/>
      <c r="AN465" s="110" t="b">
        <v>0</v>
      </c>
      <c r="AO465" s="44"/>
      <c r="AP465" s="44" t="str">
        <f t="shared" ref="AP465" si="2210">IF(AP463&lt;&gt;"", 1, "")</f>
        <v/>
      </c>
      <c r="AQ465" s="44"/>
      <c r="AR465" s="44"/>
      <c r="AS465" s="44"/>
      <c r="AT465" s="44"/>
      <c r="AU465" s="44"/>
      <c r="AV465" s="165"/>
    </row>
    <row r="466" spans="1:48" ht="13.25" customHeight="1" x14ac:dyDescent="0.2">
      <c r="B466" s="182"/>
      <c r="C466" s="185"/>
      <c r="D466" s="188"/>
      <c r="E466" s="179"/>
      <c r="F466" s="179"/>
      <c r="G466" s="179"/>
      <c r="H466" s="179"/>
      <c r="I466" s="179"/>
      <c r="J466" s="179"/>
      <c r="K466" s="179"/>
      <c r="L466" s="179"/>
      <c r="M466" s="179"/>
      <c r="N466" s="179"/>
      <c r="O466" s="164"/>
      <c r="P466" s="107" t="s">
        <v>414</v>
      </c>
      <c r="Q466" s="108"/>
      <c r="R466" s="164"/>
      <c r="S466" s="107" t="s">
        <v>415</v>
      </c>
      <c r="T466" s="108"/>
      <c r="U466" s="191"/>
      <c r="V466" s="79">
        <v>52</v>
      </c>
      <c r="W466" s="79"/>
      <c r="X466" s="158"/>
      <c r="Y466" s="159"/>
      <c r="Z466" s="159"/>
      <c r="AA466" s="159"/>
      <c r="AB466" s="159"/>
      <c r="AC466" s="159"/>
      <c r="AD466" s="159"/>
      <c r="AE466" s="110" t="str">
        <f t="shared" ref="AE466" si="2211">J463&amp;""</f>
        <v/>
      </c>
      <c r="AF466" s="139" t="str">
        <f t="shared" ref="AF466" si="2212">N463&amp;""</f>
        <v/>
      </c>
      <c r="AG466" s="110" t="b">
        <v>0</v>
      </c>
      <c r="AH466" s="44"/>
      <c r="AI466" s="44" t="str">
        <f t="shared" ref="AI466" si="2213">IF(AI463&lt;&gt;"", 1, "")</f>
        <v/>
      </c>
      <c r="AJ466" s="44"/>
      <c r="AK466" s="44"/>
      <c r="AL466" s="44"/>
      <c r="AM466" s="44"/>
      <c r="AN466" s="110" t="b">
        <v>0</v>
      </c>
      <c r="AO466" s="44"/>
      <c r="AP466" s="44" t="str">
        <f t="shared" ref="AP466" si="2214">IF(AP463&lt;&gt;"", 1, "")</f>
        <v/>
      </c>
      <c r="AQ466" s="44"/>
      <c r="AR466" s="44"/>
      <c r="AS466" s="44"/>
      <c r="AT466" s="44"/>
      <c r="AU466" s="44"/>
      <c r="AV466" s="165"/>
    </row>
    <row r="467" spans="1:48" ht="13.25" customHeight="1" x14ac:dyDescent="0.2">
      <c r="B467" s="182"/>
      <c r="C467" s="185"/>
      <c r="D467" s="188"/>
      <c r="E467" s="179"/>
      <c r="F467" s="179"/>
      <c r="G467" s="179"/>
      <c r="H467" s="179"/>
      <c r="I467" s="179"/>
      <c r="J467" s="179"/>
      <c r="K467" s="179"/>
      <c r="L467" s="179"/>
      <c r="M467" s="179"/>
      <c r="N467" s="179"/>
      <c r="O467" s="164"/>
      <c r="P467" s="107" t="s">
        <v>416</v>
      </c>
      <c r="Q467" s="108"/>
      <c r="R467" s="164"/>
      <c r="S467" s="107" t="s">
        <v>417</v>
      </c>
      <c r="T467" s="108"/>
      <c r="U467" s="191"/>
      <c r="V467" s="79">
        <v>52</v>
      </c>
      <c r="W467" s="79"/>
      <c r="X467" s="158"/>
      <c r="Y467" s="159"/>
      <c r="Z467" s="159"/>
      <c r="AA467" s="159"/>
      <c r="AB467" s="159"/>
      <c r="AC467" s="159"/>
      <c r="AD467" s="159"/>
      <c r="AE467" s="110" t="str">
        <f t="shared" ref="AE467" si="2215">J463&amp;""</f>
        <v/>
      </c>
      <c r="AF467" s="139" t="str">
        <f t="shared" ref="AF467" si="2216">N463&amp;""</f>
        <v/>
      </c>
      <c r="AG467" s="110" t="b">
        <v>0</v>
      </c>
      <c r="AH467" s="44"/>
      <c r="AI467" s="44" t="str">
        <f t="shared" ref="AI467" si="2217">IF(AI463&lt;&gt;"", 1, "")</f>
        <v/>
      </c>
      <c r="AJ467" s="44"/>
      <c r="AK467" s="44"/>
      <c r="AL467" s="44"/>
      <c r="AM467" s="44"/>
      <c r="AN467" s="110" t="b">
        <v>0</v>
      </c>
      <c r="AO467" s="44"/>
      <c r="AP467" s="44" t="str">
        <f t="shared" ref="AP467" si="2218">IF(AP463&lt;&gt;"", 1, "")</f>
        <v/>
      </c>
      <c r="AQ467" s="44"/>
      <c r="AR467" s="44"/>
      <c r="AS467" s="44"/>
      <c r="AT467" s="44"/>
      <c r="AU467" s="44"/>
      <c r="AV467" s="165"/>
    </row>
    <row r="468" spans="1:48" ht="13.25" customHeight="1" x14ac:dyDescent="0.2">
      <c r="B468" s="182"/>
      <c r="C468" s="185"/>
      <c r="D468" s="188"/>
      <c r="E468" s="179"/>
      <c r="F468" s="179"/>
      <c r="G468" s="179"/>
      <c r="H468" s="179"/>
      <c r="I468" s="179"/>
      <c r="J468" s="179"/>
      <c r="K468" s="179"/>
      <c r="L468" s="179"/>
      <c r="M468" s="179"/>
      <c r="N468" s="179"/>
      <c r="O468" s="164"/>
      <c r="P468" s="107" t="s">
        <v>418</v>
      </c>
      <c r="Q468" s="108"/>
      <c r="R468" s="164"/>
      <c r="S468" s="107" t="s">
        <v>419</v>
      </c>
      <c r="T468" s="108"/>
      <c r="U468" s="191"/>
      <c r="V468" s="79">
        <v>52</v>
      </c>
      <c r="W468" s="79"/>
      <c r="X468" s="158"/>
      <c r="Y468" s="159"/>
      <c r="Z468" s="159"/>
      <c r="AA468" s="159"/>
      <c r="AB468" s="159"/>
      <c r="AC468" s="159"/>
      <c r="AD468" s="159"/>
      <c r="AE468" s="110" t="str">
        <f t="shared" ref="AE468" si="2219">J463&amp;""</f>
        <v/>
      </c>
      <c r="AF468" s="139" t="str">
        <f t="shared" ref="AF468" si="2220">N463&amp;""</f>
        <v/>
      </c>
      <c r="AG468" s="110" t="b">
        <v>0</v>
      </c>
      <c r="AH468" s="44"/>
      <c r="AI468" s="44" t="str">
        <f t="shared" ref="AI468" si="2221">IF(AI463&lt;&gt;"", 1, "")</f>
        <v/>
      </c>
      <c r="AJ468" s="44"/>
      <c r="AK468" s="44"/>
      <c r="AL468" s="44"/>
      <c r="AM468" s="44"/>
      <c r="AN468" s="110" t="b">
        <v>0</v>
      </c>
      <c r="AO468" s="44"/>
      <c r="AP468" s="44" t="str">
        <f t="shared" ref="AP468" si="2222">IF(AP463&lt;&gt;"", 1, "")</f>
        <v/>
      </c>
      <c r="AQ468" s="44"/>
      <c r="AR468" s="44"/>
      <c r="AS468" s="44"/>
      <c r="AT468" s="44"/>
      <c r="AU468" s="44"/>
      <c r="AV468" s="165"/>
    </row>
    <row r="469" spans="1:48" ht="13.25" customHeight="1" x14ac:dyDescent="0.2">
      <c r="B469" s="182"/>
      <c r="C469" s="185"/>
      <c r="D469" s="188"/>
      <c r="E469" s="179"/>
      <c r="F469" s="179"/>
      <c r="G469" s="179"/>
      <c r="H469" s="179"/>
      <c r="I469" s="179"/>
      <c r="J469" s="179"/>
      <c r="K469" s="179"/>
      <c r="L469" s="179"/>
      <c r="M469" s="179"/>
      <c r="N469" s="179"/>
      <c r="O469" s="164"/>
      <c r="P469" s="107" t="s">
        <v>420</v>
      </c>
      <c r="Q469" s="108"/>
      <c r="R469" s="164"/>
      <c r="S469" s="107" t="s">
        <v>421</v>
      </c>
      <c r="T469" s="108"/>
      <c r="U469" s="191"/>
      <c r="V469" s="79">
        <v>52</v>
      </c>
      <c r="W469" s="79"/>
      <c r="X469" s="158"/>
      <c r="Y469" s="159"/>
      <c r="Z469" s="159"/>
      <c r="AA469" s="159"/>
      <c r="AB469" s="159"/>
      <c r="AC469" s="159"/>
      <c r="AD469" s="159"/>
      <c r="AE469" s="110" t="str">
        <f t="shared" ref="AE469" si="2223">J463&amp;""</f>
        <v/>
      </c>
      <c r="AF469" s="139" t="str">
        <f t="shared" ref="AF469" si="2224">N463&amp;""</f>
        <v/>
      </c>
      <c r="AG469" s="110" t="b">
        <v>0</v>
      </c>
      <c r="AH469" s="44"/>
      <c r="AI469" s="44" t="str">
        <f t="shared" ref="AI469" si="2225">IF(AI463&lt;&gt;"", 1, "")</f>
        <v/>
      </c>
      <c r="AJ469" s="44"/>
      <c r="AK469" s="44"/>
      <c r="AL469" s="44"/>
      <c r="AM469" s="44"/>
      <c r="AN469" s="110" t="b">
        <v>0</v>
      </c>
      <c r="AO469" s="44"/>
      <c r="AP469" s="44" t="str">
        <f t="shared" ref="AP469" si="2226">IF(AP463&lt;&gt;"", 1, "")</f>
        <v/>
      </c>
      <c r="AQ469" s="44"/>
      <c r="AR469" s="44"/>
      <c r="AS469" s="44"/>
      <c r="AT469" s="44"/>
      <c r="AU469" s="44"/>
      <c r="AV469" s="165"/>
    </row>
    <row r="470" spans="1:48" ht="13.25" customHeight="1" x14ac:dyDescent="0.2">
      <c r="B470" s="182"/>
      <c r="C470" s="185"/>
      <c r="D470" s="188"/>
      <c r="E470" s="179"/>
      <c r="F470" s="179"/>
      <c r="G470" s="179"/>
      <c r="H470" s="179"/>
      <c r="I470" s="179"/>
      <c r="J470" s="179"/>
      <c r="K470" s="179"/>
      <c r="L470" s="179"/>
      <c r="M470" s="179"/>
      <c r="N470" s="179"/>
      <c r="O470" s="164"/>
      <c r="P470" s="107" t="s">
        <v>422</v>
      </c>
      <c r="Q470" s="108"/>
      <c r="R470" s="164"/>
      <c r="S470" s="107" t="s">
        <v>423</v>
      </c>
      <c r="T470" s="108"/>
      <c r="U470" s="191"/>
      <c r="V470" s="79">
        <v>52</v>
      </c>
      <c r="W470" s="79"/>
      <c r="X470" s="158"/>
      <c r="Y470" s="159"/>
      <c r="Z470" s="159"/>
      <c r="AA470" s="159"/>
      <c r="AB470" s="159"/>
      <c r="AC470" s="159"/>
      <c r="AD470" s="159"/>
      <c r="AE470" s="110" t="str">
        <f t="shared" ref="AE470" si="2227">J463&amp;""</f>
        <v/>
      </c>
      <c r="AF470" s="139" t="str">
        <f t="shared" ref="AF470" si="2228">N463&amp;""</f>
        <v/>
      </c>
      <c r="AG470" s="110" t="b">
        <v>0</v>
      </c>
      <c r="AH470" s="44"/>
      <c r="AI470" s="44" t="str">
        <f t="shared" ref="AI470" si="2229">IF(AI463&lt;&gt;"", 1, "")</f>
        <v/>
      </c>
      <c r="AJ470" s="44"/>
      <c r="AK470" s="44"/>
      <c r="AL470" s="44"/>
      <c r="AM470" s="44"/>
      <c r="AN470" s="110" t="b">
        <v>0</v>
      </c>
      <c r="AO470" s="44"/>
      <c r="AP470" s="44" t="str">
        <f t="shared" ref="AP470" si="2230">IF(AP463&lt;&gt;"", 1, "")</f>
        <v/>
      </c>
      <c r="AQ470" s="44"/>
      <c r="AR470" s="44"/>
      <c r="AS470" s="44"/>
      <c r="AT470" s="44"/>
      <c r="AU470" s="44"/>
      <c r="AV470" s="165"/>
    </row>
    <row r="471" spans="1:48" ht="13.25" customHeight="1" x14ac:dyDescent="0.2">
      <c r="B471" s="183"/>
      <c r="C471" s="186"/>
      <c r="D471" s="189"/>
      <c r="E471" s="180"/>
      <c r="F471" s="180"/>
      <c r="G471" s="180"/>
      <c r="H471" s="180"/>
      <c r="I471" s="180"/>
      <c r="J471" s="180"/>
      <c r="K471" s="180"/>
      <c r="L471" s="180"/>
      <c r="M471" s="180"/>
      <c r="N471" s="180"/>
      <c r="O471" s="166"/>
      <c r="P471" s="109" t="str">
        <f t="shared" ref="P471" si="2231">IF(AG471=TRUE, "Andere (specificeer:)", "Andere")</f>
        <v>Andere</v>
      </c>
      <c r="Q471" s="167"/>
      <c r="R471" s="166"/>
      <c r="S471" s="109" t="str">
        <f t="shared" ref="S471" si="2232">IF(AN471=TRUE, "Andere (specificeer:)", "Andere")</f>
        <v>Andere</v>
      </c>
      <c r="T471" s="167"/>
      <c r="U471" s="192"/>
      <c r="V471" s="79">
        <v>52</v>
      </c>
      <c r="W471" s="79"/>
      <c r="X471" s="158"/>
      <c r="Y471" s="159"/>
      <c r="Z471" s="159"/>
      <c r="AA471" s="159"/>
      <c r="AB471" s="159"/>
      <c r="AC471" s="159"/>
      <c r="AD471" s="159"/>
      <c r="AE471" s="110" t="str">
        <f t="shared" ref="AE471" si="2233">J463&amp;""</f>
        <v/>
      </c>
      <c r="AF471" s="139" t="str">
        <f t="shared" ref="AF471" si="2234">N463&amp;""</f>
        <v/>
      </c>
      <c r="AG471" s="110" t="b">
        <v>0</v>
      </c>
      <c r="AH471" s="44"/>
      <c r="AI471" s="44" t="str">
        <f t="shared" ref="AI471" si="2235">IF(AI463&lt;&gt;"", 1, "")</f>
        <v/>
      </c>
      <c r="AJ471" s="44"/>
      <c r="AK471" s="44"/>
      <c r="AL471" s="44"/>
      <c r="AM471" s="44"/>
      <c r="AN471" s="110" t="b">
        <v>0</v>
      </c>
      <c r="AO471" s="44"/>
      <c r="AP471" s="44" t="str">
        <f t="shared" ref="AP471" si="2236">IF(AP463&lt;&gt;"", 1, "")</f>
        <v/>
      </c>
      <c r="AQ471" s="44"/>
      <c r="AR471" s="44"/>
      <c r="AS471" s="44"/>
      <c r="AT471" s="44"/>
      <c r="AU471" s="44"/>
      <c r="AV471" s="135"/>
    </row>
    <row r="472" spans="1:48" ht="13.25" customHeight="1" x14ac:dyDescent="0.2">
      <c r="A472" s="85" t="str">
        <f t="shared" ref="A472" si="2237">IF(AV472&lt;&gt;"", "✘", "")</f>
        <v/>
      </c>
      <c r="B472" s="181" t="str">
        <f t="shared" ref="B472" si="2238">IF(C472&lt;&gt;"", IF(X472&lt;&gt;"", X472, "D"&amp;SUBSTITUTE(TEXT(W472/1000, "0000,000"), ",", ".")), "")</f>
        <v/>
      </c>
      <c r="C472" s="184" t="str">
        <f>IF(Y472&amp;Z472&amp;AA472&amp;AB472&amp;AC472&amp;AD472&lt;&gt;"", IF(D472&amp;E472&amp;F472&amp;G472&amp;H472&amp;I472&lt;&gt;Y472&amp;Z472&amp;AA472&amp;AB472&amp;AC472&amp;AD472, "Gewijzigde actie", "Bestaande actie"), IF(OR(D472&amp;E472&amp;F472&amp;G472&amp;H472&amp;I472&amp;J472&amp;K472&amp;L472&amp;M472&amp;N472&amp;Q480&amp;T480&amp;U472&lt;&gt;"", AH472&lt;&gt;0, AO472&lt;&gt;0), "Nieuwe actie", ""))</f>
        <v/>
      </c>
      <c r="D472" s="187"/>
      <c r="E472" s="178"/>
      <c r="F472" s="178"/>
      <c r="G472" s="178"/>
      <c r="H472" s="178"/>
      <c r="I472" s="178"/>
      <c r="J472" s="178"/>
      <c r="K472" s="178"/>
      <c r="L472" s="178"/>
      <c r="M472" s="178"/>
      <c r="N472" s="178"/>
      <c r="O472" s="168"/>
      <c r="P472" s="105" t="s">
        <v>406</v>
      </c>
      <c r="Q472" s="106"/>
      <c r="R472" s="168"/>
      <c r="S472" s="105" t="s">
        <v>407</v>
      </c>
      <c r="T472" s="106"/>
      <c r="U472" s="190"/>
      <c r="V472" s="79">
        <v>53</v>
      </c>
      <c r="W472" s="79" t="str">
        <f>IF(C472&lt;&gt;"", IF(C472="Nieuwe actie", MAX(VALUE(Datum_werkingsjaar&amp;"000"), $W$3:$W471)+1, VALUE(RIGHT(SUBSTITUTE(X472, ".", ""), 7))), "")</f>
        <v/>
      </c>
      <c r="X472" s="158"/>
      <c r="Y472" s="159"/>
      <c r="Z472" s="159"/>
      <c r="AA472" s="159"/>
      <c r="AB472" s="159"/>
      <c r="AC472" s="159"/>
      <c r="AD472" s="159"/>
      <c r="AE472" s="110" t="str">
        <f t="shared" ref="AE472" si="2239">J472&amp;""</f>
        <v/>
      </c>
      <c r="AF472" s="139" t="str">
        <f t="shared" ref="AF472" si="2240">N472&amp;""</f>
        <v/>
      </c>
      <c r="AG472" s="110" t="b">
        <v>0</v>
      </c>
      <c r="AH472" s="44" cm="1">
        <f t="array" ref="AH472">SUMPRODUCT((AG472:AG480)*(AG472:AG480))</f>
        <v>0</v>
      </c>
      <c r="AI472" s="44" t="str">
        <f>IF(OR($J472="Gerealiseerd", $J472="In uitvoering", $J472="Geschrapt"), IF(OR($N472=Samenwerking_C, $N472=Samenwerking_C_BDO), IF(AH472=0, "| Selecteer één of meerdere samenwerkingen in kolom 'O'.  ", ""), ""), "")</f>
        <v/>
      </c>
      <c r="AJ472" s="44" t="str">
        <f>IF(AH472&lt;&gt;0, IF(OR($N472="", $N472=Samenwerking_geen, $N472=Samenwerking_BDO), "| Maak de juiste keuze in cel 'N"&amp;ROW(N472)&amp;"' vooraleer je samenwerkingen in kolom 'O' aanduidt. Laat anders selectievakken in kolom 'O' niet aangevinkt.  ", ""), "")</f>
        <v/>
      </c>
      <c r="AK472" s="44" t="str">
        <f t="shared" ref="AK472" si="2241">IF(AG480&lt;&gt;TRUE, IF(Q480&lt;&gt;"", "| Als je andere samenwerking(en) specificeert in cel 'O"&amp;ROW(Q480)&amp;"', moet je eerst het vak 'Andere' in kolom 'O' selecteren. Laat anders cel 'O"&amp;ROW(Q480)&amp;"' leeg voor deze doelstelling.  ", ""), "")</f>
        <v/>
      </c>
      <c r="AL472" s="44" t="str">
        <f>IF(OR($N472=Samenwerking_C, $N472=Samenwerking_C_BDO), IF(AG480=TRUE, IF(Q480="", "| Specificeer andere samenwerking(en) in cel 'Q"&amp;ROW(Q480)&amp;"'.  ", ""), ""), "")</f>
        <v/>
      </c>
      <c r="AM472" s="44" t="str">
        <f t="shared" ref="AM472" si="2242">IF(AI472&lt;&gt;"", AI472, IF(AJ472&lt;&gt;"", AJ472, IF(AK472&lt;&gt;"", AK472, AK472&amp;AL472)))</f>
        <v/>
      </c>
      <c r="AN472" s="110" t="b">
        <v>0</v>
      </c>
      <c r="AO472" s="44" cm="1">
        <f t="array" ref="AO472">SUMPRODUCT((AN472:AN480)*(AN472:AN480))</f>
        <v>0</v>
      </c>
      <c r="AP472" s="44" t="str">
        <f>IF(OR($J472="Gerealiseerd", $J472="In uitvoering", $J472="Geschrapt"), IF(OR($N472=Samenwerking_BDO, $N472=Samenwerking_C_BDO), IF(AO472=0,"| Selecteer één of meerdere samenwerkingen in kolom 'R'.  ",""), ""), "")</f>
        <v/>
      </c>
      <c r="AQ472" s="44" t="str">
        <f>IF(AO472&lt;&gt;0, IF(OR($N472="", $N472=Samenwerking_geen, $N472=Samenwerking_C), "| Maak de juiste keuze in cel 'N"&amp;ROW(N472)&amp;"' vooraleer je samenwerkingen in kolom 'R' aanduidt. Laat anders selectievakken in kolom 'R' niet aangevinkt.  ", ""), "")</f>
        <v/>
      </c>
      <c r="AR472" s="44" t="str">
        <f t="shared" ref="AR472" si="2243">IF(AN480&lt;&gt;TRUE, IF(T480&lt;&gt;"", "| Als je andere samenwerking(en) specificeert in cel 'R"&amp;ROW(T480)&amp;"', moet je eerst het vak 'Andere' in kolom 'R' selecteren. Anders laat cel 'R"&amp;ROW(T480)&amp;"' leeg voor deze doelstelling.  ", ""), "")</f>
        <v/>
      </c>
      <c r="AS472" s="44" t="str">
        <f>IF(OR($N472=Samenwerking_BDO, $N472=Samenwerking_C_BDO), IF(AN480=TRUE, IF(T480="", "| Specificeer andere samenwerking(en) in cel 'T"&amp;ROW(T480)&amp;"'.  ", ""), ""), "")</f>
        <v/>
      </c>
      <c r="AT472" s="44" t="str">
        <f t="shared" ref="AT472" si="2244">IF(AP472&lt;&gt;"", AP472, IF(AQ472&lt;&gt;"", AQ472, IF(AR472&lt;&gt;"", AR472, AR472&amp;AS472)))</f>
        <v/>
      </c>
      <c r="AU472" s="44" t="str">
        <f t="shared" ref="AU472" si="2245">IF(C472&lt;&gt;"", IF(OR(D472="", E472="", G472="", I472="", J472="", M472="", IF(J472="Gerealiseerd", IF(K472="Ja", OR(L472="", N472=""), OR(K472="", N472="")), IF(J472="In uitvoering", N472="", IF(J472="Niet in uitvoering", L472="")))), "| Vul verplichte velden in.", ""), "")</f>
        <v/>
      </c>
      <c r="AV472" s="124" t="str">
        <f t="shared" ref="AV472" si="2246">IF(OR(AM472&lt;&gt;"", AT472&lt;&gt;""), AM472&amp;AT472, AU472)</f>
        <v/>
      </c>
    </row>
    <row r="473" spans="1:48" ht="13.25" customHeight="1" x14ac:dyDescent="0.2">
      <c r="B473" s="182"/>
      <c r="C473" s="185"/>
      <c r="D473" s="188"/>
      <c r="E473" s="179"/>
      <c r="F473" s="179"/>
      <c r="G473" s="179"/>
      <c r="H473" s="179"/>
      <c r="I473" s="179"/>
      <c r="J473" s="179"/>
      <c r="K473" s="179"/>
      <c r="L473" s="179"/>
      <c r="M473" s="179"/>
      <c r="N473" s="179"/>
      <c r="O473" s="164"/>
      <c r="P473" s="107" t="s">
        <v>410</v>
      </c>
      <c r="Q473" s="108"/>
      <c r="R473" s="164"/>
      <c r="S473" s="107" t="s">
        <v>411</v>
      </c>
      <c r="T473" s="108"/>
      <c r="U473" s="191"/>
      <c r="V473" s="79">
        <v>53</v>
      </c>
      <c r="W473" s="79"/>
      <c r="X473" s="158"/>
      <c r="Y473" s="159"/>
      <c r="Z473" s="159"/>
      <c r="AA473" s="159"/>
      <c r="AB473" s="159"/>
      <c r="AC473" s="159"/>
      <c r="AD473" s="159"/>
      <c r="AE473" s="110" t="str">
        <f t="shared" ref="AE473" si="2247">J472&amp;""</f>
        <v/>
      </c>
      <c r="AF473" s="139" t="str">
        <f t="shared" ref="AF473" si="2248">N472&amp;""</f>
        <v/>
      </c>
      <c r="AG473" s="110" t="b">
        <v>0</v>
      </c>
      <c r="AH473" s="44"/>
      <c r="AI473" s="44" t="str">
        <f t="shared" ref="AI473" si="2249">IF(AI472&lt;&gt;"", 1, "")</f>
        <v/>
      </c>
      <c r="AJ473" s="44"/>
      <c r="AK473" s="44"/>
      <c r="AL473" s="44"/>
      <c r="AM473" s="44"/>
      <c r="AN473" s="110" t="b">
        <v>0</v>
      </c>
      <c r="AO473" s="44"/>
      <c r="AP473" s="44" t="str">
        <f t="shared" ref="AP473" si="2250">IF(AP472&lt;&gt;"", 1, "")</f>
        <v/>
      </c>
      <c r="AQ473" s="44"/>
      <c r="AR473" s="44"/>
      <c r="AS473" s="44"/>
      <c r="AT473" s="44"/>
      <c r="AU473" s="44"/>
      <c r="AV473" s="124"/>
    </row>
    <row r="474" spans="1:48" ht="13.25" customHeight="1" x14ac:dyDescent="0.2">
      <c r="B474" s="182"/>
      <c r="C474" s="185"/>
      <c r="D474" s="188"/>
      <c r="E474" s="179"/>
      <c r="F474" s="179"/>
      <c r="G474" s="179"/>
      <c r="H474" s="179"/>
      <c r="I474" s="179"/>
      <c r="J474" s="179"/>
      <c r="K474" s="179"/>
      <c r="L474" s="179"/>
      <c r="M474" s="179"/>
      <c r="N474" s="179"/>
      <c r="O474" s="164"/>
      <c r="P474" s="107" t="s">
        <v>412</v>
      </c>
      <c r="Q474" s="108"/>
      <c r="R474" s="164"/>
      <c r="S474" s="107" t="s">
        <v>413</v>
      </c>
      <c r="T474" s="108"/>
      <c r="U474" s="191"/>
      <c r="V474" s="79">
        <v>53</v>
      </c>
      <c r="W474" s="79"/>
      <c r="X474" s="158"/>
      <c r="Y474" s="159"/>
      <c r="Z474" s="159"/>
      <c r="AA474" s="159"/>
      <c r="AB474" s="159"/>
      <c r="AC474" s="159"/>
      <c r="AD474" s="159"/>
      <c r="AE474" s="110" t="str">
        <f t="shared" ref="AE474" si="2251">J472&amp;""</f>
        <v/>
      </c>
      <c r="AF474" s="139" t="str">
        <f t="shared" ref="AF474" si="2252">N472&amp;""</f>
        <v/>
      </c>
      <c r="AG474" s="110" t="b">
        <v>0</v>
      </c>
      <c r="AH474" s="44"/>
      <c r="AI474" s="44" t="str">
        <f t="shared" ref="AI474" si="2253">IF(AI472&lt;&gt;"", 1, "")</f>
        <v/>
      </c>
      <c r="AJ474" s="44"/>
      <c r="AK474" s="44"/>
      <c r="AL474" s="44"/>
      <c r="AM474" s="44"/>
      <c r="AN474" s="110" t="b">
        <v>0</v>
      </c>
      <c r="AO474" s="44"/>
      <c r="AP474" s="44" t="str">
        <f t="shared" ref="AP474" si="2254">IF(AP472&lt;&gt;"", 1, "")</f>
        <v/>
      </c>
      <c r="AQ474" s="44"/>
      <c r="AR474" s="44"/>
      <c r="AS474" s="44"/>
      <c r="AT474" s="44"/>
      <c r="AU474" s="44"/>
      <c r="AV474" s="165"/>
    </row>
    <row r="475" spans="1:48" ht="13.25" customHeight="1" x14ac:dyDescent="0.2">
      <c r="B475" s="182"/>
      <c r="C475" s="185"/>
      <c r="D475" s="188"/>
      <c r="E475" s="179"/>
      <c r="F475" s="179"/>
      <c r="G475" s="179"/>
      <c r="H475" s="179"/>
      <c r="I475" s="179"/>
      <c r="J475" s="179"/>
      <c r="K475" s="179"/>
      <c r="L475" s="179"/>
      <c r="M475" s="179"/>
      <c r="N475" s="179"/>
      <c r="O475" s="164"/>
      <c r="P475" s="107" t="s">
        <v>414</v>
      </c>
      <c r="Q475" s="108"/>
      <c r="R475" s="164"/>
      <c r="S475" s="107" t="s">
        <v>415</v>
      </c>
      <c r="T475" s="108"/>
      <c r="U475" s="191"/>
      <c r="V475" s="79">
        <v>53</v>
      </c>
      <c r="W475" s="79"/>
      <c r="X475" s="158"/>
      <c r="Y475" s="159"/>
      <c r="Z475" s="159"/>
      <c r="AA475" s="159"/>
      <c r="AB475" s="159"/>
      <c r="AC475" s="159"/>
      <c r="AD475" s="159"/>
      <c r="AE475" s="110" t="str">
        <f t="shared" ref="AE475" si="2255">J472&amp;""</f>
        <v/>
      </c>
      <c r="AF475" s="139" t="str">
        <f t="shared" ref="AF475" si="2256">N472&amp;""</f>
        <v/>
      </c>
      <c r="AG475" s="110" t="b">
        <v>0</v>
      </c>
      <c r="AH475" s="44"/>
      <c r="AI475" s="44" t="str">
        <f t="shared" ref="AI475" si="2257">IF(AI472&lt;&gt;"", 1, "")</f>
        <v/>
      </c>
      <c r="AJ475" s="44"/>
      <c r="AK475" s="44"/>
      <c r="AL475" s="44"/>
      <c r="AM475" s="44"/>
      <c r="AN475" s="110" t="b">
        <v>0</v>
      </c>
      <c r="AO475" s="44"/>
      <c r="AP475" s="44" t="str">
        <f t="shared" ref="AP475" si="2258">IF(AP472&lt;&gt;"", 1, "")</f>
        <v/>
      </c>
      <c r="AQ475" s="44"/>
      <c r="AR475" s="44"/>
      <c r="AS475" s="44"/>
      <c r="AT475" s="44"/>
      <c r="AU475" s="44"/>
      <c r="AV475" s="165"/>
    </row>
    <row r="476" spans="1:48" ht="13.25" customHeight="1" x14ac:dyDescent="0.2">
      <c r="B476" s="182"/>
      <c r="C476" s="185"/>
      <c r="D476" s="188"/>
      <c r="E476" s="179"/>
      <c r="F476" s="179"/>
      <c r="G476" s="179"/>
      <c r="H476" s="179"/>
      <c r="I476" s="179"/>
      <c r="J476" s="179"/>
      <c r="K476" s="179"/>
      <c r="L476" s="179"/>
      <c r="M476" s="179"/>
      <c r="N476" s="179"/>
      <c r="O476" s="164"/>
      <c r="P476" s="107" t="s">
        <v>416</v>
      </c>
      <c r="Q476" s="108"/>
      <c r="R476" s="164"/>
      <c r="S476" s="107" t="s">
        <v>417</v>
      </c>
      <c r="T476" s="108"/>
      <c r="U476" s="191"/>
      <c r="V476" s="79">
        <v>53</v>
      </c>
      <c r="W476" s="79"/>
      <c r="X476" s="158"/>
      <c r="Y476" s="159"/>
      <c r="Z476" s="159"/>
      <c r="AA476" s="159"/>
      <c r="AB476" s="159"/>
      <c r="AC476" s="159"/>
      <c r="AD476" s="159"/>
      <c r="AE476" s="110" t="str">
        <f t="shared" ref="AE476" si="2259">J472&amp;""</f>
        <v/>
      </c>
      <c r="AF476" s="139" t="str">
        <f t="shared" ref="AF476" si="2260">N472&amp;""</f>
        <v/>
      </c>
      <c r="AG476" s="110" t="b">
        <v>0</v>
      </c>
      <c r="AH476" s="44"/>
      <c r="AI476" s="44" t="str">
        <f t="shared" ref="AI476" si="2261">IF(AI472&lt;&gt;"", 1, "")</f>
        <v/>
      </c>
      <c r="AJ476" s="44"/>
      <c r="AK476" s="44"/>
      <c r="AL476" s="44"/>
      <c r="AM476" s="44"/>
      <c r="AN476" s="110" t="b">
        <v>0</v>
      </c>
      <c r="AO476" s="44"/>
      <c r="AP476" s="44" t="str">
        <f t="shared" ref="AP476" si="2262">IF(AP472&lt;&gt;"", 1, "")</f>
        <v/>
      </c>
      <c r="AQ476" s="44"/>
      <c r="AR476" s="44"/>
      <c r="AS476" s="44"/>
      <c r="AT476" s="44"/>
      <c r="AU476" s="44"/>
      <c r="AV476" s="165"/>
    </row>
    <row r="477" spans="1:48" ht="13.25" customHeight="1" x14ac:dyDescent="0.2">
      <c r="B477" s="182"/>
      <c r="C477" s="185"/>
      <c r="D477" s="188"/>
      <c r="E477" s="179"/>
      <c r="F477" s="179"/>
      <c r="G477" s="179"/>
      <c r="H477" s="179"/>
      <c r="I477" s="179"/>
      <c r="J477" s="179"/>
      <c r="K477" s="179"/>
      <c r="L477" s="179"/>
      <c r="M477" s="179"/>
      <c r="N477" s="179"/>
      <c r="O477" s="164"/>
      <c r="P477" s="107" t="s">
        <v>418</v>
      </c>
      <c r="Q477" s="108"/>
      <c r="R477" s="164"/>
      <c r="S477" s="107" t="s">
        <v>419</v>
      </c>
      <c r="T477" s="108"/>
      <c r="U477" s="191"/>
      <c r="V477" s="79">
        <v>53</v>
      </c>
      <c r="W477" s="79"/>
      <c r="X477" s="158"/>
      <c r="Y477" s="159"/>
      <c r="Z477" s="159"/>
      <c r="AA477" s="159"/>
      <c r="AB477" s="159"/>
      <c r="AC477" s="159"/>
      <c r="AD477" s="159"/>
      <c r="AE477" s="110" t="str">
        <f t="shared" ref="AE477" si="2263">J472&amp;""</f>
        <v/>
      </c>
      <c r="AF477" s="139" t="str">
        <f t="shared" ref="AF477" si="2264">N472&amp;""</f>
        <v/>
      </c>
      <c r="AG477" s="110" t="b">
        <v>0</v>
      </c>
      <c r="AH477" s="44"/>
      <c r="AI477" s="44" t="str">
        <f t="shared" ref="AI477" si="2265">IF(AI472&lt;&gt;"", 1, "")</f>
        <v/>
      </c>
      <c r="AJ477" s="44"/>
      <c r="AK477" s="44"/>
      <c r="AL477" s="44"/>
      <c r="AM477" s="44"/>
      <c r="AN477" s="110" t="b">
        <v>0</v>
      </c>
      <c r="AO477" s="44"/>
      <c r="AP477" s="44" t="str">
        <f t="shared" ref="AP477" si="2266">IF(AP472&lt;&gt;"", 1, "")</f>
        <v/>
      </c>
      <c r="AQ477" s="44"/>
      <c r="AR477" s="44"/>
      <c r="AS477" s="44"/>
      <c r="AT477" s="44"/>
      <c r="AU477" s="44"/>
      <c r="AV477" s="165"/>
    </row>
    <row r="478" spans="1:48" ht="13.25" customHeight="1" x14ac:dyDescent="0.2">
      <c r="B478" s="182"/>
      <c r="C478" s="185"/>
      <c r="D478" s="188"/>
      <c r="E478" s="179"/>
      <c r="F478" s="179"/>
      <c r="G478" s="179"/>
      <c r="H478" s="179"/>
      <c r="I478" s="179"/>
      <c r="J478" s="179"/>
      <c r="K478" s="179"/>
      <c r="L478" s="179"/>
      <c r="M478" s="179"/>
      <c r="N478" s="179"/>
      <c r="O478" s="164"/>
      <c r="P478" s="107" t="s">
        <v>420</v>
      </c>
      <c r="Q478" s="108"/>
      <c r="R478" s="164"/>
      <c r="S478" s="107" t="s">
        <v>421</v>
      </c>
      <c r="T478" s="108"/>
      <c r="U478" s="191"/>
      <c r="V478" s="79">
        <v>53</v>
      </c>
      <c r="W478" s="79"/>
      <c r="X478" s="158"/>
      <c r="Y478" s="159"/>
      <c r="Z478" s="159"/>
      <c r="AA478" s="159"/>
      <c r="AB478" s="159"/>
      <c r="AC478" s="159"/>
      <c r="AD478" s="159"/>
      <c r="AE478" s="110" t="str">
        <f t="shared" ref="AE478" si="2267">J472&amp;""</f>
        <v/>
      </c>
      <c r="AF478" s="139" t="str">
        <f t="shared" ref="AF478" si="2268">N472&amp;""</f>
        <v/>
      </c>
      <c r="AG478" s="110" t="b">
        <v>0</v>
      </c>
      <c r="AH478" s="44"/>
      <c r="AI478" s="44" t="str">
        <f t="shared" ref="AI478" si="2269">IF(AI472&lt;&gt;"", 1, "")</f>
        <v/>
      </c>
      <c r="AJ478" s="44"/>
      <c r="AK478" s="44"/>
      <c r="AL478" s="44"/>
      <c r="AM478" s="44"/>
      <c r="AN478" s="110" t="b">
        <v>0</v>
      </c>
      <c r="AO478" s="44"/>
      <c r="AP478" s="44" t="str">
        <f t="shared" ref="AP478" si="2270">IF(AP472&lt;&gt;"", 1, "")</f>
        <v/>
      </c>
      <c r="AQ478" s="44"/>
      <c r="AR478" s="44"/>
      <c r="AS478" s="44"/>
      <c r="AT478" s="44"/>
      <c r="AU478" s="44"/>
      <c r="AV478" s="165"/>
    </row>
    <row r="479" spans="1:48" ht="13.25" customHeight="1" x14ac:dyDescent="0.2">
      <c r="B479" s="182"/>
      <c r="C479" s="185"/>
      <c r="D479" s="188"/>
      <c r="E479" s="179"/>
      <c r="F479" s="179"/>
      <c r="G479" s="179"/>
      <c r="H479" s="179"/>
      <c r="I479" s="179"/>
      <c r="J479" s="179"/>
      <c r="K479" s="179"/>
      <c r="L479" s="179"/>
      <c r="M479" s="179"/>
      <c r="N479" s="179"/>
      <c r="O479" s="164"/>
      <c r="P479" s="107" t="s">
        <v>422</v>
      </c>
      <c r="Q479" s="108"/>
      <c r="R479" s="164"/>
      <c r="S479" s="107" t="s">
        <v>423</v>
      </c>
      <c r="T479" s="108"/>
      <c r="U479" s="191"/>
      <c r="V479" s="79">
        <v>53</v>
      </c>
      <c r="W479" s="79"/>
      <c r="X479" s="158"/>
      <c r="Y479" s="159"/>
      <c r="Z479" s="159"/>
      <c r="AA479" s="159"/>
      <c r="AB479" s="159"/>
      <c r="AC479" s="159"/>
      <c r="AD479" s="159"/>
      <c r="AE479" s="110" t="str">
        <f t="shared" ref="AE479" si="2271">J472&amp;""</f>
        <v/>
      </c>
      <c r="AF479" s="139" t="str">
        <f t="shared" ref="AF479" si="2272">N472&amp;""</f>
        <v/>
      </c>
      <c r="AG479" s="110" t="b">
        <v>0</v>
      </c>
      <c r="AH479" s="44"/>
      <c r="AI479" s="44" t="str">
        <f t="shared" ref="AI479" si="2273">IF(AI472&lt;&gt;"", 1, "")</f>
        <v/>
      </c>
      <c r="AJ479" s="44"/>
      <c r="AK479" s="44"/>
      <c r="AL479" s="44"/>
      <c r="AM479" s="44"/>
      <c r="AN479" s="110" t="b">
        <v>0</v>
      </c>
      <c r="AO479" s="44"/>
      <c r="AP479" s="44" t="str">
        <f t="shared" ref="AP479" si="2274">IF(AP472&lt;&gt;"", 1, "")</f>
        <v/>
      </c>
      <c r="AQ479" s="44"/>
      <c r="AR479" s="44"/>
      <c r="AS479" s="44"/>
      <c r="AT479" s="44"/>
      <c r="AU479" s="44"/>
      <c r="AV479" s="165"/>
    </row>
    <row r="480" spans="1:48" ht="13.25" customHeight="1" x14ac:dyDescent="0.2">
      <c r="B480" s="183"/>
      <c r="C480" s="186"/>
      <c r="D480" s="189"/>
      <c r="E480" s="180"/>
      <c r="F480" s="180"/>
      <c r="G480" s="180"/>
      <c r="H480" s="180"/>
      <c r="I480" s="180"/>
      <c r="J480" s="180"/>
      <c r="K480" s="180"/>
      <c r="L480" s="180"/>
      <c r="M480" s="180"/>
      <c r="N480" s="180"/>
      <c r="O480" s="166"/>
      <c r="P480" s="109" t="str">
        <f t="shared" ref="P480" si="2275">IF(AG480=TRUE, "Andere (specificeer:)", "Andere")</f>
        <v>Andere</v>
      </c>
      <c r="Q480" s="167"/>
      <c r="R480" s="166"/>
      <c r="S480" s="109" t="str">
        <f t="shared" ref="S480" si="2276">IF(AN480=TRUE, "Andere (specificeer:)", "Andere")</f>
        <v>Andere</v>
      </c>
      <c r="T480" s="167"/>
      <c r="U480" s="192"/>
      <c r="V480" s="79">
        <v>53</v>
      </c>
      <c r="W480" s="79"/>
      <c r="X480" s="158"/>
      <c r="Y480" s="159"/>
      <c r="Z480" s="159"/>
      <c r="AA480" s="159"/>
      <c r="AB480" s="159"/>
      <c r="AC480" s="159"/>
      <c r="AD480" s="159"/>
      <c r="AE480" s="110" t="str">
        <f t="shared" ref="AE480" si="2277">J472&amp;""</f>
        <v/>
      </c>
      <c r="AF480" s="139" t="str">
        <f t="shared" ref="AF480" si="2278">N472&amp;""</f>
        <v/>
      </c>
      <c r="AG480" s="110" t="b">
        <v>0</v>
      </c>
      <c r="AH480" s="44"/>
      <c r="AI480" s="44" t="str">
        <f t="shared" ref="AI480" si="2279">IF(AI472&lt;&gt;"", 1, "")</f>
        <v/>
      </c>
      <c r="AJ480" s="44"/>
      <c r="AK480" s="44"/>
      <c r="AL480" s="44"/>
      <c r="AM480" s="44"/>
      <c r="AN480" s="110" t="b">
        <v>0</v>
      </c>
      <c r="AO480" s="44"/>
      <c r="AP480" s="44" t="str">
        <f t="shared" ref="AP480" si="2280">IF(AP472&lt;&gt;"", 1, "")</f>
        <v/>
      </c>
      <c r="AQ480" s="44"/>
      <c r="AR480" s="44"/>
      <c r="AS480" s="44"/>
      <c r="AT480" s="44"/>
      <c r="AU480" s="44"/>
      <c r="AV480" s="135"/>
    </row>
    <row r="481" spans="1:48" ht="13.25" customHeight="1" x14ac:dyDescent="0.2">
      <c r="A481" s="85" t="str">
        <f t="shared" ref="A481" si="2281">IF(AV481&lt;&gt;"", "✘", "")</f>
        <v/>
      </c>
      <c r="B481" s="181" t="str">
        <f t="shared" ref="B481" si="2282">IF(C481&lt;&gt;"", IF(X481&lt;&gt;"", X481, "D"&amp;SUBSTITUTE(TEXT(W481/1000, "0000,000"), ",", ".")), "")</f>
        <v/>
      </c>
      <c r="C481" s="184" t="str">
        <f>IF(Y481&amp;Z481&amp;AA481&amp;AB481&amp;AC481&amp;AD481&lt;&gt;"", IF(D481&amp;E481&amp;F481&amp;G481&amp;H481&amp;I481&lt;&gt;Y481&amp;Z481&amp;AA481&amp;AB481&amp;AC481&amp;AD481, "Gewijzigde actie", "Bestaande actie"), IF(OR(D481&amp;E481&amp;F481&amp;G481&amp;H481&amp;I481&amp;J481&amp;K481&amp;L481&amp;M481&amp;N481&amp;Q489&amp;T489&amp;U481&lt;&gt;"", AH481&lt;&gt;0, AO481&lt;&gt;0), "Nieuwe actie", ""))</f>
        <v/>
      </c>
      <c r="D481" s="187"/>
      <c r="E481" s="178"/>
      <c r="F481" s="178"/>
      <c r="G481" s="178"/>
      <c r="H481" s="178"/>
      <c r="I481" s="178"/>
      <c r="J481" s="178"/>
      <c r="K481" s="178"/>
      <c r="L481" s="178"/>
      <c r="M481" s="178"/>
      <c r="N481" s="178"/>
      <c r="O481" s="168"/>
      <c r="P481" s="105" t="s">
        <v>406</v>
      </c>
      <c r="Q481" s="106"/>
      <c r="R481" s="168"/>
      <c r="S481" s="105" t="s">
        <v>407</v>
      </c>
      <c r="T481" s="106"/>
      <c r="U481" s="190"/>
      <c r="V481" s="79">
        <v>54</v>
      </c>
      <c r="W481" s="79" t="str">
        <f>IF(C481&lt;&gt;"", IF(C481="Nieuwe actie", MAX(VALUE(Datum_werkingsjaar&amp;"000"), $W$3:$W480)+1, VALUE(RIGHT(SUBSTITUTE(X481, ".", ""), 7))), "")</f>
        <v/>
      </c>
      <c r="X481" s="158"/>
      <c r="Y481" s="159"/>
      <c r="Z481" s="159"/>
      <c r="AA481" s="159"/>
      <c r="AB481" s="159"/>
      <c r="AC481" s="159"/>
      <c r="AD481" s="159"/>
      <c r="AE481" s="110" t="str">
        <f t="shared" ref="AE481" si="2283">J481&amp;""</f>
        <v/>
      </c>
      <c r="AF481" s="139" t="str">
        <f t="shared" ref="AF481" si="2284">N481&amp;""</f>
        <v/>
      </c>
      <c r="AG481" s="110" t="b">
        <v>0</v>
      </c>
      <c r="AH481" s="44" cm="1">
        <f t="array" ref="AH481">SUMPRODUCT((AG481:AG489)*(AG481:AG489))</f>
        <v>0</v>
      </c>
      <c r="AI481" s="44" t="str">
        <f>IF(OR($J481="Gerealiseerd", $J481="In uitvoering", $J481="Geschrapt"), IF(OR($N481=Samenwerking_C, $N481=Samenwerking_C_BDO), IF(AH481=0, "| Selecteer één of meerdere samenwerkingen in kolom 'O'.  ", ""), ""), "")</f>
        <v/>
      </c>
      <c r="AJ481" s="44" t="str">
        <f>IF(AH481&lt;&gt;0, IF(OR($N481="", $N481=Samenwerking_geen, $N481=Samenwerking_BDO), "| Maak de juiste keuze in cel 'N"&amp;ROW(N481)&amp;"' vooraleer je samenwerkingen in kolom 'O' aanduidt. Laat anders selectievakken in kolom 'O' niet aangevinkt.  ", ""), "")</f>
        <v/>
      </c>
      <c r="AK481" s="44" t="str">
        <f t="shared" ref="AK481" si="2285">IF(AG489&lt;&gt;TRUE, IF(Q489&lt;&gt;"", "| Als je andere samenwerking(en) specificeert in cel 'O"&amp;ROW(Q489)&amp;"', moet je eerst het vak 'Andere' in kolom 'O' selecteren. Laat anders cel 'O"&amp;ROW(Q489)&amp;"' leeg voor deze doelstelling.  ", ""), "")</f>
        <v/>
      </c>
      <c r="AL481" s="44" t="str">
        <f>IF(OR($N481=Samenwerking_C, $N481=Samenwerking_C_BDO), IF(AG489=TRUE, IF(Q489="", "| Specificeer andere samenwerking(en) in cel 'Q"&amp;ROW(Q489)&amp;"'.  ", ""), ""), "")</f>
        <v/>
      </c>
      <c r="AM481" s="44" t="str">
        <f t="shared" ref="AM481" si="2286">IF(AI481&lt;&gt;"", AI481, IF(AJ481&lt;&gt;"", AJ481, IF(AK481&lt;&gt;"", AK481, AK481&amp;AL481)))</f>
        <v/>
      </c>
      <c r="AN481" s="110" t="b">
        <v>0</v>
      </c>
      <c r="AO481" s="44" cm="1">
        <f t="array" ref="AO481">SUMPRODUCT((AN481:AN489)*(AN481:AN489))</f>
        <v>0</v>
      </c>
      <c r="AP481" s="44" t="str">
        <f>IF(OR($J481="Gerealiseerd", $J481="In uitvoering", $J481="Geschrapt"), IF(OR($N481=Samenwerking_BDO, $N481=Samenwerking_C_BDO), IF(AO481=0,"| Selecteer één of meerdere samenwerkingen in kolom 'R'.  ",""), ""), "")</f>
        <v/>
      </c>
      <c r="AQ481" s="44" t="str">
        <f>IF(AO481&lt;&gt;0, IF(OR($N481="", $N481=Samenwerking_geen, $N481=Samenwerking_C), "| Maak de juiste keuze in cel 'N"&amp;ROW(N481)&amp;"' vooraleer je samenwerkingen in kolom 'R' aanduidt. Laat anders selectievakken in kolom 'R' niet aangevinkt.  ", ""), "")</f>
        <v/>
      </c>
      <c r="AR481" s="44" t="str">
        <f t="shared" ref="AR481" si="2287">IF(AN489&lt;&gt;TRUE, IF(T489&lt;&gt;"", "| Als je andere samenwerking(en) specificeert in cel 'R"&amp;ROW(T489)&amp;"', moet je eerst het vak 'Andere' in kolom 'R' selecteren. Anders laat cel 'R"&amp;ROW(T489)&amp;"' leeg voor deze doelstelling.  ", ""), "")</f>
        <v/>
      </c>
      <c r="AS481" s="44" t="str">
        <f>IF(OR($N481=Samenwerking_BDO, $N481=Samenwerking_C_BDO), IF(AN489=TRUE, IF(T489="", "| Specificeer andere samenwerking(en) in cel 'T"&amp;ROW(T489)&amp;"'.  ", ""), ""), "")</f>
        <v/>
      </c>
      <c r="AT481" s="44" t="str">
        <f t="shared" ref="AT481" si="2288">IF(AP481&lt;&gt;"", AP481, IF(AQ481&lt;&gt;"", AQ481, IF(AR481&lt;&gt;"", AR481, AR481&amp;AS481)))</f>
        <v/>
      </c>
      <c r="AU481" s="44" t="str">
        <f t="shared" ref="AU481" si="2289">IF(C481&lt;&gt;"", IF(OR(D481="", E481="", G481="", I481="", J481="", M481="", IF(J481="Gerealiseerd", IF(K481="Ja", OR(L481="", N481=""), OR(K481="", N481="")), IF(J481="In uitvoering", N481="", IF(J481="Niet in uitvoering", L481="")))), "| Vul verplichte velden in.", ""), "")</f>
        <v/>
      </c>
      <c r="AV481" s="124" t="str">
        <f t="shared" ref="AV481" si="2290">IF(OR(AM481&lt;&gt;"", AT481&lt;&gt;""), AM481&amp;AT481, AU481)</f>
        <v/>
      </c>
    </row>
    <row r="482" spans="1:48" ht="13.25" customHeight="1" x14ac:dyDescent="0.2">
      <c r="B482" s="182"/>
      <c r="C482" s="185"/>
      <c r="D482" s="188"/>
      <c r="E482" s="179"/>
      <c r="F482" s="179"/>
      <c r="G482" s="179"/>
      <c r="H482" s="179"/>
      <c r="I482" s="179"/>
      <c r="J482" s="179"/>
      <c r="K482" s="179"/>
      <c r="L482" s="179"/>
      <c r="M482" s="179"/>
      <c r="N482" s="179"/>
      <c r="O482" s="164"/>
      <c r="P482" s="107" t="s">
        <v>410</v>
      </c>
      <c r="Q482" s="108"/>
      <c r="R482" s="164"/>
      <c r="S482" s="107" t="s">
        <v>411</v>
      </c>
      <c r="T482" s="108"/>
      <c r="U482" s="191"/>
      <c r="V482" s="79">
        <v>54</v>
      </c>
      <c r="W482" s="79"/>
      <c r="X482" s="158"/>
      <c r="Y482" s="159"/>
      <c r="Z482" s="159"/>
      <c r="AA482" s="159"/>
      <c r="AB482" s="159"/>
      <c r="AC482" s="159"/>
      <c r="AD482" s="159"/>
      <c r="AE482" s="110" t="str">
        <f t="shared" ref="AE482" si="2291">J481&amp;""</f>
        <v/>
      </c>
      <c r="AF482" s="139" t="str">
        <f t="shared" ref="AF482" si="2292">N481&amp;""</f>
        <v/>
      </c>
      <c r="AG482" s="110" t="b">
        <v>0</v>
      </c>
      <c r="AH482" s="44"/>
      <c r="AI482" s="44" t="str">
        <f t="shared" ref="AI482" si="2293">IF(AI481&lt;&gt;"", 1, "")</f>
        <v/>
      </c>
      <c r="AJ482" s="44"/>
      <c r="AK482" s="44"/>
      <c r="AL482" s="44"/>
      <c r="AM482" s="44"/>
      <c r="AN482" s="110" t="b">
        <v>0</v>
      </c>
      <c r="AO482" s="44"/>
      <c r="AP482" s="44" t="str">
        <f t="shared" ref="AP482" si="2294">IF(AP481&lt;&gt;"", 1, "")</f>
        <v/>
      </c>
      <c r="AQ482" s="44"/>
      <c r="AR482" s="44"/>
      <c r="AS482" s="44"/>
      <c r="AT482" s="44"/>
      <c r="AU482" s="44"/>
      <c r="AV482" s="124"/>
    </row>
    <row r="483" spans="1:48" ht="13.25" customHeight="1" x14ac:dyDescent="0.2">
      <c r="B483" s="182"/>
      <c r="C483" s="185"/>
      <c r="D483" s="188"/>
      <c r="E483" s="179"/>
      <c r="F483" s="179"/>
      <c r="G483" s="179"/>
      <c r="H483" s="179"/>
      <c r="I483" s="179"/>
      <c r="J483" s="179"/>
      <c r="K483" s="179"/>
      <c r="L483" s="179"/>
      <c r="M483" s="179"/>
      <c r="N483" s="179"/>
      <c r="O483" s="164"/>
      <c r="P483" s="107" t="s">
        <v>412</v>
      </c>
      <c r="Q483" s="108"/>
      <c r="R483" s="164"/>
      <c r="S483" s="107" t="s">
        <v>413</v>
      </c>
      <c r="T483" s="108"/>
      <c r="U483" s="191"/>
      <c r="V483" s="79">
        <v>54</v>
      </c>
      <c r="W483" s="79"/>
      <c r="X483" s="158"/>
      <c r="Y483" s="159"/>
      <c r="Z483" s="159"/>
      <c r="AA483" s="159"/>
      <c r="AB483" s="159"/>
      <c r="AC483" s="159"/>
      <c r="AD483" s="159"/>
      <c r="AE483" s="110" t="str">
        <f t="shared" ref="AE483" si="2295">J481&amp;""</f>
        <v/>
      </c>
      <c r="AF483" s="139" t="str">
        <f t="shared" ref="AF483" si="2296">N481&amp;""</f>
        <v/>
      </c>
      <c r="AG483" s="110" t="b">
        <v>0</v>
      </c>
      <c r="AH483" s="44"/>
      <c r="AI483" s="44" t="str">
        <f t="shared" ref="AI483" si="2297">IF(AI481&lt;&gt;"", 1, "")</f>
        <v/>
      </c>
      <c r="AJ483" s="44"/>
      <c r="AK483" s="44"/>
      <c r="AL483" s="44"/>
      <c r="AM483" s="44"/>
      <c r="AN483" s="110" t="b">
        <v>0</v>
      </c>
      <c r="AO483" s="44"/>
      <c r="AP483" s="44" t="str">
        <f t="shared" ref="AP483" si="2298">IF(AP481&lt;&gt;"", 1, "")</f>
        <v/>
      </c>
      <c r="AQ483" s="44"/>
      <c r="AR483" s="44"/>
      <c r="AS483" s="44"/>
      <c r="AT483" s="44"/>
      <c r="AU483" s="44"/>
      <c r="AV483" s="165"/>
    </row>
    <row r="484" spans="1:48" ht="13.25" customHeight="1" x14ac:dyDescent="0.2">
      <c r="B484" s="182"/>
      <c r="C484" s="185"/>
      <c r="D484" s="188"/>
      <c r="E484" s="179"/>
      <c r="F484" s="179"/>
      <c r="G484" s="179"/>
      <c r="H484" s="179"/>
      <c r="I484" s="179"/>
      <c r="J484" s="179"/>
      <c r="K484" s="179"/>
      <c r="L484" s="179"/>
      <c r="M484" s="179"/>
      <c r="N484" s="179"/>
      <c r="O484" s="164"/>
      <c r="P484" s="107" t="s">
        <v>414</v>
      </c>
      <c r="Q484" s="108"/>
      <c r="R484" s="164"/>
      <c r="S484" s="107" t="s">
        <v>415</v>
      </c>
      <c r="T484" s="108"/>
      <c r="U484" s="191"/>
      <c r="V484" s="79">
        <v>54</v>
      </c>
      <c r="W484" s="79"/>
      <c r="X484" s="158"/>
      <c r="Y484" s="159"/>
      <c r="Z484" s="159"/>
      <c r="AA484" s="159"/>
      <c r="AB484" s="159"/>
      <c r="AC484" s="159"/>
      <c r="AD484" s="159"/>
      <c r="AE484" s="110" t="str">
        <f t="shared" ref="AE484" si="2299">J481&amp;""</f>
        <v/>
      </c>
      <c r="AF484" s="139" t="str">
        <f t="shared" ref="AF484" si="2300">N481&amp;""</f>
        <v/>
      </c>
      <c r="AG484" s="110" t="b">
        <v>0</v>
      </c>
      <c r="AH484" s="44"/>
      <c r="AI484" s="44" t="str">
        <f t="shared" ref="AI484" si="2301">IF(AI481&lt;&gt;"", 1, "")</f>
        <v/>
      </c>
      <c r="AJ484" s="44"/>
      <c r="AK484" s="44"/>
      <c r="AL484" s="44"/>
      <c r="AM484" s="44"/>
      <c r="AN484" s="110" t="b">
        <v>0</v>
      </c>
      <c r="AO484" s="44"/>
      <c r="AP484" s="44" t="str">
        <f t="shared" ref="AP484" si="2302">IF(AP481&lt;&gt;"", 1, "")</f>
        <v/>
      </c>
      <c r="AQ484" s="44"/>
      <c r="AR484" s="44"/>
      <c r="AS484" s="44"/>
      <c r="AT484" s="44"/>
      <c r="AU484" s="44"/>
      <c r="AV484" s="165"/>
    </row>
    <row r="485" spans="1:48" ht="13.25" customHeight="1" x14ac:dyDescent="0.2">
      <c r="B485" s="182"/>
      <c r="C485" s="185"/>
      <c r="D485" s="188"/>
      <c r="E485" s="179"/>
      <c r="F485" s="179"/>
      <c r="G485" s="179"/>
      <c r="H485" s="179"/>
      <c r="I485" s="179"/>
      <c r="J485" s="179"/>
      <c r="K485" s="179"/>
      <c r="L485" s="179"/>
      <c r="M485" s="179"/>
      <c r="N485" s="179"/>
      <c r="O485" s="164"/>
      <c r="P485" s="107" t="s">
        <v>416</v>
      </c>
      <c r="Q485" s="108"/>
      <c r="R485" s="164"/>
      <c r="S485" s="107" t="s">
        <v>417</v>
      </c>
      <c r="T485" s="108"/>
      <c r="U485" s="191"/>
      <c r="V485" s="79">
        <v>54</v>
      </c>
      <c r="W485" s="79"/>
      <c r="X485" s="158"/>
      <c r="Y485" s="159"/>
      <c r="Z485" s="159"/>
      <c r="AA485" s="159"/>
      <c r="AB485" s="159"/>
      <c r="AC485" s="159"/>
      <c r="AD485" s="159"/>
      <c r="AE485" s="110" t="str">
        <f t="shared" ref="AE485" si="2303">J481&amp;""</f>
        <v/>
      </c>
      <c r="AF485" s="139" t="str">
        <f t="shared" ref="AF485" si="2304">N481&amp;""</f>
        <v/>
      </c>
      <c r="AG485" s="110" t="b">
        <v>0</v>
      </c>
      <c r="AH485" s="44"/>
      <c r="AI485" s="44" t="str">
        <f t="shared" ref="AI485" si="2305">IF(AI481&lt;&gt;"", 1, "")</f>
        <v/>
      </c>
      <c r="AJ485" s="44"/>
      <c r="AK485" s="44"/>
      <c r="AL485" s="44"/>
      <c r="AM485" s="44"/>
      <c r="AN485" s="110" t="b">
        <v>0</v>
      </c>
      <c r="AO485" s="44"/>
      <c r="AP485" s="44" t="str">
        <f t="shared" ref="AP485" si="2306">IF(AP481&lt;&gt;"", 1, "")</f>
        <v/>
      </c>
      <c r="AQ485" s="44"/>
      <c r="AR485" s="44"/>
      <c r="AS485" s="44"/>
      <c r="AT485" s="44"/>
      <c r="AU485" s="44"/>
      <c r="AV485" s="165"/>
    </row>
    <row r="486" spans="1:48" ht="13.25" customHeight="1" x14ac:dyDescent="0.2">
      <c r="B486" s="182"/>
      <c r="C486" s="185"/>
      <c r="D486" s="188"/>
      <c r="E486" s="179"/>
      <c r="F486" s="179"/>
      <c r="G486" s="179"/>
      <c r="H486" s="179"/>
      <c r="I486" s="179"/>
      <c r="J486" s="179"/>
      <c r="K486" s="179"/>
      <c r="L486" s="179"/>
      <c r="M486" s="179"/>
      <c r="N486" s="179"/>
      <c r="O486" s="164"/>
      <c r="P486" s="107" t="s">
        <v>418</v>
      </c>
      <c r="Q486" s="108"/>
      <c r="R486" s="164"/>
      <c r="S486" s="107" t="s">
        <v>419</v>
      </c>
      <c r="T486" s="108"/>
      <c r="U486" s="191"/>
      <c r="V486" s="79">
        <v>54</v>
      </c>
      <c r="W486" s="79"/>
      <c r="X486" s="158"/>
      <c r="Y486" s="159"/>
      <c r="Z486" s="159"/>
      <c r="AA486" s="159"/>
      <c r="AB486" s="159"/>
      <c r="AC486" s="159"/>
      <c r="AD486" s="159"/>
      <c r="AE486" s="110" t="str">
        <f t="shared" ref="AE486" si="2307">J481&amp;""</f>
        <v/>
      </c>
      <c r="AF486" s="139" t="str">
        <f t="shared" ref="AF486" si="2308">N481&amp;""</f>
        <v/>
      </c>
      <c r="AG486" s="110" t="b">
        <v>0</v>
      </c>
      <c r="AH486" s="44"/>
      <c r="AI486" s="44" t="str">
        <f t="shared" ref="AI486" si="2309">IF(AI481&lt;&gt;"", 1, "")</f>
        <v/>
      </c>
      <c r="AJ486" s="44"/>
      <c r="AK486" s="44"/>
      <c r="AL486" s="44"/>
      <c r="AM486" s="44"/>
      <c r="AN486" s="110" t="b">
        <v>0</v>
      </c>
      <c r="AO486" s="44"/>
      <c r="AP486" s="44" t="str">
        <f t="shared" ref="AP486" si="2310">IF(AP481&lt;&gt;"", 1, "")</f>
        <v/>
      </c>
      <c r="AQ486" s="44"/>
      <c r="AR486" s="44"/>
      <c r="AS486" s="44"/>
      <c r="AT486" s="44"/>
      <c r="AU486" s="44"/>
      <c r="AV486" s="165"/>
    </row>
    <row r="487" spans="1:48" ht="13.25" customHeight="1" x14ac:dyDescent="0.2">
      <c r="B487" s="182"/>
      <c r="C487" s="185"/>
      <c r="D487" s="188"/>
      <c r="E487" s="179"/>
      <c r="F487" s="179"/>
      <c r="G487" s="179"/>
      <c r="H487" s="179"/>
      <c r="I487" s="179"/>
      <c r="J487" s="179"/>
      <c r="K487" s="179"/>
      <c r="L487" s="179"/>
      <c r="M487" s="179"/>
      <c r="N487" s="179"/>
      <c r="O487" s="164"/>
      <c r="P487" s="107" t="s">
        <v>420</v>
      </c>
      <c r="Q487" s="108"/>
      <c r="R487" s="164"/>
      <c r="S487" s="107" t="s">
        <v>421</v>
      </c>
      <c r="T487" s="108"/>
      <c r="U487" s="191"/>
      <c r="V487" s="79">
        <v>54</v>
      </c>
      <c r="W487" s="79"/>
      <c r="X487" s="158"/>
      <c r="Y487" s="159"/>
      <c r="Z487" s="159"/>
      <c r="AA487" s="159"/>
      <c r="AB487" s="159"/>
      <c r="AC487" s="159"/>
      <c r="AD487" s="159"/>
      <c r="AE487" s="110" t="str">
        <f t="shared" ref="AE487" si="2311">J481&amp;""</f>
        <v/>
      </c>
      <c r="AF487" s="139" t="str">
        <f t="shared" ref="AF487" si="2312">N481&amp;""</f>
        <v/>
      </c>
      <c r="AG487" s="110" t="b">
        <v>0</v>
      </c>
      <c r="AH487" s="44"/>
      <c r="AI487" s="44" t="str">
        <f t="shared" ref="AI487" si="2313">IF(AI481&lt;&gt;"", 1, "")</f>
        <v/>
      </c>
      <c r="AJ487" s="44"/>
      <c r="AK487" s="44"/>
      <c r="AL487" s="44"/>
      <c r="AM487" s="44"/>
      <c r="AN487" s="110" t="b">
        <v>0</v>
      </c>
      <c r="AO487" s="44"/>
      <c r="AP487" s="44" t="str">
        <f t="shared" ref="AP487" si="2314">IF(AP481&lt;&gt;"", 1, "")</f>
        <v/>
      </c>
      <c r="AQ487" s="44"/>
      <c r="AR487" s="44"/>
      <c r="AS487" s="44"/>
      <c r="AT487" s="44"/>
      <c r="AU487" s="44"/>
      <c r="AV487" s="165"/>
    </row>
    <row r="488" spans="1:48" ht="13.25" customHeight="1" x14ac:dyDescent="0.2">
      <c r="B488" s="182"/>
      <c r="C488" s="185"/>
      <c r="D488" s="188"/>
      <c r="E488" s="179"/>
      <c r="F488" s="179"/>
      <c r="G488" s="179"/>
      <c r="H488" s="179"/>
      <c r="I488" s="179"/>
      <c r="J488" s="179"/>
      <c r="K488" s="179"/>
      <c r="L488" s="179"/>
      <c r="M488" s="179"/>
      <c r="N488" s="179"/>
      <c r="O488" s="164"/>
      <c r="P488" s="107" t="s">
        <v>422</v>
      </c>
      <c r="Q488" s="108"/>
      <c r="R488" s="164"/>
      <c r="S488" s="107" t="s">
        <v>423</v>
      </c>
      <c r="T488" s="108"/>
      <c r="U488" s="191"/>
      <c r="V488" s="79">
        <v>54</v>
      </c>
      <c r="W488" s="79"/>
      <c r="X488" s="158"/>
      <c r="Y488" s="159"/>
      <c r="Z488" s="159"/>
      <c r="AA488" s="159"/>
      <c r="AB488" s="159"/>
      <c r="AC488" s="159"/>
      <c r="AD488" s="159"/>
      <c r="AE488" s="110" t="str">
        <f t="shared" ref="AE488" si="2315">J481&amp;""</f>
        <v/>
      </c>
      <c r="AF488" s="139" t="str">
        <f t="shared" ref="AF488" si="2316">N481&amp;""</f>
        <v/>
      </c>
      <c r="AG488" s="110" t="b">
        <v>0</v>
      </c>
      <c r="AH488" s="44"/>
      <c r="AI488" s="44" t="str">
        <f t="shared" ref="AI488" si="2317">IF(AI481&lt;&gt;"", 1, "")</f>
        <v/>
      </c>
      <c r="AJ488" s="44"/>
      <c r="AK488" s="44"/>
      <c r="AL488" s="44"/>
      <c r="AM488" s="44"/>
      <c r="AN488" s="110" t="b">
        <v>0</v>
      </c>
      <c r="AO488" s="44"/>
      <c r="AP488" s="44" t="str">
        <f t="shared" ref="AP488" si="2318">IF(AP481&lt;&gt;"", 1, "")</f>
        <v/>
      </c>
      <c r="AQ488" s="44"/>
      <c r="AR488" s="44"/>
      <c r="AS488" s="44"/>
      <c r="AT488" s="44"/>
      <c r="AU488" s="44"/>
      <c r="AV488" s="165"/>
    </row>
    <row r="489" spans="1:48" ht="13.25" customHeight="1" x14ac:dyDescent="0.2">
      <c r="B489" s="183"/>
      <c r="C489" s="186"/>
      <c r="D489" s="189"/>
      <c r="E489" s="180"/>
      <c r="F489" s="180"/>
      <c r="G489" s="180"/>
      <c r="H489" s="180"/>
      <c r="I489" s="180"/>
      <c r="J489" s="180"/>
      <c r="K489" s="180"/>
      <c r="L489" s="180"/>
      <c r="M489" s="180"/>
      <c r="N489" s="180"/>
      <c r="O489" s="166"/>
      <c r="P489" s="109" t="str">
        <f t="shared" ref="P489" si="2319">IF(AG489=TRUE, "Andere (specificeer:)", "Andere")</f>
        <v>Andere</v>
      </c>
      <c r="Q489" s="167"/>
      <c r="R489" s="166"/>
      <c r="S489" s="109" t="str">
        <f t="shared" ref="S489" si="2320">IF(AN489=TRUE, "Andere (specificeer:)", "Andere")</f>
        <v>Andere</v>
      </c>
      <c r="T489" s="167"/>
      <c r="U489" s="192"/>
      <c r="V489" s="79">
        <v>54</v>
      </c>
      <c r="W489" s="79"/>
      <c r="X489" s="158"/>
      <c r="Y489" s="159"/>
      <c r="Z489" s="159"/>
      <c r="AA489" s="159"/>
      <c r="AB489" s="159"/>
      <c r="AC489" s="159"/>
      <c r="AD489" s="159"/>
      <c r="AE489" s="110" t="str">
        <f t="shared" ref="AE489" si="2321">J481&amp;""</f>
        <v/>
      </c>
      <c r="AF489" s="139" t="str">
        <f t="shared" ref="AF489" si="2322">N481&amp;""</f>
        <v/>
      </c>
      <c r="AG489" s="110" t="b">
        <v>0</v>
      </c>
      <c r="AH489" s="44"/>
      <c r="AI489" s="44" t="str">
        <f t="shared" ref="AI489" si="2323">IF(AI481&lt;&gt;"", 1, "")</f>
        <v/>
      </c>
      <c r="AJ489" s="44"/>
      <c r="AK489" s="44"/>
      <c r="AL489" s="44"/>
      <c r="AM489" s="44"/>
      <c r="AN489" s="110" t="b">
        <v>0</v>
      </c>
      <c r="AO489" s="44"/>
      <c r="AP489" s="44" t="str">
        <f t="shared" ref="AP489" si="2324">IF(AP481&lt;&gt;"", 1, "")</f>
        <v/>
      </c>
      <c r="AQ489" s="44"/>
      <c r="AR489" s="44"/>
      <c r="AS489" s="44"/>
      <c r="AT489" s="44"/>
      <c r="AU489" s="44"/>
      <c r="AV489" s="135"/>
    </row>
    <row r="490" spans="1:48" ht="13.25" customHeight="1" x14ac:dyDescent="0.2">
      <c r="A490" s="85" t="str">
        <f t="shared" ref="A490" si="2325">IF(AV490&lt;&gt;"", "✘", "")</f>
        <v/>
      </c>
      <c r="B490" s="181" t="str">
        <f t="shared" ref="B490" si="2326">IF(C490&lt;&gt;"", IF(X490&lt;&gt;"", X490, "D"&amp;SUBSTITUTE(TEXT(W490/1000, "0000,000"), ",", ".")), "")</f>
        <v/>
      </c>
      <c r="C490" s="184" t="str">
        <f>IF(Y490&amp;Z490&amp;AA490&amp;AB490&amp;AC490&amp;AD490&lt;&gt;"", IF(D490&amp;E490&amp;F490&amp;G490&amp;H490&amp;I490&lt;&gt;Y490&amp;Z490&amp;AA490&amp;AB490&amp;AC490&amp;AD490, "Gewijzigde actie", "Bestaande actie"), IF(OR(D490&amp;E490&amp;F490&amp;G490&amp;H490&amp;I490&amp;J490&amp;K490&amp;L490&amp;M490&amp;N490&amp;Q498&amp;T498&amp;U490&lt;&gt;"", AH490&lt;&gt;0, AO490&lt;&gt;0), "Nieuwe actie", ""))</f>
        <v/>
      </c>
      <c r="D490" s="187"/>
      <c r="E490" s="178"/>
      <c r="F490" s="178"/>
      <c r="G490" s="178"/>
      <c r="H490" s="178"/>
      <c r="I490" s="178"/>
      <c r="J490" s="178"/>
      <c r="K490" s="178"/>
      <c r="L490" s="178"/>
      <c r="M490" s="178"/>
      <c r="N490" s="178"/>
      <c r="O490" s="168"/>
      <c r="P490" s="105" t="s">
        <v>406</v>
      </c>
      <c r="Q490" s="106"/>
      <c r="R490" s="168"/>
      <c r="S490" s="105" t="s">
        <v>407</v>
      </c>
      <c r="T490" s="106"/>
      <c r="U490" s="190"/>
      <c r="V490" s="79">
        <v>55</v>
      </c>
      <c r="W490" s="79" t="str">
        <f>IF(C490&lt;&gt;"", IF(C490="Nieuwe actie", MAX(VALUE(Datum_werkingsjaar&amp;"000"), $W$3:$W489)+1, VALUE(RIGHT(SUBSTITUTE(X490, ".", ""), 7))), "")</f>
        <v/>
      </c>
      <c r="X490" s="158"/>
      <c r="Y490" s="159"/>
      <c r="Z490" s="159"/>
      <c r="AA490" s="159"/>
      <c r="AB490" s="159"/>
      <c r="AC490" s="159"/>
      <c r="AD490" s="159"/>
      <c r="AE490" s="110" t="str">
        <f t="shared" ref="AE490" si="2327">J490&amp;""</f>
        <v/>
      </c>
      <c r="AF490" s="139" t="str">
        <f t="shared" ref="AF490" si="2328">N490&amp;""</f>
        <v/>
      </c>
      <c r="AG490" s="110" t="b">
        <v>0</v>
      </c>
      <c r="AH490" s="44" cm="1">
        <f t="array" ref="AH490">SUMPRODUCT((AG490:AG498)*(AG490:AG498))</f>
        <v>0</v>
      </c>
      <c r="AI490" s="44" t="str">
        <f>IF(OR($J490="Gerealiseerd", $J490="In uitvoering", $J490="Geschrapt"), IF(OR($N490=Samenwerking_C, $N490=Samenwerking_C_BDO), IF(AH490=0, "| Selecteer één of meerdere samenwerkingen in kolom 'O'.  ", ""), ""), "")</f>
        <v/>
      </c>
      <c r="AJ490" s="44" t="str">
        <f>IF(AH490&lt;&gt;0, IF(OR($N490="", $N490=Samenwerking_geen, $N490=Samenwerking_BDO), "| Maak de juiste keuze in cel 'N"&amp;ROW(N490)&amp;"' vooraleer je samenwerkingen in kolom 'O' aanduidt. Laat anders selectievakken in kolom 'O' niet aangevinkt.  ", ""), "")</f>
        <v/>
      </c>
      <c r="AK490" s="44" t="str">
        <f t="shared" ref="AK490" si="2329">IF(AG498&lt;&gt;TRUE, IF(Q498&lt;&gt;"", "| Als je andere samenwerking(en) specificeert in cel 'O"&amp;ROW(Q498)&amp;"', moet je eerst het vak 'Andere' in kolom 'O' selecteren. Laat anders cel 'O"&amp;ROW(Q498)&amp;"' leeg voor deze doelstelling.  ", ""), "")</f>
        <v/>
      </c>
      <c r="AL490" s="44" t="str">
        <f>IF(OR($N490=Samenwerking_C, $N490=Samenwerking_C_BDO), IF(AG498=TRUE, IF(Q498="", "| Specificeer andere samenwerking(en) in cel 'Q"&amp;ROW(Q498)&amp;"'.  ", ""), ""), "")</f>
        <v/>
      </c>
      <c r="AM490" s="44" t="str">
        <f t="shared" ref="AM490" si="2330">IF(AI490&lt;&gt;"", AI490, IF(AJ490&lt;&gt;"", AJ490, IF(AK490&lt;&gt;"", AK490, AK490&amp;AL490)))</f>
        <v/>
      </c>
      <c r="AN490" s="110" t="b">
        <v>0</v>
      </c>
      <c r="AO490" s="44" cm="1">
        <f t="array" ref="AO490">SUMPRODUCT((AN490:AN498)*(AN490:AN498))</f>
        <v>0</v>
      </c>
      <c r="AP490" s="44" t="str">
        <f>IF(OR($J490="Gerealiseerd", $J490="In uitvoering", $J490="Geschrapt"), IF(OR($N490=Samenwerking_BDO, $N490=Samenwerking_C_BDO), IF(AO490=0,"| Selecteer één of meerdere samenwerkingen in kolom 'R'.  ",""), ""), "")</f>
        <v/>
      </c>
      <c r="AQ490" s="44" t="str">
        <f>IF(AO490&lt;&gt;0, IF(OR($N490="", $N490=Samenwerking_geen, $N490=Samenwerking_C), "| Maak de juiste keuze in cel 'N"&amp;ROW(N490)&amp;"' vooraleer je samenwerkingen in kolom 'R' aanduidt. Laat anders selectievakken in kolom 'R' niet aangevinkt.  ", ""), "")</f>
        <v/>
      </c>
      <c r="AR490" s="44" t="str">
        <f t="shared" ref="AR490" si="2331">IF(AN498&lt;&gt;TRUE, IF(T498&lt;&gt;"", "| Als je andere samenwerking(en) specificeert in cel 'R"&amp;ROW(T498)&amp;"', moet je eerst het vak 'Andere' in kolom 'R' selecteren. Anders laat cel 'R"&amp;ROW(T498)&amp;"' leeg voor deze doelstelling.  ", ""), "")</f>
        <v/>
      </c>
      <c r="AS490" s="44" t="str">
        <f>IF(OR($N490=Samenwerking_BDO, $N490=Samenwerking_C_BDO), IF(AN498=TRUE, IF(T498="", "| Specificeer andere samenwerking(en) in cel 'T"&amp;ROW(T498)&amp;"'.  ", ""), ""), "")</f>
        <v/>
      </c>
      <c r="AT490" s="44" t="str">
        <f t="shared" ref="AT490" si="2332">IF(AP490&lt;&gt;"", AP490, IF(AQ490&lt;&gt;"", AQ490, IF(AR490&lt;&gt;"", AR490, AR490&amp;AS490)))</f>
        <v/>
      </c>
      <c r="AU490" s="44" t="str">
        <f t="shared" ref="AU490" si="2333">IF(C490&lt;&gt;"", IF(OR(D490="", E490="", G490="", I490="", J490="", M490="", IF(J490="Gerealiseerd", IF(K490="Ja", OR(L490="", N490=""), OR(K490="", N490="")), IF(J490="In uitvoering", N490="", IF(J490="Niet in uitvoering", L490="")))), "| Vul verplichte velden in.", ""), "")</f>
        <v/>
      </c>
      <c r="AV490" s="124" t="str">
        <f t="shared" ref="AV490" si="2334">IF(OR(AM490&lt;&gt;"", AT490&lt;&gt;""), AM490&amp;AT490, AU490)</f>
        <v/>
      </c>
    </row>
    <row r="491" spans="1:48" ht="13.25" customHeight="1" x14ac:dyDescent="0.2">
      <c r="B491" s="182"/>
      <c r="C491" s="185"/>
      <c r="D491" s="188"/>
      <c r="E491" s="179"/>
      <c r="F491" s="179"/>
      <c r="G491" s="179"/>
      <c r="H491" s="179"/>
      <c r="I491" s="179"/>
      <c r="J491" s="179"/>
      <c r="K491" s="179"/>
      <c r="L491" s="179"/>
      <c r="M491" s="179"/>
      <c r="N491" s="179"/>
      <c r="O491" s="164"/>
      <c r="P491" s="107" t="s">
        <v>410</v>
      </c>
      <c r="Q491" s="108"/>
      <c r="R491" s="164"/>
      <c r="S491" s="107" t="s">
        <v>411</v>
      </c>
      <c r="T491" s="108"/>
      <c r="U491" s="191"/>
      <c r="V491" s="79">
        <v>55</v>
      </c>
      <c r="W491" s="79"/>
      <c r="X491" s="158"/>
      <c r="Y491" s="159"/>
      <c r="Z491" s="159"/>
      <c r="AA491" s="159"/>
      <c r="AB491" s="159"/>
      <c r="AC491" s="159"/>
      <c r="AD491" s="159"/>
      <c r="AE491" s="110" t="str">
        <f t="shared" ref="AE491" si="2335">J490&amp;""</f>
        <v/>
      </c>
      <c r="AF491" s="139" t="str">
        <f t="shared" ref="AF491" si="2336">N490&amp;""</f>
        <v/>
      </c>
      <c r="AG491" s="110" t="b">
        <v>0</v>
      </c>
      <c r="AH491" s="44"/>
      <c r="AI491" s="44" t="str">
        <f t="shared" ref="AI491" si="2337">IF(AI490&lt;&gt;"", 1, "")</f>
        <v/>
      </c>
      <c r="AJ491" s="44"/>
      <c r="AK491" s="44"/>
      <c r="AL491" s="44"/>
      <c r="AM491" s="44"/>
      <c r="AN491" s="110" t="b">
        <v>0</v>
      </c>
      <c r="AO491" s="44"/>
      <c r="AP491" s="44" t="str">
        <f t="shared" ref="AP491" si="2338">IF(AP490&lt;&gt;"", 1, "")</f>
        <v/>
      </c>
      <c r="AQ491" s="44"/>
      <c r="AR491" s="44"/>
      <c r="AS491" s="44"/>
      <c r="AT491" s="44"/>
      <c r="AU491" s="44"/>
      <c r="AV491" s="124"/>
    </row>
    <row r="492" spans="1:48" ht="13.25" customHeight="1" x14ac:dyDescent="0.2">
      <c r="B492" s="182"/>
      <c r="C492" s="185"/>
      <c r="D492" s="188"/>
      <c r="E492" s="179"/>
      <c r="F492" s="179"/>
      <c r="G492" s="179"/>
      <c r="H492" s="179"/>
      <c r="I492" s="179"/>
      <c r="J492" s="179"/>
      <c r="K492" s="179"/>
      <c r="L492" s="179"/>
      <c r="M492" s="179"/>
      <c r="N492" s="179"/>
      <c r="O492" s="164"/>
      <c r="P492" s="107" t="s">
        <v>412</v>
      </c>
      <c r="Q492" s="108"/>
      <c r="R492" s="164"/>
      <c r="S492" s="107" t="s">
        <v>413</v>
      </c>
      <c r="T492" s="108"/>
      <c r="U492" s="191"/>
      <c r="V492" s="79">
        <v>55</v>
      </c>
      <c r="W492" s="79"/>
      <c r="X492" s="158"/>
      <c r="Y492" s="159"/>
      <c r="Z492" s="159"/>
      <c r="AA492" s="159"/>
      <c r="AB492" s="159"/>
      <c r="AC492" s="159"/>
      <c r="AD492" s="159"/>
      <c r="AE492" s="110" t="str">
        <f t="shared" ref="AE492" si="2339">J490&amp;""</f>
        <v/>
      </c>
      <c r="AF492" s="139" t="str">
        <f t="shared" ref="AF492" si="2340">N490&amp;""</f>
        <v/>
      </c>
      <c r="AG492" s="110" t="b">
        <v>0</v>
      </c>
      <c r="AH492" s="44"/>
      <c r="AI492" s="44" t="str">
        <f t="shared" ref="AI492" si="2341">IF(AI490&lt;&gt;"", 1, "")</f>
        <v/>
      </c>
      <c r="AJ492" s="44"/>
      <c r="AK492" s="44"/>
      <c r="AL492" s="44"/>
      <c r="AM492" s="44"/>
      <c r="AN492" s="110" t="b">
        <v>0</v>
      </c>
      <c r="AO492" s="44"/>
      <c r="AP492" s="44" t="str">
        <f t="shared" ref="AP492" si="2342">IF(AP490&lt;&gt;"", 1, "")</f>
        <v/>
      </c>
      <c r="AQ492" s="44"/>
      <c r="AR492" s="44"/>
      <c r="AS492" s="44"/>
      <c r="AT492" s="44"/>
      <c r="AU492" s="44"/>
      <c r="AV492" s="165"/>
    </row>
    <row r="493" spans="1:48" ht="13.25" customHeight="1" x14ac:dyDescent="0.2">
      <c r="B493" s="182"/>
      <c r="C493" s="185"/>
      <c r="D493" s="188"/>
      <c r="E493" s="179"/>
      <c r="F493" s="179"/>
      <c r="G493" s="179"/>
      <c r="H493" s="179"/>
      <c r="I493" s="179"/>
      <c r="J493" s="179"/>
      <c r="K493" s="179"/>
      <c r="L493" s="179"/>
      <c r="M493" s="179"/>
      <c r="N493" s="179"/>
      <c r="O493" s="164"/>
      <c r="P493" s="107" t="s">
        <v>414</v>
      </c>
      <c r="Q493" s="108"/>
      <c r="R493" s="164"/>
      <c r="S493" s="107" t="s">
        <v>415</v>
      </c>
      <c r="T493" s="108"/>
      <c r="U493" s="191"/>
      <c r="V493" s="79">
        <v>55</v>
      </c>
      <c r="W493" s="79"/>
      <c r="X493" s="158"/>
      <c r="Y493" s="159"/>
      <c r="Z493" s="159"/>
      <c r="AA493" s="159"/>
      <c r="AB493" s="159"/>
      <c r="AC493" s="159"/>
      <c r="AD493" s="159"/>
      <c r="AE493" s="110" t="str">
        <f t="shared" ref="AE493" si="2343">J490&amp;""</f>
        <v/>
      </c>
      <c r="AF493" s="139" t="str">
        <f t="shared" ref="AF493" si="2344">N490&amp;""</f>
        <v/>
      </c>
      <c r="AG493" s="110" t="b">
        <v>0</v>
      </c>
      <c r="AH493" s="44"/>
      <c r="AI493" s="44" t="str">
        <f t="shared" ref="AI493" si="2345">IF(AI490&lt;&gt;"", 1, "")</f>
        <v/>
      </c>
      <c r="AJ493" s="44"/>
      <c r="AK493" s="44"/>
      <c r="AL493" s="44"/>
      <c r="AM493" s="44"/>
      <c r="AN493" s="110" t="b">
        <v>0</v>
      </c>
      <c r="AO493" s="44"/>
      <c r="AP493" s="44" t="str">
        <f t="shared" ref="AP493" si="2346">IF(AP490&lt;&gt;"", 1, "")</f>
        <v/>
      </c>
      <c r="AQ493" s="44"/>
      <c r="AR493" s="44"/>
      <c r="AS493" s="44"/>
      <c r="AT493" s="44"/>
      <c r="AU493" s="44"/>
      <c r="AV493" s="165"/>
    </row>
    <row r="494" spans="1:48" ht="13.25" customHeight="1" x14ac:dyDescent="0.2">
      <c r="B494" s="182"/>
      <c r="C494" s="185"/>
      <c r="D494" s="188"/>
      <c r="E494" s="179"/>
      <c r="F494" s="179"/>
      <c r="G494" s="179"/>
      <c r="H494" s="179"/>
      <c r="I494" s="179"/>
      <c r="J494" s="179"/>
      <c r="K494" s="179"/>
      <c r="L494" s="179"/>
      <c r="M494" s="179"/>
      <c r="N494" s="179"/>
      <c r="O494" s="164"/>
      <c r="P494" s="107" t="s">
        <v>416</v>
      </c>
      <c r="Q494" s="108"/>
      <c r="R494" s="164"/>
      <c r="S494" s="107" t="s">
        <v>417</v>
      </c>
      <c r="T494" s="108"/>
      <c r="U494" s="191"/>
      <c r="V494" s="79">
        <v>55</v>
      </c>
      <c r="W494" s="79"/>
      <c r="X494" s="158"/>
      <c r="Y494" s="159"/>
      <c r="Z494" s="159"/>
      <c r="AA494" s="159"/>
      <c r="AB494" s="159"/>
      <c r="AC494" s="159"/>
      <c r="AD494" s="159"/>
      <c r="AE494" s="110" t="str">
        <f t="shared" ref="AE494" si="2347">J490&amp;""</f>
        <v/>
      </c>
      <c r="AF494" s="139" t="str">
        <f t="shared" ref="AF494" si="2348">N490&amp;""</f>
        <v/>
      </c>
      <c r="AG494" s="110" t="b">
        <v>0</v>
      </c>
      <c r="AH494" s="44"/>
      <c r="AI494" s="44" t="str">
        <f t="shared" ref="AI494" si="2349">IF(AI490&lt;&gt;"", 1, "")</f>
        <v/>
      </c>
      <c r="AJ494" s="44"/>
      <c r="AK494" s="44"/>
      <c r="AL494" s="44"/>
      <c r="AM494" s="44"/>
      <c r="AN494" s="110" t="b">
        <v>0</v>
      </c>
      <c r="AO494" s="44"/>
      <c r="AP494" s="44" t="str">
        <f t="shared" ref="AP494" si="2350">IF(AP490&lt;&gt;"", 1, "")</f>
        <v/>
      </c>
      <c r="AQ494" s="44"/>
      <c r="AR494" s="44"/>
      <c r="AS494" s="44"/>
      <c r="AT494" s="44"/>
      <c r="AU494" s="44"/>
      <c r="AV494" s="165"/>
    </row>
    <row r="495" spans="1:48" ht="13.25" customHeight="1" x14ac:dyDescent="0.2">
      <c r="B495" s="182"/>
      <c r="C495" s="185"/>
      <c r="D495" s="188"/>
      <c r="E495" s="179"/>
      <c r="F495" s="179"/>
      <c r="G495" s="179"/>
      <c r="H495" s="179"/>
      <c r="I495" s="179"/>
      <c r="J495" s="179"/>
      <c r="K495" s="179"/>
      <c r="L495" s="179"/>
      <c r="M495" s="179"/>
      <c r="N495" s="179"/>
      <c r="O495" s="164"/>
      <c r="P495" s="107" t="s">
        <v>418</v>
      </c>
      <c r="Q495" s="108"/>
      <c r="R495" s="164"/>
      <c r="S495" s="107" t="s">
        <v>419</v>
      </c>
      <c r="T495" s="108"/>
      <c r="U495" s="191"/>
      <c r="V495" s="79">
        <v>55</v>
      </c>
      <c r="W495" s="79"/>
      <c r="X495" s="158"/>
      <c r="Y495" s="159"/>
      <c r="Z495" s="159"/>
      <c r="AA495" s="159"/>
      <c r="AB495" s="159"/>
      <c r="AC495" s="159"/>
      <c r="AD495" s="159"/>
      <c r="AE495" s="110" t="str">
        <f t="shared" ref="AE495" si="2351">J490&amp;""</f>
        <v/>
      </c>
      <c r="AF495" s="139" t="str">
        <f t="shared" ref="AF495" si="2352">N490&amp;""</f>
        <v/>
      </c>
      <c r="AG495" s="110" t="b">
        <v>0</v>
      </c>
      <c r="AH495" s="44"/>
      <c r="AI495" s="44" t="str">
        <f t="shared" ref="AI495" si="2353">IF(AI490&lt;&gt;"", 1, "")</f>
        <v/>
      </c>
      <c r="AJ495" s="44"/>
      <c r="AK495" s="44"/>
      <c r="AL495" s="44"/>
      <c r="AM495" s="44"/>
      <c r="AN495" s="110" t="b">
        <v>0</v>
      </c>
      <c r="AO495" s="44"/>
      <c r="AP495" s="44" t="str">
        <f t="shared" ref="AP495" si="2354">IF(AP490&lt;&gt;"", 1, "")</f>
        <v/>
      </c>
      <c r="AQ495" s="44"/>
      <c r="AR495" s="44"/>
      <c r="AS495" s="44"/>
      <c r="AT495" s="44"/>
      <c r="AU495" s="44"/>
      <c r="AV495" s="165"/>
    </row>
    <row r="496" spans="1:48" ht="13.25" customHeight="1" x14ac:dyDescent="0.2">
      <c r="B496" s="182"/>
      <c r="C496" s="185"/>
      <c r="D496" s="188"/>
      <c r="E496" s="179"/>
      <c r="F496" s="179"/>
      <c r="G496" s="179"/>
      <c r="H496" s="179"/>
      <c r="I496" s="179"/>
      <c r="J496" s="179"/>
      <c r="K496" s="179"/>
      <c r="L496" s="179"/>
      <c r="M496" s="179"/>
      <c r="N496" s="179"/>
      <c r="O496" s="164"/>
      <c r="P496" s="107" t="s">
        <v>420</v>
      </c>
      <c r="Q496" s="108"/>
      <c r="R496" s="164"/>
      <c r="S496" s="107" t="s">
        <v>421</v>
      </c>
      <c r="T496" s="108"/>
      <c r="U496" s="191"/>
      <c r="V496" s="79">
        <v>55</v>
      </c>
      <c r="W496" s="79"/>
      <c r="X496" s="158"/>
      <c r="Y496" s="159"/>
      <c r="Z496" s="159"/>
      <c r="AA496" s="159"/>
      <c r="AB496" s="159"/>
      <c r="AC496" s="159"/>
      <c r="AD496" s="159"/>
      <c r="AE496" s="110" t="str">
        <f t="shared" ref="AE496" si="2355">J490&amp;""</f>
        <v/>
      </c>
      <c r="AF496" s="139" t="str">
        <f t="shared" ref="AF496" si="2356">N490&amp;""</f>
        <v/>
      </c>
      <c r="AG496" s="110" t="b">
        <v>0</v>
      </c>
      <c r="AH496" s="44"/>
      <c r="AI496" s="44" t="str">
        <f t="shared" ref="AI496" si="2357">IF(AI490&lt;&gt;"", 1, "")</f>
        <v/>
      </c>
      <c r="AJ496" s="44"/>
      <c r="AK496" s="44"/>
      <c r="AL496" s="44"/>
      <c r="AM496" s="44"/>
      <c r="AN496" s="110" t="b">
        <v>0</v>
      </c>
      <c r="AO496" s="44"/>
      <c r="AP496" s="44" t="str">
        <f t="shared" ref="AP496" si="2358">IF(AP490&lt;&gt;"", 1, "")</f>
        <v/>
      </c>
      <c r="AQ496" s="44"/>
      <c r="AR496" s="44"/>
      <c r="AS496" s="44"/>
      <c r="AT496" s="44"/>
      <c r="AU496" s="44"/>
      <c r="AV496" s="165"/>
    </row>
    <row r="497" spans="1:48" ht="13.25" customHeight="1" x14ac:dyDescent="0.2">
      <c r="B497" s="182"/>
      <c r="C497" s="185"/>
      <c r="D497" s="188"/>
      <c r="E497" s="179"/>
      <c r="F497" s="179"/>
      <c r="G497" s="179"/>
      <c r="H497" s="179"/>
      <c r="I497" s="179"/>
      <c r="J497" s="179"/>
      <c r="K497" s="179"/>
      <c r="L497" s="179"/>
      <c r="M497" s="179"/>
      <c r="N497" s="179"/>
      <c r="O497" s="164"/>
      <c r="P497" s="107" t="s">
        <v>422</v>
      </c>
      <c r="Q497" s="108"/>
      <c r="R497" s="164"/>
      <c r="S497" s="107" t="s">
        <v>423</v>
      </c>
      <c r="T497" s="108"/>
      <c r="U497" s="191"/>
      <c r="V497" s="79">
        <v>55</v>
      </c>
      <c r="W497" s="79"/>
      <c r="X497" s="158"/>
      <c r="Y497" s="159"/>
      <c r="Z497" s="159"/>
      <c r="AA497" s="159"/>
      <c r="AB497" s="159"/>
      <c r="AC497" s="159"/>
      <c r="AD497" s="159"/>
      <c r="AE497" s="110" t="str">
        <f t="shared" ref="AE497" si="2359">J490&amp;""</f>
        <v/>
      </c>
      <c r="AF497" s="139" t="str">
        <f t="shared" ref="AF497" si="2360">N490&amp;""</f>
        <v/>
      </c>
      <c r="AG497" s="110" t="b">
        <v>0</v>
      </c>
      <c r="AH497" s="44"/>
      <c r="AI497" s="44" t="str">
        <f t="shared" ref="AI497" si="2361">IF(AI490&lt;&gt;"", 1, "")</f>
        <v/>
      </c>
      <c r="AJ497" s="44"/>
      <c r="AK497" s="44"/>
      <c r="AL497" s="44"/>
      <c r="AM497" s="44"/>
      <c r="AN497" s="110" t="b">
        <v>0</v>
      </c>
      <c r="AO497" s="44"/>
      <c r="AP497" s="44" t="str">
        <f t="shared" ref="AP497" si="2362">IF(AP490&lt;&gt;"", 1, "")</f>
        <v/>
      </c>
      <c r="AQ497" s="44"/>
      <c r="AR497" s="44"/>
      <c r="AS497" s="44"/>
      <c r="AT497" s="44"/>
      <c r="AU497" s="44"/>
      <c r="AV497" s="165"/>
    </row>
    <row r="498" spans="1:48" ht="13.25" customHeight="1" x14ac:dyDescent="0.2">
      <c r="B498" s="183"/>
      <c r="C498" s="186"/>
      <c r="D498" s="189"/>
      <c r="E498" s="180"/>
      <c r="F498" s="180"/>
      <c r="G498" s="180"/>
      <c r="H498" s="180"/>
      <c r="I498" s="180"/>
      <c r="J498" s="180"/>
      <c r="K498" s="180"/>
      <c r="L498" s="180"/>
      <c r="M498" s="180"/>
      <c r="N498" s="180"/>
      <c r="O498" s="166"/>
      <c r="P498" s="109" t="str">
        <f t="shared" ref="P498" si="2363">IF(AG498=TRUE, "Andere (specificeer:)", "Andere")</f>
        <v>Andere</v>
      </c>
      <c r="Q498" s="167"/>
      <c r="R498" s="166"/>
      <c r="S498" s="109" t="str">
        <f t="shared" ref="S498" si="2364">IF(AN498=TRUE, "Andere (specificeer:)", "Andere")</f>
        <v>Andere</v>
      </c>
      <c r="T498" s="167"/>
      <c r="U498" s="192"/>
      <c r="V498" s="79">
        <v>55</v>
      </c>
      <c r="W498" s="79"/>
      <c r="X498" s="158"/>
      <c r="Y498" s="159"/>
      <c r="Z498" s="159"/>
      <c r="AA498" s="159"/>
      <c r="AB498" s="159"/>
      <c r="AC498" s="159"/>
      <c r="AD498" s="159"/>
      <c r="AE498" s="110" t="str">
        <f t="shared" ref="AE498" si="2365">J490&amp;""</f>
        <v/>
      </c>
      <c r="AF498" s="139" t="str">
        <f t="shared" ref="AF498" si="2366">N490&amp;""</f>
        <v/>
      </c>
      <c r="AG498" s="110" t="b">
        <v>0</v>
      </c>
      <c r="AH498" s="44"/>
      <c r="AI498" s="44" t="str">
        <f t="shared" ref="AI498" si="2367">IF(AI490&lt;&gt;"", 1, "")</f>
        <v/>
      </c>
      <c r="AJ498" s="44"/>
      <c r="AK498" s="44"/>
      <c r="AL498" s="44"/>
      <c r="AM498" s="44"/>
      <c r="AN498" s="110" t="b">
        <v>0</v>
      </c>
      <c r="AO498" s="44"/>
      <c r="AP498" s="44" t="str">
        <f t="shared" ref="AP498" si="2368">IF(AP490&lt;&gt;"", 1, "")</f>
        <v/>
      </c>
      <c r="AQ498" s="44"/>
      <c r="AR498" s="44"/>
      <c r="AS498" s="44"/>
      <c r="AT498" s="44"/>
      <c r="AU498" s="44"/>
      <c r="AV498" s="135"/>
    </row>
    <row r="499" spans="1:48" x14ac:dyDescent="0.2">
      <c r="A499" s="88"/>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row>
    <row r="500" spans="1:48" x14ac:dyDescent="0.2">
      <c r="AU500" cm="1">
        <f t="array" ref="AU500">SUMPRODUCT(--((AV4:AV498)&lt;&gt;""))</f>
        <v>0</v>
      </c>
    </row>
    <row r="1355" spans="46:46" x14ac:dyDescent="0.2">
      <c r="AT1355" t="s">
        <v>15</v>
      </c>
    </row>
  </sheetData>
  <sheetProtection algorithmName="SHA-512" hashValue="0TIBKq3Z/+9/RZ8rvSlgZ8fKioLBWsLQSQJeHVAL4IgHz6IHtxBkocF1vpeY6+hO7F1Sy00mwlCjoVdUrE9DGw==" saltValue="PiAZM9RIRA7hM9rvM81TZQ==" spinCount="100000" sheet="1" objects="1" scenarios="1" selectLockedCells="1"/>
  <mergeCells count="770">
    <mergeCell ref="L472:L480"/>
    <mergeCell ref="L481:L489"/>
    <mergeCell ref="L490:L498"/>
    <mergeCell ref="L391:L399"/>
    <mergeCell ref="L400:L408"/>
    <mergeCell ref="L409:L417"/>
    <mergeCell ref="L418:L426"/>
    <mergeCell ref="L427:L435"/>
    <mergeCell ref="L436:L444"/>
    <mergeCell ref="L445:L453"/>
    <mergeCell ref="L454:L462"/>
    <mergeCell ref="L463:L471"/>
    <mergeCell ref="L310:L318"/>
    <mergeCell ref="L319:L327"/>
    <mergeCell ref="L328:L336"/>
    <mergeCell ref="L337:L345"/>
    <mergeCell ref="L346:L354"/>
    <mergeCell ref="L355:L363"/>
    <mergeCell ref="L364:L372"/>
    <mergeCell ref="L373:L381"/>
    <mergeCell ref="L382:L390"/>
    <mergeCell ref="L229:L237"/>
    <mergeCell ref="L238:L246"/>
    <mergeCell ref="L247:L255"/>
    <mergeCell ref="L256:L264"/>
    <mergeCell ref="L265:L273"/>
    <mergeCell ref="L274:L282"/>
    <mergeCell ref="L283:L291"/>
    <mergeCell ref="L292:L300"/>
    <mergeCell ref="L301:L309"/>
    <mergeCell ref="L148:L156"/>
    <mergeCell ref="L157:L165"/>
    <mergeCell ref="L166:L174"/>
    <mergeCell ref="L175:L183"/>
    <mergeCell ref="L184:L192"/>
    <mergeCell ref="L193:L201"/>
    <mergeCell ref="L202:L210"/>
    <mergeCell ref="L211:L219"/>
    <mergeCell ref="L220:L228"/>
    <mergeCell ref="K427:K435"/>
    <mergeCell ref="K436:K444"/>
    <mergeCell ref="K445:K453"/>
    <mergeCell ref="K454:K462"/>
    <mergeCell ref="K463:K471"/>
    <mergeCell ref="K472:K480"/>
    <mergeCell ref="K481:K489"/>
    <mergeCell ref="K490:K498"/>
    <mergeCell ref="L4:L12"/>
    <mergeCell ref="L13:L21"/>
    <mergeCell ref="L22:L30"/>
    <mergeCell ref="L31:L39"/>
    <mergeCell ref="L40:L48"/>
    <mergeCell ref="L49:L57"/>
    <mergeCell ref="L58:L66"/>
    <mergeCell ref="L67:L75"/>
    <mergeCell ref="L76:L84"/>
    <mergeCell ref="L85:L93"/>
    <mergeCell ref="L94:L102"/>
    <mergeCell ref="L103:L111"/>
    <mergeCell ref="L112:L120"/>
    <mergeCell ref="L121:L129"/>
    <mergeCell ref="L130:L138"/>
    <mergeCell ref="L139:L147"/>
    <mergeCell ref="K346:K354"/>
    <mergeCell ref="K355:K363"/>
    <mergeCell ref="K364:K372"/>
    <mergeCell ref="K373:K381"/>
    <mergeCell ref="K382:K390"/>
    <mergeCell ref="K391:K399"/>
    <mergeCell ref="K400:K408"/>
    <mergeCell ref="K409:K417"/>
    <mergeCell ref="K418:K426"/>
    <mergeCell ref="K265:K273"/>
    <mergeCell ref="K274:K282"/>
    <mergeCell ref="K283:K291"/>
    <mergeCell ref="K292:K300"/>
    <mergeCell ref="K301:K309"/>
    <mergeCell ref="K310:K318"/>
    <mergeCell ref="K319:K327"/>
    <mergeCell ref="K328:K336"/>
    <mergeCell ref="K337:K345"/>
    <mergeCell ref="K184:K192"/>
    <mergeCell ref="K193:K201"/>
    <mergeCell ref="K202:K210"/>
    <mergeCell ref="K211:K219"/>
    <mergeCell ref="K220:K228"/>
    <mergeCell ref="K229:K237"/>
    <mergeCell ref="K238:K246"/>
    <mergeCell ref="K247:K255"/>
    <mergeCell ref="K256:K264"/>
    <mergeCell ref="U463:U471"/>
    <mergeCell ref="U472:U480"/>
    <mergeCell ref="U481:U489"/>
    <mergeCell ref="U490:U498"/>
    <mergeCell ref="K4:K12"/>
    <mergeCell ref="K13:K21"/>
    <mergeCell ref="K22:K30"/>
    <mergeCell ref="K31:K39"/>
    <mergeCell ref="K40:K48"/>
    <mergeCell ref="K49:K57"/>
    <mergeCell ref="K58:K66"/>
    <mergeCell ref="K67:K75"/>
    <mergeCell ref="K76:K84"/>
    <mergeCell ref="K85:K93"/>
    <mergeCell ref="K94:K102"/>
    <mergeCell ref="K103:K111"/>
    <mergeCell ref="K112:K120"/>
    <mergeCell ref="K121:K129"/>
    <mergeCell ref="K130:K138"/>
    <mergeCell ref="K139:K147"/>
    <mergeCell ref="K148:K156"/>
    <mergeCell ref="K157:K165"/>
    <mergeCell ref="K166:K174"/>
    <mergeCell ref="K175:K183"/>
    <mergeCell ref="U328:U336"/>
    <mergeCell ref="U337:U345"/>
    <mergeCell ref="U346:U354"/>
    <mergeCell ref="U355:U363"/>
    <mergeCell ref="U364:U372"/>
    <mergeCell ref="U283:U291"/>
    <mergeCell ref="U292:U300"/>
    <mergeCell ref="U301:U309"/>
    <mergeCell ref="U310:U318"/>
    <mergeCell ref="U319:U327"/>
    <mergeCell ref="U418:U426"/>
    <mergeCell ref="U427:U435"/>
    <mergeCell ref="U436:U444"/>
    <mergeCell ref="U445:U453"/>
    <mergeCell ref="U454:U462"/>
    <mergeCell ref="U373:U381"/>
    <mergeCell ref="U382:U390"/>
    <mergeCell ref="U391:U399"/>
    <mergeCell ref="U400:U408"/>
    <mergeCell ref="U409:U417"/>
    <mergeCell ref="U193:U201"/>
    <mergeCell ref="U202:U210"/>
    <mergeCell ref="U211:U219"/>
    <mergeCell ref="U220:U228"/>
    <mergeCell ref="U229:U237"/>
    <mergeCell ref="U148:U156"/>
    <mergeCell ref="U157:U165"/>
    <mergeCell ref="U166:U174"/>
    <mergeCell ref="U175:U183"/>
    <mergeCell ref="U184:U192"/>
    <mergeCell ref="N346:N354"/>
    <mergeCell ref="N355:N363"/>
    <mergeCell ref="N364:N372"/>
    <mergeCell ref="N373:N381"/>
    <mergeCell ref="N382:N390"/>
    <mergeCell ref="U22:U30"/>
    <mergeCell ref="U31:U39"/>
    <mergeCell ref="U40:U48"/>
    <mergeCell ref="U49:U57"/>
    <mergeCell ref="U58:U66"/>
    <mergeCell ref="U67:U75"/>
    <mergeCell ref="U76:U84"/>
    <mergeCell ref="U85:U93"/>
    <mergeCell ref="U94:U102"/>
    <mergeCell ref="U103:U111"/>
    <mergeCell ref="U112:U120"/>
    <mergeCell ref="U121:U129"/>
    <mergeCell ref="U130:U138"/>
    <mergeCell ref="U139:U147"/>
    <mergeCell ref="U238:U246"/>
    <mergeCell ref="U247:U255"/>
    <mergeCell ref="U256:U264"/>
    <mergeCell ref="U265:U273"/>
    <mergeCell ref="U274:U282"/>
    <mergeCell ref="N481:N489"/>
    <mergeCell ref="N490:N498"/>
    <mergeCell ref="N436:N444"/>
    <mergeCell ref="N445:N453"/>
    <mergeCell ref="N454:N462"/>
    <mergeCell ref="N463:N471"/>
    <mergeCell ref="N472:N480"/>
    <mergeCell ref="N391:N399"/>
    <mergeCell ref="N400:N408"/>
    <mergeCell ref="N409:N417"/>
    <mergeCell ref="N418:N426"/>
    <mergeCell ref="N427:N435"/>
    <mergeCell ref="N211:N219"/>
    <mergeCell ref="N220:N228"/>
    <mergeCell ref="N229:N237"/>
    <mergeCell ref="N238:N246"/>
    <mergeCell ref="N247:N255"/>
    <mergeCell ref="N166:N174"/>
    <mergeCell ref="N175:N183"/>
    <mergeCell ref="N184:N192"/>
    <mergeCell ref="N193:N201"/>
    <mergeCell ref="N202:N210"/>
    <mergeCell ref="N301:N309"/>
    <mergeCell ref="N310:N318"/>
    <mergeCell ref="N319:N327"/>
    <mergeCell ref="N328:N336"/>
    <mergeCell ref="N337:N345"/>
    <mergeCell ref="N256:N264"/>
    <mergeCell ref="N265:N273"/>
    <mergeCell ref="N274:N282"/>
    <mergeCell ref="N283:N291"/>
    <mergeCell ref="N292:N300"/>
    <mergeCell ref="N76:N84"/>
    <mergeCell ref="N85:N93"/>
    <mergeCell ref="N94:N102"/>
    <mergeCell ref="N103:N111"/>
    <mergeCell ref="N112:N120"/>
    <mergeCell ref="N31:N39"/>
    <mergeCell ref="N40:N48"/>
    <mergeCell ref="N49:N57"/>
    <mergeCell ref="N58:N66"/>
    <mergeCell ref="N67:N75"/>
    <mergeCell ref="M364:M372"/>
    <mergeCell ref="M373:M381"/>
    <mergeCell ref="M382:M390"/>
    <mergeCell ref="M391:M399"/>
    <mergeCell ref="M400:M408"/>
    <mergeCell ref="M319:M327"/>
    <mergeCell ref="M328:M336"/>
    <mergeCell ref="M337:M345"/>
    <mergeCell ref="M346:M354"/>
    <mergeCell ref="M355:M363"/>
    <mergeCell ref="M454:M462"/>
    <mergeCell ref="M463:M471"/>
    <mergeCell ref="M472:M480"/>
    <mergeCell ref="M481:M489"/>
    <mergeCell ref="M490:M498"/>
    <mergeCell ref="M409:M417"/>
    <mergeCell ref="M418:M426"/>
    <mergeCell ref="M427:M435"/>
    <mergeCell ref="M436:M444"/>
    <mergeCell ref="M445:M453"/>
    <mergeCell ref="M103:M111"/>
    <mergeCell ref="M112:M120"/>
    <mergeCell ref="M121:M129"/>
    <mergeCell ref="M130:M138"/>
    <mergeCell ref="M274:M282"/>
    <mergeCell ref="M283:M291"/>
    <mergeCell ref="M292:M300"/>
    <mergeCell ref="M301:M309"/>
    <mergeCell ref="M310:M318"/>
    <mergeCell ref="M229:M237"/>
    <mergeCell ref="M238:M246"/>
    <mergeCell ref="M247:M255"/>
    <mergeCell ref="M256:M264"/>
    <mergeCell ref="M265:M273"/>
    <mergeCell ref="M184:M192"/>
    <mergeCell ref="M193:M201"/>
    <mergeCell ref="M202:M210"/>
    <mergeCell ref="M211:M219"/>
    <mergeCell ref="M220:M228"/>
    <mergeCell ref="M139:M147"/>
    <mergeCell ref="M148:M156"/>
    <mergeCell ref="M157:M165"/>
    <mergeCell ref="M166:M174"/>
    <mergeCell ref="M175:M183"/>
    <mergeCell ref="M22:M30"/>
    <mergeCell ref="M31:M39"/>
    <mergeCell ref="M40:M48"/>
    <mergeCell ref="M49:M57"/>
    <mergeCell ref="M58:M66"/>
    <mergeCell ref="M67:M75"/>
    <mergeCell ref="M76:M84"/>
    <mergeCell ref="M85:M93"/>
    <mergeCell ref="M94:M102"/>
    <mergeCell ref="J103:J111"/>
    <mergeCell ref="J112:J120"/>
    <mergeCell ref="J121:J129"/>
    <mergeCell ref="J130:J138"/>
    <mergeCell ref="J139:J147"/>
    <mergeCell ref="J148:J156"/>
    <mergeCell ref="J427:J435"/>
    <mergeCell ref="J436:J444"/>
    <mergeCell ref="J445:J453"/>
    <mergeCell ref="J382:J390"/>
    <mergeCell ref="J391:J399"/>
    <mergeCell ref="J400:J408"/>
    <mergeCell ref="J409:J417"/>
    <mergeCell ref="J418:J426"/>
    <mergeCell ref="J337:J345"/>
    <mergeCell ref="J346:J354"/>
    <mergeCell ref="J355:J363"/>
    <mergeCell ref="J364:J372"/>
    <mergeCell ref="J373:J381"/>
    <mergeCell ref="J292:J300"/>
    <mergeCell ref="J301:J309"/>
    <mergeCell ref="J310:J318"/>
    <mergeCell ref="J319:J327"/>
    <mergeCell ref="J328:J336"/>
    <mergeCell ref="J22:J30"/>
    <mergeCell ref="J31:J39"/>
    <mergeCell ref="J40:J48"/>
    <mergeCell ref="J49:J57"/>
    <mergeCell ref="J58:J66"/>
    <mergeCell ref="J67:J75"/>
    <mergeCell ref="J76:J84"/>
    <mergeCell ref="J85:J93"/>
    <mergeCell ref="J94:J102"/>
    <mergeCell ref="J202:J210"/>
    <mergeCell ref="J211:J219"/>
    <mergeCell ref="J220:J228"/>
    <mergeCell ref="J229:J237"/>
    <mergeCell ref="J238:J246"/>
    <mergeCell ref="J157:J165"/>
    <mergeCell ref="J166:J174"/>
    <mergeCell ref="J175:J183"/>
    <mergeCell ref="J184:J192"/>
    <mergeCell ref="J193:J201"/>
    <mergeCell ref="I490:I498"/>
    <mergeCell ref="I445:I453"/>
    <mergeCell ref="I454:I462"/>
    <mergeCell ref="I463:I471"/>
    <mergeCell ref="I472:I480"/>
    <mergeCell ref="I481:I489"/>
    <mergeCell ref="J247:J255"/>
    <mergeCell ref="J256:J264"/>
    <mergeCell ref="J265:J273"/>
    <mergeCell ref="J274:J282"/>
    <mergeCell ref="J283:J291"/>
    <mergeCell ref="J454:J462"/>
    <mergeCell ref="J463:J471"/>
    <mergeCell ref="J472:J480"/>
    <mergeCell ref="J481:J489"/>
    <mergeCell ref="J490:J498"/>
    <mergeCell ref="I310:I318"/>
    <mergeCell ref="I319:I327"/>
    <mergeCell ref="I328:I336"/>
    <mergeCell ref="I337:I345"/>
    <mergeCell ref="I346:I354"/>
    <mergeCell ref="I265:I273"/>
    <mergeCell ref="I274:I282"/>
    <mergeCell ref="I283:I291"/>
    <mergeCell ref="I292:I300"/>
    <mergeCell ref="I301:I309"/>
    <mergeCell ref="I400:I408"/>
    <mergeCell ref="I409:I417"/>
    <mergeCell ref="I418:I426"/>
    <mergeCell ref="I427:I435"/>
    <mergeCell ref="I436:I444"/>
    <mergeCell ref="I355:I363"/>
    <mergeCell ref="I364:I372"/>
    <mergeCell ref="I373:I381"/>
    <mergeCell ref="I382:I390"/>
    <mergeCell ref="I391:I399"/>
    <mergeCell ref="I103:I111"/>
    <mergeCell ref="I112:I120"/>
    <mergeCell ref="I121:I129"/>
    <mergeCell ref="I220:I228"/>
    <mergeCell ref="I229:I237"/>
    <mergeCell ref="I238:I246"/>
    <mergeCell ref="I247:I255"/>
    <mergeCell ref="I256:I264"/>
    <mergeCell ref="I175:I183"/>
    <mergeCell ref="I184:I192"/>
    <mergeCell ref="I193:I201"/>
    <mergeCell ref="I202:I210"/>
    <mergeCell ref="I211:I219"/>
    <mergeCell ref="I130:I138"/>
    <mergeCell ref="I139:I147"/>
    <mergeCell ref="I148:I156"/>
    <mergeCell ref="I157:I165"/>
    <mergeCell ref="I166:I174"/>
    <mergeCell ref="I22:I30"/>
    <mergeCell ref="I31:I39"/>
    <mergeCell ref="I40:I48"/>
    <mergeCell ref="I49:I57"/>
    <mergeCell ref="I58:I66"/>
    <mergeCell ref="I67:I75"/>
    <mergeCell ref="I76:I84"/>
    <mergeCell ref="I85:I93"/>
    <mergeCell ref="I94:I102"/>
    <mergeCell ref="H373:H381"/>
    <mergeCell ref="H382:H390"/>
    <mergeCell ref="H391:H399"/>
    <mergeCell ref="H400:H408"/>
    <mergeCell ref="H409:H417"/>
    <mergeCell ref="H328:H336"/>
    <mergeCell ref="H337:H345"/>
    <mergeCell ref="H346:H354"/>
    <mergeCell ref="H355:H363"/>
    <mergeCell ref="H364:H372"/>
    <mergeCell ref="H463:H471"/>
    <mergeCell ref="H472:H480"/>
    <mergeCell ref="H481:H489"/>
    <mergeCell ref="H490:H498"/>
    <mergeCell ref="H418:H426"/>
    <mergeCell ref="H427:H435"/>
    <mergeCell ref="H436:H444"/>
    <mergeCell ref="H445:H453"/>
    <mergeCell ref="H454:H462"/>
    <mergeCell ref="H319:H327"/>
    <mergeCell ref="H238:H246"/>
    <mergeCell ref="H247:H255"/>
    <mergeCell ref="H256:H264"/>
    <mergeCell ref="H265:H273"/>
    <mergeCell ref="H274:H282"/>
    <mergeCell ref="H193:H201"/>
    <mergeCell ref="H202:H210"/>
    <mergeCell ref="H211:H219"/>
    <mergeCell ref="H220:H228"/>
    <mergeCell ref="H229:H237"/>
    <mergeCell ref="H103:H111"/>
    <mergeCell ref="H112:H120"/>
    <mergeCell ref="H121:H129"/>
    <mergeCell ref="H130:H138"/>
    <mergeCell ref="H139:H147"/>
    <mergeCell ref="H283:H291"/>
    <mergeCell ref="H292:H300"/>
    <mergeCell ref="H301:H309"/>
    <mergeCell ref="H310:H318"/>
    <mergeCell ref="H148:H156"/>
    <mergeCell ref="H157:H165"/>
    <mergeCell ref="H166:H174"/>
    <mergeCell ref="H175:H183"/>
    <mergeCell ref="H184:H192"/>
    <mergeCell ref="H22:H30"/>
    <mergeCell ref="H31:H39"/>
    <mergeCell ref="H40:H48"/>
    <mergeCell ref="H49:H57"/>
    <mergeCell ref="H58:H66"/>
    <mergeCell ref="H67:H75"/>
    <mergeCell ref="H76:H84"/>
    <mergeCell ref="H85:H93"/>
    <mergeCell ref="H94:H102"/>
    <mergeCell ref="G121:G129"/>
    <mergeCell ref="G130:G138"/>
    <mergeCell ref="G139:G147"/>
    <mergeCell ref="G148:G156"/>
    <mergeCell ref="G157:G165"/>
    <mergeCell ref="G436:G444"/>
    <mergeCell ref="G445:G453"/>
    <mergeCell ref="G454:G462"/>
    <mergeCell ref="G463:G471"/>
    <mergeCell ref="G391:G399"/>
    <mergeCell ref="G400:G408"/>
    <mergeCell ref="G409:G417"/>
    <mergeCell ref="G418:G426"/>
    <mergeCell ref="G427:G435"/>
    <mergeCell ref="G346:G354"/>
    <mergeCell ref="G355:G363"/>
    <mergeCell ref="G364:G372"/>
    <mergeCell ref="G373:G381"/>
    <mergeCell ref="G382:G390"/>
    <mergeCell ref="G301:G309"/>
    <mergeCell ref="G310:G318"/>
    <mergeCell ref="G319:G327"/>
    <mergeCell ref="G328:G336"/>
    <mergeCell ref="G337:G345"/>
    <mergeCell ref="G211:G219"/>
    <mergeCell ref="G220:G228"/>
    <mergeCell ref="G229:G237"/>
    <mergeCell ref="G238:G246"/>
    <mergeCell ref="G247:G255"/>
    <mergeCell ref="G166:G174"/>
    <mergeCell ref="G175:G183"/>
    <mergeCell ref="G184:G192"/>
    <mergeCell ref="G193:G201"/>
    <mergeCell ref="G202:G210"/>
    <mergeCell ref="F454:F462"/>
    <mergeCell ref="F463:F471"/>
    <mergeCell ref="F472:F480"/>
    <mergeCell ref="F481:F489"/>
    <mergeCell ref="F490:F498"/>
    <mergeCell ref="G256:G264"/>
    <mergeCell ref="G265:G273"/>
    <mergeCell ref="G274:G282"/>
    <mergeCell ref="G283:G291"/>
    <mergeCell ref="G292:G300"/>
    <mergeCell ref="G472:G480"/>
    <mergeCell ref="G481:G489"/>
    <mergeCell ref="G490:G498"/>
    <mergeCell ref="F418:F426"/>
    <mergeCell ref="F427:F435"/>
    <mergeCell ref="F436:F444"/>
    <mergeCell ref="F445:F453"/>
    <mergeCell ref="F364:F372"/>
    <mergeCell ref="F373:F381"/>
    <mergeCell ref="F382:F390"/>
    <mergeCell ref="F391:F399"/>
    <mergeCell ref="F400:F408"/>
    <mergeCell ref="F202:F210"/>
    <mergeCell ref="F211:F219"/>
    <mergeCell ref="F220:F228"/>
    <mergeCell ref="F139:F147"/>
    <mergeCell ref="F148:F156"/>
    <mergeCell ref="F157:F165"/>
    <mergeCell ref="F166:F174"/>
    <mergeCell ref="F175:F183"/>
    <mergeCell ref="F409:F417"/>
    <mergeCell ref="F319:F327"/>
    <mergeCell ref="F328:F336"/>
    <mergeCell ref="F337:F345"/>
    <mergeCell ref="F346:F354"/>
    <mergeCell ref="F355:F363"/>
    <mergeCell ref="F274:F282"/>
    <mergeCell ref="F283:F291"/>
    <mergeCell ref="F292:F300"/>
    <mergeCell ref="F301:F309"/>
    <mergeCell ref="F310:F318"/>
    <mergeCell ref="E346:E354"/>
    <mergeCell ref="E355:E363"/>
    <mergeCell ref="E364:E372"/>
    <mergeCell ref="E373:E381"/>
    <mergeCell ref="F22:F30"/>
    <mergeCell ref="F31:F39"/>
    <mergeCell ref="F40:F48"/>
    <mergeCell ref="F49:F57"/>
    <mergeCell ref="F58:F66"/>
    <mergeCell ref="F67:F75"/>
    <mergeCell ref="F76:F84"/>
    <mergeCell ref="F85:F93"/>
    <mergeCell ref="F94:F102"/>
    <mergeCell ref="F103:F111"/>
    <mergeCell ref="F112:F120"/>
    <mergeCell ref="F121:F129"/>
    <mergeCell ref="F130:F138"/>
    <mergeCell ref="F229:F237"/>
    <mergeCell ref="F238:F246"/>
    <mergeCell ref="F247:F255"/>
    <mergeCell ref="F256:F264"/>
    <mergeCell ref="F265:F273"/>
    <mergeCell ref="F184:F192"/>
    <mergeCell ref="F193:F201"/>
    <mergeCell ref="E490:E498"/>
    <mergeCell ref="E427:E435"/>
    <mergeCell ref="E436:E444"/>
    <mergeCell ref="E445:E453"/>
    <mergeCell ref="E454:E462"/>
    <mergeCell ref="E463:E471"/>
    <mergeCell ref="E382:E390"/>
    <mergeCell ref="E391:E399"/>
    <mergeCell ref="E400:E408"/>
    <mergeCell ref="E409:E417"/>
    <mergeCell ref="E418:E426"/>
    <mergeCell ref="C490:C498"/>
    <mergeCell ref="E22:E30"/>
    <mergeCell ref="E31:E39"/>
    <mergeCell ref="E40:E48"/>
    <mergeCell ref="E49:E57"/>
    <mergeCell ref="E58:E66"/>
    <mergeCell ref="E67:E75"/>
    <mergeCell ref="E76:E84"/>
    <mergeCell ref="E85:E93"/>
    <mergeCell ref="E94:E102"/>
    <mergeCell ref="E103:E111"/>
    <mergeCell ref="E112:E120"/>
    <mergeCell ref="E121:E129"/>
    <mergeCell ref="E130:E138"/>
    <mergeCell ref="E139:E147"/>
    <mergeCell ref="E148:E156"/>
    <mergeCell ref="E247:E255"/>
    <mergeCell ref="E256:E264"/>
    <mergeCell ref="E265:E273"/>
    <mergeCell ref="E274:E282"/>
    <mergeCell ref="E283:E291"/>
    <mergeCell ref="E202:E210"/>
    <mergeCell ref="E211:E219"/>
    <mergeCell ref="E220:E228"/>
    <mergeCell ref="C355:C363"/>
    <mergeCell ref="C364:C372"/>
    <mergeCell ref="C373:C381"/>
    <mergeCell ref="C382:C390"/>
    <mergeCell ref="C391:C399"/>
    <mergeCell ref="C310:C318"/>
    <mergeCell ref="C319:C327"/>
    <mergeCell ref="C328:C336"/>
    <mergeCell ref="C337:C345"/>
    <mergeCell ref="C346:C354"/>
    <mergeCell ref="C445:C453"/>
    <mergeCell ref="C454:C462"/>
    <mergeCell ref="C463:C471"/>
    <mergeCell ref="C472:C480"/>
    <mergeCell ref="C481:C489"/>
    <mergeCell ref="C400:C408"/>
    <mergeCell ref="C409:C417"/>
    <mergeCell ref="C418:C426"/>
    <mergeCell ref="C427:C435"/>
    <mergeCell ref="C436:C444"/>
    <mergeCell ref="C247:C255"/>
    <mergeCell ref="C256:C264"/>
    <mergeCell ref="C175:C183"/>
    <mergeCell ref="C184:C192"/>
    <mergeCell ref="C193:C201"/>
    <mergeCell ref="C202:C210"/>
    <mergeCell ref="C211:C219"/>
    <mergeCell ref="C130:C138"/>
    <mergeCell ref="C139:C147"/>
    <mergeCell ref="C148:C156"/>
    <mergeCell ref="C157:C165"/>
    <mergeCell ref="C166:C174"/>
    <mergeCell ref="B463:B471"/>
    <mergeCell ref="B472:B480"/>
    <mergeCell ref="B481:B489"/>
    <mergeCell ref="B490:B498"/>
    <mergeCell ref="C22:C30"/>
    <mergeCell ref="C31:C39"/>
    <mergeCell ref="C40:C48"/>
    <mergeCell ref="C49:C57"/>
    <mergeCell ref="C58:C66"/>
    <mergeCell ref="C67:C75"/>
    <mergeCell ref="C76:C84"/>
    <mergeCell ref="C85:C93"/>
    <mergeCell ref="C94:C102"/>
    <mergeCell ref="C103:C111"/>
    <mergeCell ref="C112:C120"/>
    <mergeCell ref="C121:C129"/>
    <mergeCell ref="C265:C273"/>
    <mergeCell ref="C274:C282"/>
    <mergeCell ref="C283:C291"/>
    <mergeCell ref="C292:C300"/>
    <mergeCell ref="C301:C309"/>
    <mergeCell ref="C220:C228"/>
    <mergeCell ref="C229:C237"/>
    <mergeCell ref="C238:C246"/>
    <mergeCell ref="B328:B336"/>
    <mergeCell ref="B337:B345"/>
    <mergeCell ref="B346:B354"/>
    <mergeCell ref="B355:B363"/>
    <mergeCell ref="B364:B372"/>
    <mergeCell ref="B283:B291"/>
    <mergeCell ref="B292:B300"/>
    <mergeCell ref="B301:B309"/>
    <mergeCell ref="B310:B318"/>
    <mergeCell ref="B319:B327"/>
    <mergeCell ref="B418:B426"/>
    <mergeCell ref="B427:B435"/>
    <mergeCell ref="B436:B444"/>
    <mergeCell ref="B445:B453"/>
    <mergeCell ref="B454:B462"/>
    <mergeCell ref="B373:B381"/>
    <mergeCell ref="B382:B390"/>
    <mergeCell ref="B391:B399"/>
    <mergeCell ref="B400:B408"/>
    <mergeCell ref="B409:B417"/>
    <mergeCell ref="B130:B138"/>
    <mergeCell ref="B139:B147"/>
    <mergeCell ref="B238:B246"/>
    <mergeCell ref="B247:B255"/>
    <mergeCell ref="B256:B264"/>
    <mergeCell ref="B265:B273"/>
    <mergeCell ref="B274:B282"/>
    <mergeCell ref="B193:B201"/>
    <mergeCell ref="B202:B210"/>
    <mergeCell ref="B211:B219"/>
    <mergeCell ref="B220:B228"/>
    <mergeCell ref="B229:B237"/>
    <mergeCell ref="B148:B156"/>
    <mergeCell ref="B157:B165"/>
    <mergeCell ref="B166:B174"/>
    <mergeCell ref="B175:B183"/>
    <mergeCell ref="B184:B192"/>
    <mergeCell ref="B49:B57"/>
    <mergeCell ref="B58:B66"/>
    <mergeCell ref="B67:B75"/>
    <mergeCell ref="B76:B84"/>
    <mergeCell ref="B85:B93"/>
    <mergeCell ref="B94:B102"/>
    <mergeCell ref="B103:B111"/>
    <mergeCell ref="B112:B120"/>
    <mergeCell ref="B121:B129"/>
    <mergeCell ref="D490:D498"/>
    <mergeCell ref="D436:D444"/>
    <mergeCell ref="D445:D453"/>
    <mergeCell ref="D454:D462"/>
    <mergeCell ref="D463:D471"/>
    <mergeCell ref="D472:D480"/>
    <mergeCell ref="D391:D399"/>
    <mergeCell ref="D400:D408"/>
    <mergeCell ref="D409:D417"/>
    <mergeCell ref="D418:D426"/>
    <mergeCell ref="D427:D435"/>
    <mergeCell ref="E292:E300"/>
    <mergeCell ref="E301:E309"/>
    <mergeCell ref="E310:E318"/>
    <mergeCell ref="I13:I21"/>
    <mergeCell ref="D121:D129"/>
    <mergeCell ref="D130:D138"/>
    <mergeCell ref="E319:E327"/>
    <mergeCell ref="E328:E336"/>
    <mergeCell ref="D481:D489"/>
    <mergeCell ref="D346:D354"/>
    <mergeCell ref="D355:D363"/>
    <mergeCell ref="D364:D372"/>
    <mergeCell ref="D373:D381"/>
    <mergeCell ref="D382:D390"/>
    <mergeCell ref="E229:E237"/>
    <mergeCell ref="E238:E246"/>
    <mergeCell ref="E157:E165"/>
    <mergeCell ref="E166:E174"/>
    <mergeCell ref="E175:E183"/>
    <mergeCell ref="E184:E192"/>
    <mergeCell ref="E193:E201"/>
    <mergeCell ref="E472:E480"/>
    <mergeCell ref="E481:E489"/>
    <mergeCell ref="E337:E345"/>
    <mergeCell ref="D211:D219"/>
    <mergeCell ref="D220:D228"/>
    <mergeCell ref="D229:D237"/>
    <mergeCell ref="D238:D246"/>
    <mergeCell ref="D247:D255"/>
    <mergeCell ref="D166:D174"/>
    <mergeCell ref="D175:D183"/>
    <mergeCell ref="D184:D192"/>
    <mergeCell ref="D193:D201"/>
    <mergeCell ref="D202:D210"/>
    <mergeCell ref="D301:D309"/>
    <mergeCell ref="D310:D318"/>
    <mergeCell ref="D319:D327"/>
    <mergeCell ref="D328:D336"/>
    <mergeCell ref="D337:D345"/>
    <mergeCell ref="D256:D264"/>
    <mergeCell ref="D265:D273"/>
    <mergeCell ref="D274:D282"/>
    <mergeCell ref="D283:D291"/>
    <mergeCell ref="D292:D300"/>
    <mergeCell ref="U13:U21"/>
    <mergeCell ref="G13:G21"/>
    <mergeCell ref="F13:F21"/>
    <mergeCell ref="H13:H21"/>
    <mergeCell ref="D139:D147"/>
    <mergeCell ref="D148:D156"/>
    <mergeCell ref="D157:D165"/>
    <mergeCell ref="D76:D84"/>
    <mergeCell ref="D85:D93"/>
    <mergeCell ref="D94:D102"/>
    <mergeCell ref="D103:D111"/>
    <mergeCell ref="D112:D120"/>
    <mergeCell ref="D31:D39"/>
    <mergeCell ref="D40:D48"/>
    <mergeCell ref="D49:D57"/>
    <mergeCell ref="D58:D66"/>
    <mergeCell ref="D67:D75"/>
    <mergeCell ref="G76:G84"/>
    <mergeCell ref="G85:G93"/>
    <mergeCell ref="G94:G102"/>
    <mergeCell ref="G103:G111"/>
    <mergeCell ref="G112:G120"/>
    <mergeCell ref="G31:G39"/>
    <mergeCell ref="G40:G48"/>
    <mergeCell ref="U4:U12"/>
    <mergeCell ref="N4:N12"/>
    <mergeCell ref="I4:I12"/>
    <mergeCell ref="C4:C12"/>
    <mergeCell ref="D4:D12"/>
    <mergeCell ref="E4:E12"/>
    <mergeCell ref="F4:F12"/>
    <mergeCell ref="G4:G12"/>
    <mergeCell ref="H4:H12"/>
    <mergeCell ref="N121:N129"/>
    <mergeCell ref="N130:N138"/>
    <mergeCell ref="N139:N147"/>
    <mergeCell ref="N148:N156"/>
    <mergeCell ref="N157:N165"/>
    <mergeCell ref="B4:B12"/>
    <mergeCell ref="B13:B21"/>
    <mergeCell ref="C13:C21"/>
    <mergeCell ref="D13:D21"/>
    <mergeCell ref="E13:E21"/>
    <mergeCell ref="J4:J12"/>
    <mergeCell ref="M4:M12"/>
    <mergeCell ref="G49:G57"/>
    <mergeCell ref="G58:G66"/>
    <mergeCell ref="G67:G75"/>
    <mergeCell ref="D22:D30"/>
    <mergeCell ref="G22:G30"/>
    <mergeCell ref="N22:N30"/>
    <mergeCell ref="J13:J21"/>
    <mergeCell ref="M13:M21"/>
    <mergeCell ref="N13:N21"/>
    <mergeCell ref="B22:B30"/>
    <mergeCell ref="B31:B39"/>
    <mergeCell ref="B40:B48"/>
  </mergeCells>
  <phoneticPr fontId="14" type="noConversion"/>
  <conditionalFormatting sqref="B4:U498">
    <cfRule type="expression" dxfId="45" priority="63">
      <formula>MOD($V4, 2)&lt;&gt;0</formula>
    </cfRule>
  </conditionalFormatting>
  <conditionalFormatting sqref="D4:E498 G4:G498 I4:J498 M4:M498">
    <cfRule type="expression" dxfId="44" priority="14">
      <formula>AND($AU4&lt;&gt;"", D4="")</formula>
    </cfRule>
  </conditionalFormatting>
  <conditionalFormatting sqref="D4:I498">
    <cfRule type="expression" dxfId="43" priority="53">
      <formula>Y4&lt;&gt;D4</formula>
    </cfRule>
  </conditionalFormatting>
  <conditionalFormatting sqref="K4:K498">
    <cfRule type="expression" dxfId="42" priority="32">
      <formula>$J4&lt;&gt;"Gerealiseerd"</formula>
    </cfRule>
    <cfRule type="expression" dxfId="41" priority="27">
      <formula>AND($AU4&lt;&gt;"", $AE4="Gerealiseerd", K4="")</formula>
    </cfRule>
  </conditionalFormatting>
  <conditionalFormatting sqref="L4:L498">
    <cfRule type="expression" dxfId="40" priority="15">
      <formula>AND(OR(AND($K4="Ja", $J4="Gerealiseerd"), $J4="Niet in uitvoering"), $L4="")</formula>
    </cfRule>
    <cfRule type="expression" dxfId="39" priority="38">
      <formula>NOT(OR(AND($K4="Ja", $J4="Gerealiseerd"), $J4="Niet in uitvoering"))</formula>
    </cfRule>
  </conditionalFormatting>
  <conditionalFormatting sqref="N4:N498">
    <cfRule type="expression" dxfId="38" priority="9">
      <formula>OR($AJ4&lt;&gt;"", $AQ4&lt;&gt;"")</formula>
    </cfRule>
    <cfRule type="expression" dxfId="37" priority="21">
      <formula>AND($N4="", OR($J4="Gerealiseerd", $J4="In uitvoering"))</formula>
    </cfRule>
  </conditionalFormatting>
  <conditionalFormatting sqref="N4:T498">
    <cfRule type="expression" dxfId="36" priority="41">
      <formula>OR($AE4="Niet in uitvoering", $AE4="")</formula>
    </cfRule>
  </conditionalFormatting>
  <conditionalFormatting sqref="O4:O498">
    <cfRule type="expression" dxfId="35" priority="13">
      <formula>AND(NOT(OR($AF4=Samenwerking_C, $AF4=Samenwerking_C_BDO)), $AG4=TRUE)</formula>
    </cfRule>
    <cfRule type="expression" dxfId="34" priority="57">
      <formula>$AI4&lt;&gt;""</formula>
    </cfRule>
  </conditionalFormatting>
  <conditionalFormatting sqref="O12:O498">
    <cfRule type="expression" dxfId="33" priority="3">
      <formula>AK4&lt;&gt;""</formula>
    </cfRule>
  </conditionalFormatting>
  <conditionalFormatting sqref="O4:Q498">
    <cfRule type="expression" dxfId="32" priority="42">
      <formula>OR($AF4=Samenwerking_geen, $AF4=Samenwerking_BDO, $AF4="")</formula>
    </cfRule>
  </conditionalFormatting>
  <conditionalFormatting sqref="P4:Q498">
    <cfRule type="expression" dxfId="31" priority="58">
      <formula>$AI4&lt;&gt;""</formula>
    </cfRule>
  </conditionalFormatting>
  <conditionalFormatting sqref="Q12 Q30 Q48 Q66 Q84 Q102 Q120 Q138 Q156 Q174 Q192 Q210 Q228 Q246 Q264 Q282 Q300 Q318 Q336 Q354 Q372 Q390 Q408 Q426 Q444 Q462 Q480 Q498 T12 T30 T48 T66 T84 T102 T120 T138 T156 T174 T192 T210 T228 T246 T264 T282 T300 T318 T336 T354 T372 T390 T408 T426 T444 T462 T480 T498">
    <cfRule type="expression" dxfId="30" priority="56">
      <formula>Q12&lt;&gt;""</formula>
    </cfRule>
  </conditionalFormatting>
  <conditionalFormatting sqref="Q12:Q498">
    <cfRule type="expression" dxfId="29" priority="20">
      <formula>$AL4&lt;&gt;""</formula>
    </cfRule>
    <cfRule type="expression" dxfId="28" priority="1">
      <formula>$AK4&lt;&gt;""</formula>
    </cfRule>
  </conditionalFormatting>
  <conditionalFormatting sqref="Q21 Q39 Q57 Q75 Q93 Q111 Q129 Q147 Q165 Q183 Q201 Q219 Q237 Q255 Q273 Q291 Q309 Q327 Q345 Q363 Q381 Q399 Q417 Q435 Q453 Q471 Q489 T21 T39 T57 T75 T93 T111 T129 T147 T165 T183 T201 T219 T237 T255 T273 T291 T309 T327 T345 T363 T381 T399 T417 T435 T453 T471 T489">
    <cfRule type="expression" dxfId="27" priority="55">
      <formula>Q21&lt;&gt;""</formula>
    </cfRule>
  </conditionalFormatting>
  <conditionalFormatting sqref="R4:R498">
    <cfRule type="expression" dxfId="26" priority="5">
      <formula>AND(NOT(OR($AF4=Samenwerking_BDO, $AF4=Samenwerking_C_BDO)), $AN4=TRUE)</formula>
    </cfRule>
  </conditionalFormatting>
  <conditionalFormatting sqref="R12:R498 T12:T498">
    <cfRule type="expression" dxfId="25" priority="7">
      <formula>$AR4&lt;&gt;""</formula>
    </cfRule>
  </conditionalFormatting>
  <conditionalFormatting sqref="R4:T498">
    <cfRule type="expression" dxfId="24" priority="52">
      <formula>OR($AF4=Samenwerking_geen, $AF4=Samenwerking_C, $AF4="")</formula>
    </cfRule>
    <cfRule type="expression" dxfId="23" priority="62">
      <formula>$AP4&lt;&gt;""</formula>
    </cfRule>
  </conditionalFormatting>
  <conditionalFormatting sqref="T12:T498">
    <cfRule type="expression" dxfId="22" priority="19">
      <formula>$AS4&lt;&gt;""</formula>
    </cfRule>
  </conditionalFormatting>
  <dataValidations count="5">
    <dataValidation type="list" allowBlank="1" showInputMessage="1" showErrorMessage="1" sqref="N4:N498" xr:uid="{1F69E5B5-08AB-4584-9078-828B7809DD6D}">
      <formula1>Samenwerking</formula1>
    </dataValidation>
    <dataValidation type="list" allowBlank="1" showInputMessage="1" showErrorMessage="1" sqref="J4:J498" xr:uid="{6F904415-F6A6-4673-960A-FB63AB237E38}">
      <formula1>Status</formula1>
    </dataValidation>
    <dataValidation type="list" allowBlank="1" showInputMessage="1" showErrorMessage="1" sqref="I4:I498" xr:uid="{E0F28C11-08A2-43BF-872B-3B34F6F8C981}">
      <formula1>Rol</formula1>
    </dataValidation>
    <dataValidation type="list" allowBlank="1" showInputMessage="1" showErrorMessage="1" sqref="K4:K498" xr:uid="{5A9465BB-C5D8-4191-8924-FC0B2F218E4E}">
      <formula1>Herhaling</formula1>
    </dataValidation>
    <dataValidation type="list" allowBlank="1" showInputMessage="1" showErrorMessage="1" sqref="L4:L498" xr:uid="{71CBA0BE-477D-49AF-8D98-8602EAE6F73A}">
      <formula1>Jaar_terugkeer</formula1>
    </dataValidation>
  </dataValidations>
  <pageMargins left="0.70866141732283472" right="0.70866141732283472" top="0.74803149606299213" bottom="0.74803149606299213" header="0.31496062992125984" footer="0.31496062992125984"/>
  <pageSetup paperSize="9" scale="15" fitToHeight="0" orientation="portrait" r:id="rId1"/>
  <headerFooter>
    <oddFooter>Pagina &amp;P van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42" r:id="rId4" name="Check Box 46">
              <controlPr defaultSize="0" autoFill="0" autoLine="0" autoPict="0">
                <anchor moveWithCells="1">
                  <from>
                    <xdr:col>14</xdr:col>
                    <xdr:colOff>101600</xdr:colOff>
                    <xdr:row>3</xdr:row>
                    <xdr:rowOff>25400</xdr:rowOff>
                  </from>
                  <to>
                    <xdr:col>14</xdr:col>
                    <xdr:colOff>292100</xdr:colOff>
                    <xdr:row>3</xdr:row>
                    <xdr:rowOff>139700</xdr:rowOff>
                  </to>
                </anchor>
              </controlPr>
            </control>
          </mc:Choice>
        </mc:AlternateContent>
        <mc:AlternateContent xmlns:mc="http://schemas.openxmlformats.org/markup-compatibility/2006">
          <mc:Choice Requires="x14">
            <control shapeId="4143" r:id="rId5" name="Check Box 47">
              <controlPr defaultSize="0" autoFill="0" autoLine="0" autoPict="0">
                <anchor moveWithCells="1">
                  <from>
                    <xdr:col>14</xdr:col>
                    <xdr:colOff>101600</xdr:colOff>
                    <xdr:row>4</xdr:row>
                    <xdr:rowOff>25400</xdr:rowOff>
                  </from>
                  <to>
                    <xdr:col>14</xdr:col>
                    <xdr:colOff>292100</xdr:colOff>
                    <xdr:row>4</xdr:row>
                    <xdr:rowOff>139700</xdr:rowOff>
                  </to>
                </anchor>
              </controlPr>
            </control>
          </mc:Choice>
        </mc:AlternateContent>
        <mc:AlternateContent xmlns:mc="http://schemas.openxmlformats.org/markup-compatibility/2006">
          <mc:Choice Requires="x14">
            <control shapeId="4144" r:id="rId6" name="Check Box 48">
              <controlPr defaultSize="0" autoFill="0" autoLine="0" autoPict="0">
                <anchor moveWithCells="1">
                  <from>
                    <xdr:col>14</xdr:col>
                    <xdr:colOff>101600</xdr:colOff>
                    <xdr:row>5</xdr:row>
                    <xdr:rowOff>25400</xdr:rowOff>
                  </from>
                  <to>
                    <xdr:col>14</xdr:col>
                    <xdr:colOff>292100</xdr:colOff>
                    <xdr:row>5</xdr:row>
                    <xdr:rowOff>139700</xdr:rowOff>
                  </to>
                </anchor>
              </controlPr>
            </control>
          </mc:Choice>
        </mc:AlternateContent>
        <mc:AlternateContent xmlns:mc="http://schemas.openxmlformats.org/markup-compatibility/2006">
          <mc:Choice Requires="x14">
            <control shapeId="4145" r:id="rId7" name="Check Box 49">
              <controlPr defaultSize="0" autoFill="0" autoLine="0" autoPict="0">
                <anchor moveWithCells="1">
                  <from>
                    <xdr:col>14</xdr:col>
                    <xdr:colOff>101600</xdr:colOff>
                    <xdr:row>6</xdr:row>
                    <xdr:rowOff>25400</xdr:rowOff>
                  </from>
                  <to>
                    <xdr:col>14</xdr:col>
                    <xdr:colOff>292100</xdr:colOff>
                    <xdr:row>6</xdr:row>
                    <xdr:rowOff>139700</xdr:rowOff>
                  </to>
                </anchor>
              </controlPr>
            </control>
          </mc:Choice>
        </mc:AlternateContent>
        <mc:AlternateContent xmlns:mc="http://schemas.openxmlformats.org/markup-compatibility/2006">
          <mc:Choice Requires="x14">
            <control shapeId="4146" r:id="rId8" name="Check Box 50">
              <controlPr defaultSize="0" autoFill="0" autoLine="0" autoPict="0">
                <anchor moveWithCells="1">
                  <from>
                    <xdr:col>14</xdr:col>
                    <xdr:colOff>101600</xdr:colOff>
                    <xdr:row>7</xdr:row>
                    <xdr:rowOff>25400</xdr:rowOff>
                  </from>
                  <to>
                    <xdr:col>14</xdr:col>
                    <xdr:colOff>292100</xdr:colOff>
                    <xdr:row>7</xdr:row>
                    <xdr:rowOff>139700</xdr:rowOff>
                  </to>
                </anchor>
              </controlPr>
            </control>
          </mc:Choice>
        </mc:AlternateContent>
        <mc:AlternateContent xmlns:mc="http://schemas.openxmlformats.org/markup-compatibility/2006">
          <mc:Choice Requires="x14">
            <control shapeId="4147" r:id="rId9" name="Check Box 51">
              <controlPr defaultSize="0" autoFill="0" autoLine="0" autoPict="0">
                <anchor moveWithCells="1">
                  <from>
                    <xdr:col>14</xdr:col>
                    <xdr:colOff>101600</xdr:colOff>
                    <xdr:row>8</xdr:row>
                    <xdr:rowOff>25400</xdr:rowOff>
                  </from>
                  <to>
                    <xdr:col>14</xdr:col>
                    <xdr:colOff>292100</xdr:colOff>
                    <xdr:row>8</xdr:row>
                    <xdr:rowOff>139700</xdr:rowOff>
                  </to>
                </anchor>
              </controlPr>
            </control>
          </mc:Choice>
        </mc:AlternateContent>
        <mc:AlternateContent xmlns:mc="http://schemas.openxmlformats.org/markup-compatibility/2006">
          <mc:Choice Requires="x14">
            <control shapeId="4149" r:id="rId10" name="Check Box 53">
              <controlPr defaultSize="0" autoFill="0" autoLine="0" autoPict="0">
                <anchor moveWithCells="1">
                  <from>
                    <xdr:col>14</xdr:col>
                    <xdr:colOff>101600</xdr:colOff>
                    <xdr:row>9</xdr:row>
                    <xdr:rowOff>25400</xdr:rowOff>
                  </from>
                  <to>
                    <xdr:col>14</xdr:col>
                    <xdr:colOff>292100</xdr:colOff>
                    <xdr:row>9</xdr:row>
                    <xdr:rowOff>139700</xdr:rowOff>
                  </to>
                </anchor>
              </controlPr>
            </control>
          </mc:Choice>
        </mc:AlternateContent>
        <mc:AlternateContent xmlns:mc="http://schemas.openxmlformats.org/markup-compatibility/2006">
          <mc:Choice Requires="x14">
            <control shapeId="4150" r:id="rId11" name="Check Box 54">
              <controlPr defaultSize="0" autoFill="0" autoLine="0" autoPict="0">
                <anchor moveWithCells="1">
                  <from>
                    <xdr:col>14</xdr:col>
                    <xdr:colOff>101600</xdr:colOff>
                    <xdr:row>10</xdr:row>
                    <xdr:rowOff>25400</xdr:rowOff>
                  </from>
                  <to>
                    <xdr:col>14</xdr:col>
                    <xdr:colOff>292100</xdr:colOff>
                    <xdr:row>10</xdr:row>
                    <xdr:rowOff>139700</xdr:rowOff>
                  </to>
                </anchor>
              </controlPr>
            </control>
          </mc:Choice>
        </mc:AlternateContent>
        <mc:AlternateContent xmlns:mc="http://schemas.openxmlformats.org/markup-compatibility/2006">
          <mc:Choice Requires="x14">
            <control shapeId="4151" r:id="rId12" name="Check Box 55">
              <controlPr defaultSize="0" autoFill="0" autoLine="0" autoPict="0">
                <anchor moveWithCells="1">
                  <from>
                    <xdr:col>14</xdr:col>
                    <xdr:colOff>101600</xdr:colOff>
                    <xdr:row>11</xdr:row>
                    <xdr:rowOff>25400</xdr:rowOff>
                  </from>
                  <to>
                    <xdr:col>14</xdr:col>
                    <xdr:colOff>292100</xdr:colOff>
                    <xdr:row>11</xdr:row>
                    <xdr:rowOff>139700</xdr:rowOff>
                  </to>
                </anchor>
              </controlPr>
            </control>
          </mc:Choice>
        </mc:AlternateContent>
        <mc:AlternateContent xmlns:mc="http://schemas.openxmlformats.org/markup-compatibility/2006">
          <mc:Choice Requires="x14">
            <control shapeId="4193" r:id="rId13" name="Check Box 97">
              <controlPr defaultSize="0" autoFill="0" autoLine="0" autoPict="0">
                <anchor moveWithCells="1">
                  <from>
                    <xdr:col>17</xdr:col>
                    <xdr:colOff>101600</xdr:colOff>
                    <xdr:row>3</xdr:row>
                    <xdr:rowOff>25400</xdr:rowOff>
                  </from>
                  <to>
                    <xdr:col>17</xdr:col>
                    <xdr:colOff>292100</xdr:colOff>
                    <xdr:row>3</xdr:row>
                    <xdr:rowOff>139700</xdr:rowOff>
                  </to>
                </anchor>
              </controlPr>
            </control>
          </mc:Choice>
        </mc:AlternateContent>
        <mc:AlternateContent xmlns:mc="http://schemas.openxmlformats.org/markup-compatibility/2006">
          <mc:Choice Requires="x14">
            <control shapeId="4194" r:id="rId14" name="Check Box 98">
              <controlPr defaultSize="0" autoFill="0" autoLine="0" autoPict="0">
                <anchor moveWithCells="1">
                  <from>
                    <xdr:col>17</xdr:col>
                    <xdr:colOff>101600</xdr:colOff>
                    <xdr:row>4</xdr:row>
                    <xdr:rowOff>25400</xdr:rowOff>
                  </from>
                  <to>
                    <xdr:col>17</xdr:col>
                    <xdr:colOff>292100</xdr:colOff>
                    <xdr:row>4</xdr:row>
                    <xdr:rowOff>139700</xdr:rowOff>
                  </to>
                </anchor>
              </controlPr>
            </control>
          </mc:Choice>
        </mc:AlternateContent>
        <mc:AlternateContent xmlns:mc="http://schemas.openxmlformats.org/markup-compatibility/2006">
          <mc:Choice Requires="x14">
            <control shapeId="4195" r:id="rId15" name="Check Box 99">
              <controlPr defaultSize="0" autoFill="0" autoLine="0" autoPict="0">
                <anchor moveWithCells="1">
                  <from>
                    <xdr:col>17</xdr:col>
                    <xdr:colOff>101600</xdr:colOff>
                    <xdr:row>5</xdr:row>
                    <xdr:rowOff>25400</xdr:rowOff>
                  </from>
                  <to>
                    <xdr:col>17</xdr:col>
                    <xdr:colOff>292100</xdr:colOff>
                    <xdr:row>5</xdr:row>
                    <xdr:rowOff>139700</xdr:rowOff>
                  </to>
                </anchor>
              </controlPr>
            </control>
          </mc:Choice>
        </mc:AlternateContent>
        <mc:AlternateContent xmlns:mc="http://schemas.openxmlformats.org/markup-compatibility/2006">
          <mc:Choice Requires="x14">
            <control shapeId="4196" r:id="rId16" name="Check Box 100">
              <controlPr defaultSize="0" autoFill="0" autoLine="0" autoPict="0">
                <anchor moveWithCells="1">
                  <from>
                    <xdr:col>17</xdr:col>
                    <xdr:colOff>101600</xdr:colOff>
                    <xdr:row>6</xdr:row>
                    <xdr:rowOff>25400</xdr:rowOff>
                  </from>
                  <to>
                    <xdr:col>17</xdr:col>
                    <xdr:colOff>292100</xdr:colOff>
                    <xdr:row>6</xdr:row>
                    <xdr:rowOff>139700</xdr:rowOff>
                  </to>
                </anchor>
              </controlPr>
            </control>
          </mc:Choice>
        </mc:AlternateContent>
        <mc:AlternateContent xmlns:mc="http://schemas.openxmlformats.org/markup-compatibility/2006">
          <mc:Choice Requires="x14">
            <control shapeId="4197" r:id="rId17" name="Check Box 101">
              <controlPr defaultSize="0" autoFill="0" autoLine="0" autoPict="0">
                <anchor moveWithCells="1">
                  <from>
                    <xdr:col>17</xdr:col>
                    <xdr:colOff>101600</xdr:colOff>
                    <xdr:row>7</xdr:row>
                    <xdr:rowOff>25400</xdr:rowOff>
                  </from>
                  <to>
                    <xdr:col>17</xdr:col>
                    <xdr:colOff>292100</xdr:colOff>
                    <xdr:row>7</xdr:row>
                    <xdr:rowOff>139700</xdr:rowOff>
                  </to>
                </anchor>
              </controlPr>
            </control>
          </mc:Choice>
        </mc:AlternateContent>
        <mc:AlternateContent xmlns:mc="http://schemas.openxmlformats.org/markup-compatibility/2006">
          <mc:Choice Requires="x14">
            <control shapeId="4198" r:id="rId18" name="Check Box 102">
              <controlPr defaultSize="0" autoFill="0" autoLine="0" autoPict="0">
                <anchor moveWithCells="1">
                  <from>
                    <xdr:col>17</xdr:col>
                    <xdr:colOff>101600</xdr:colOff>
                    <xdr:row>8</xdr:row>
                    <xdr:rowOff>25400</xdr:rowOff>
                  </from>
                  <to>
                    <xdr:col>17</xdr:col>
                    <xdr:colOff>292100</xdr:colOff>
                    <xdr:row>8</xdr:row>
                    <xdr:rowOff>139700</xdr:rowOff>
                  </to>
                </anchor>
              </controlPr>
            </control>
          </mc:Choice>
        </mc:AlternateContent>
        <mc:AlternateContent xmlns:mc="http://schemas.openxmlformats.org/markup-compatibility/2006">
          <mc:Choice Requires="x14">
            <control shapeId="4200" r:id="rId19" name="Check Box 104">
              <controlPr defaultSize="0" autoFill="0" autoLine="0" autoPict="0">
                <anchor moveWithCells="1">
                  <from>
                    <xdr:col>17</xdr:col>
                    <xdr:colOff>101600</xdr:colOff>
                    <xdr:row>9</xdr:row>
                    <xdr:rowOff>25400</xdr:rowOff>
                  </from>
                  <to>
                    <xdr:col>17</xdr:col>
                    <xdr:colOff>292100</xdr:colOff>
                    <xdr:row>9</xdr:row>
                    <xdr:rowOff>139700</xdr:rowOff>
                  </to>
                </anchor>
              </controlPr>
            </control>
          </mc:Choice>
        </mc:AlternateContent>
        <mc:AlternateContent xmlns:mc="http://schemas.openxmlformats.org/markup-compatibility/2006">
          <mc:Choice Requires="x14">
            <control shapeId="4201" r:id="rId20" name="Check Box 105">
              <controlPr defaultSize="0" autoFill="0" autoLine="0" autoPict="0">
                <anchor moveWithCells="1">
                  <from>
                    <xdr:col>17</xdr:col>
                    <xdr:colOff>101600</xdr:colOff>
                    <xdr:row>10</xdr:row>
                    <xdr:rowOff>25400</xdr:rowOff>
                  </from>
                  <to>
                    <xdr:col>17</xdr:col>
                    <xdr:colOff>292100</xdr:colOff>
                    <xdr:row>10</xdr:row>
                    <xdr:rowOff>139700</xdr:rowOff>
                  </to>
                </anchor>
              </controlPr>
            </control>
          </mc:Choice>
        </mc:AlternateContent>
        <mc:AlternateContent xmlns:mc="http://schemas.openxmlformats.org/markup-compatibility/2006">
          <mc:Choice Requires="x14">
            <control shapeId="4202" r:id="rId21" name="Check Box 106">
              <controlPr defaultSize="0" autoFill="0" autoLine="0" autoPict="0">
                <anchor moveWithCells="1">
                  <from>
                    <xdr:col>17</xdr:col>
                    <xdr:colOff>101600</xdr:colOff>
                    <xdr:row>11</xdr:row>
                    <xdr:rowOff>25400</xdr:rowOff>
                  </from>
                  <to>
                    <xdr:col>17</xdr:col>
                    <xdr:colOff>292100</xdr:colOff>
                    <xdr:row>11</xdr:row>
                    <xdr:rowOff>139700</xdr:rowOff>
                  </to>
                </anchor>
              </controlPr>
            </control>
          </mc:Choice>
        </mc:AlternateContent>
        <mc:AlternateContent xmlns:mc="http://schemas.openxmlformats.org/markup-compatibility/2006">
          <mc:Choice Requires="x14">
            <control shapeId="4223" r:id="rId22" name="Check Box 127">
              <controlPr defaultSize="0" autoFill="0" autoLine="0" autoPict="0">
                <anchor moveWithCells="1">
                  <from>
                    <xdr:col>14</xdr:col>
                    <xdr:colOff>101600</xdr:colOff>
                    <xdr:row>12</xdr:row>
                    <xdr:rowOff>25400</xdr:rowOff>
                  </from>
                  <to>
                    <xdr:col>14</xdr:col>
                    <xdr:colOff>292100</xdr:colOff>
                    <xdr:row>12</xdr:row>
                    <xdr:rowOff>139700</xdr:rowOff>
                  </to>
                </anchor>
              </controlPr>
            </control>
          </mc:Choice>
        </mc:AlternateContent>
        <mc:AlternateContent xmlns:mc="http://schemas.openxmlformats.org/markup-compatibility/2006">
          <mc:Choice Requires="x14">
            <control shapeId="4224" r:id="rId23" name="Check Box 128">
              <controlPr defaultSize="0" autoFill="0" autoLine="0" autoPict="0">
                <anchor moveWithCells="1">
                  <from>
                    <xdr:col>14</xdr:col>
                    <xdr:colOff>101600</xdr:colOff>
                    <xdr:row>13</xdr:row>
                    <xdr:rowOff>25400</xdr:rowOff>
                  </from>
                  <to>
                    <xdr:col>14</xdr:col>
                    <xdr:colOff>292100</xdr:colOff>
                    <xdr:row>13</xdr:row>
                    <xdr:rowOff>139700</xdr:rowOff>
                  </to>
                </anchor>
              </controlPr>
            </control>
          </mc:Choice>
        </mc:AlternateContent>
        <mc:AlternateContent xmlns:mc="http://schemas.openxmlformats.org/markup-compatibility/2006">
          <mc:Choice Requires="x14">
            <control shapeId="4225" r:id="rId24" name="Check Box 129">
              <controlPr defaultSize="0" autoFill="0" autoLine="0" autoPict="0">
                <anchor moveWithCells="1">
                  <from>
                    <xdr:col>14</xdr:col>
                    <xdr:colOff>101600</xdr:colOff>
                    <xdr:row>14</xdr:row>
                    <xdr:rowOff>25400</xdr:rowOff>
                  </from>
                  <to>
                    <xdr:col>14</xdr:col>
                    <xdr:colOff>292100</xdr:colOff>
                    <xdr:row>14</xdr:row>
                    <xdr:rowOff>139700</xdr:rowOff>
                  </to>
                </anchor>
              </controlPr>
            </control>
          </mc:Choice>
        </mc:AlternateContent>
        <mc:AlternateContent xmlns:mc="http://schemas.openxmlformats.org/markup-compatibility/2006">
          <mc:Choice Requires="x14">
            <control shapeId="4226" r:id="rId25" name="Check Box 130">
              <controlPr defaultSize="0" autoFill="0" autoLine="0" autoPict="0">
                <anchor moveWithCells="1">
                  <from>
                    <xdr:col>14</xdr:col>
                    <xdr:colOff>101600</xdr:colOff>
                    <xdr:row>15</xdr:row>
                    <xdr:rowOff>25400</xdr:rowOff>
                  </from>
                  <to>
                    <xdr:col>14</xdr:col>
                    <xdr:colOff>292100</xdr:colOff>
                    <xdr:row>15</xdr:row>
                    <xdr:rowOff>139700</xdr:rowOff>
                  </to>
                </anchor>
              </controlPr>
            </control>
          </mc:Choice>
        </mc:AlternateContent>
        <mc:AlternateContent xmlns:mc="http://schemas.openxmlformats.org/markup-compatibility/2006">
          <mc:Choice Requires="x14">
            <control shapeId="4227" r:id="rId26" name="Check Box 131">
              <controlPr defaultSize="0" autoFill="0" autoLine="0" autoPict="0">
                <anchor moveWithCells="1">
                  <from>
                    <xdr:col>14</xdr:col>
                    <xdr:colOff>101600</xdr:colOff>
                    <xdr:row>16</xdr:row>
                    <xdr:rowOff>25400</xdr:rowOff>
                  </from>
                  <to>
                    <xdr:col>14</xdr:col>
                    <xdr:colOff>292100</xdr:colOff>
                    <xdr:row>16</xdr:row>
                    <xdr:rowOff>139700</xdr:rowOff>
                  </to>
                </anchor>
              </controlPr>
            </control>
          </mc:Choice>
        </mc:AlternateContent>
        <mc:AlternateContent xmlns:mc="http://schemas.openxmlformats.org/markup-compatibility/2006">
          <mc:Choice Requires="x14">
            <control shapeId="4228" r:id="rId27" name="Check Box 132">
              <controlPr defaultSize="0" autoFill="0" autoLine="0" autoPict="0">
                <anchor moveWithCells="1">
                  <from>
                    <xdr:col>14</xdr:col>
                    <xdr:colOff>101600</xdr:colOff>
                    <xdr:row>17</xdr:row>
                    <xdr:rowOff>25400</xdr:rowOff>
                  </from>
                  <to>
                    <xdr:col>14</xdr:col>
                    <xdr:colOff>292100</xdr:colOff>
                    <xdr:row>17</xdr:row>
                    <xdr:rowOff>139700</xdr:rowOff>
                  </to>
                </anchor>
              </controlPr>
            </control>
          </mc:Choice>
        </mc:AlternateContent>
        <mc:AlternateContent xmlns:mc="http://schemas.openxmlformats.org/markup-compatibility/2006">
          <mc:Choice Requires="x14">
            <control shapeId="4229" r:id="rId28" name="Check Box 133">
              <controlPr defaultSize="0" autoFill="0" autoLine="0" autoPict="0">
                <anchor moveWithCells="1">
                  <from>
                    <xdr:col>14</xdr:col>
                    <xdr:colOff>101600</xdr:colOff>
                    <xdr:row>18</xdr:row>
                    <xdr:rowOff>25400</xdr:rowOff>
                  </from>
                  <to>
                    <xdr:col>14</xdr:col>
                    <xdr:colOff>292100</xdr:colOff>
                    <xdr:row>18</xdr:row>
                    <xdr:rowOff>139700</xdr:rowOff>
                  </to>
                </anchor>
              </controlPr>
            </control>
          </mc:Choice>
        </mc:AlternateContent>
        <mc:AlternateContent xmlns:mc="http://schemas.openxmlformats.org/markup-compatibility/2006">
          <mc:Choice Requires="x14">
            <control shapeId="4230" r:id="rId29" name="Check Box 134">
              <controlPr defaultSize="0" autoFill="0" autoLine="0" autoPict="0">
                <anchor moveWithCells="1">
                  <from>
                    <xdr:col>14</xdr:col>
                    <xdr:colOff>101600</xdr:colOff>
                    <xdr:row>19</xdr:row>
                    <xdr:rowOff>25400</xdr:rowOff>
                  </from>
                  <to>
                    <xdr:col>14</xdr:col>
                    <xdr:colOff>292100</xdr:colOff>
                    <xdr:row>19</xdr:row>
                    <xdr:rowOff>139700</xdr:rowOff>
                  </to>
                </anchor>
              </controlPr>
            </control>
          </mc:Choice>
        </mc:AlternateContent>
        <mc:AlternateContent xmlns:mc="http://schemas.openxmlformats.org/markup-compatibility/2006">
          <mc:Choice Requires="x14">
            <control shapeId="4231" r:id="rId30" name="Check Box 135">
              <controlPr defaultSize="0" autoFill="0" autoLine="0" autoPict="0">
                <anchor moveWithCells="1">
                  <from>
                    <xdr:col>14</xdr:col>
                    <xdr:colOff>101600</xdr:colOff>
                    <xdr:row>20</xdr:row>
                    <xdr:rowOff>25400</xdr:rowOff>
                  </from>
                  <to>
                    <xdr:col>14</xdr:col>
                    <xdr:colOff>292100</xdr:colOff>
                    <xdr:row>20</xdr:row>
                    <xdr:rowOff>139700</xdr:rowOff>
                  </to>
                </anchor>
              </controlPr>
            </control>
          </mc:Choice>
        </mc:AlternateContent>
        <mc:AlternateContent xmlns:mc="http://schemas.openxmlformats.org/markup-compatibility/2006">
          <mc:Choice Requires="x14">
            <control shapeId="4232" r:id="rId31" name="Check Box 136">
              <controlPr defaultSize="0" autoFill="0" autoLine="0" autoPict="0">
                <anchor moveWithCells="1">
                  <from>
                    <xdr:col>17</xdr:col>
                    <xdr:colOff>101600</xdr:colOff>
                    <xdr:row>12</xdr:row>
                    <xdr:rowOff>25400</xdr:rowOff>
                  </from>
                  <to>
                    <xdr:col>17</xdr:col>
                    <xdr:colOff>292100</xdr:colOff>
                    <xdr:row>12</xdr:row>
                    <xdr:rowOff>139700</xdr:rowOff>
                  </to>
                </anchor>
              </controlPr>
            </control>
          </mc:Choice>
        </mc:AlternateContent>
        <mc:AlternateContent xmlns:mc="http://schemas.openxmlformats.org/markup-compatibility/2006">
          <mc:Choice Requires="x14">
            <control shapeId="4233" r:id="rId32" name="Check Box 137">
              <controlPr defaultSize="0" autoFill="0" autoLine="0" autoPict="0">
                <anchor moveWithCells="1">
                  <from>
                    <xdr:col>17</xdr:col>
                    <xdr:colOff>101600</xdr:colOff>
                    <xdr:row>13</xdr:row>
                    <xdr:rowOff>25400</xdr:rowOff>
                  </from>
                  <to>
                    <xdr:col>17</xdr:col>
                    <xdr:colOff>292100</xdr:colOff>
                    <xdr:row>13</xdr:row>
                    <xdr:rowOff>139700</xdr:rowOff>
                  </to>
                </anchor>
              </controlPr>
            </control>
          </mc:Choice>
        </mc:AlternateContent>
        <mc:AlternateContent xmlns:mc="http://schemas.openxmlformats.org/markup-compatibility/2006">
          <mc:Choice Requires="x14">
            <control shapeId="4234" r:id="rId33" name="Check Box 138">
              <controlPr defaultSize="0" autoFill="0" autoLine="0" autoPict="0">
                <anchor moveWithCells="1">
                  <from>
                    <xdr:col>17</xdr:col>
                    <xdr:colOff>101600</xdr:colOff>
                    <xdr:row>14</xdr:row>
                    <xdr:rowOff>25400</xdr:rowOff>
                  </from>
                  <to>
                    <xdr:col>17</xdr:col>
                    <xdr:colOff>292100</xdr:colOff>
                    <xdr:row>14</xdr:row>
                    <xdr:rowOff>139700</xdr:rowOff>
                  </to>
                </anchor>
              </controlPr>
            </control>
          </mc:Choice>
        </mc:AlternateContent>
        <mc:AlternateContent xmlns:mc="http://schemas.openxmlformats.org/markup-compatibility/2006">
          <mc:Choice Requires="x14">
            <control shapeId="4235" r:id="rId34" name="Check Box 139">
              <controlPr defaultSize="0" autoFill="0" autoLine="0" autoPict="0">
                <anchor moveWithCells="1">
                  <from>
                    <xdr:col>17</xdr:col>
                    <xdr:colOff>101600</xdr:colOff>
                    <xdr:row>15</xdr:row>
                    <xdr:rowOff>25400</xdr:rowOff>
                  </from>
                  <to>
                    <xdr:col>17</xdr:col>
                    <xdr:colOff>292100</xdr:colOff>
                    <xdr:row>15</xdr:row>
                    <xdr:rowOff>139700</xdr:rowOff>
                  </to>
                </anchor>
              </controlPr>
            </control>
          </mc:Choice>
        </mc:AlternateContent>
        <mc:AlternateContent xmlns:mc="http://schemas.openxmlformats.org/markup-compatibility/2006">
          <mc:Choice Requires="x14">
            <control shapeId="4236" r:id="rId35" name="Check Box 140">
              <controlPr defaultSize="0" autoFill="0" autoLine="0" autoPict="0">
                <anchor moveWithCells="1">
                  <from>
                    <xdr:col>17</xdr:col>
                    <xdr:colOff>101600</xdr:colOff>
                    <xdr:row>16</xdr:row>
                    <xdr:rowOff>25400</xdr:rowOff>
                  </from>
                  <to>
                    <xdr:col>17</xdr:col>
                    <xdr:colOff>292100</xdr:colOff>
                    <xdr:row>16</xdr:row>
                    <xdr:rowOff>139700</xdr:rowOff>
                  </to>
                </anchor>
              </controlPr>
            </control>
          </mc:Choice>
        </mc:AlternateContent>
        <mc:AlternateContent xmlns:mc="http://schemas.openxmlformats.org/markup-compatibility/2006">
          <mc:Choice Requires="x14">
            <control shapeId="4237" r:id="rId36" name="Check Box 141">
              <controlPr defaultSize="0" autoFill="0" autoLine="0" autoPict="0">
                <anchor moveWithCells="1">
                  <from>
                    <xdr:col>17</xdr:col>
                    <xdr:colOff>101600</xdr:colOff>
                    <xdr:row>17</xdr:row>
                    <xdr:rowOff>25400</xdr:rowOff>
                  </from>
                  <to>
                    <xdr:col>17</xdr:col>
                    <xdr:colOff>292100</xdr:colOff>
                    <xdr:row>17</xdr:row>
                    <xdr:rowOff>139700</xdr:rowOff>
                  </to>
                </anchor>
              </controlPr>
            </control>
          </mc:Choice>
        </mc:AlternateContent>
        <mc:AlternateContent xmlns:mc="http://schemas.openxmlformats.org/markup-compatibility/2006">
          <mc:Choice Requires="x14">
            <control shapeId="4238" r:id="rId37" name="Check Box 142">
              <controlPr defaultSize="0" autoFill="0" autoLine="0" autoPict="0">
                <anchor moveWithCells="1">
                  <from>
                    <xdr:col>17</xdr:col>
                    <xdr:colOff>101600</xdr:colOff>
                    <xdr:row>18</xdr:row>
                    <xdr:rowOff>25400</xdr:rowOff>
                  </from>
                  <to>
                    <xdr:col>17</xdr:col>
                    <xdr:colOff>292100</xdr:colOff>
                    <xdr:row>18</xdr:row>
                    <xdr:rowOff>139700</xdr:rowOff>
                  </to>
                </anchor>
              </controlPr>
            </control>
          </mc:Choice>
        </mc:AlternateContent>
        <mc:AlternateContent xmlns:mc="http://schemas.openxmlformats.org/markup-compatibility/2006">
          <mc:Choice Requires="x14">
            <control shapeId="4239" r:id="rId38" name="Check Box 143">
              <controlPr defaultSize="0" autoFill="0" autoLine="0" autoPict="0">
                <anchor moveWithCells="1">
                  <from>
                    <xdr:col>17</xdr:col>
                    <xdr:colOff>101600</xdr:colOff>
                    <xdr:row>19</xdr:row>
                    <xdr:rowOff>25400</xdr:rowOff>
                  </from>
                  <to>
                    <xdr:col>17</xdr:col>
                    <xdr:colOff>292100</xdr:colOff>
                    <xdr:row>19</xdr:row>
                    <xdr:rowOff>139700</xdr:rowOff>
                  </to>
                </anchor>
              </controlPr>
            </control>
          </mc:Choice>
        </mc:AlternateContent>
        <mc:AlternateContent xmlns:mc="http://schemas.openxmlformats.org/markup-compatibility/2006">
          <mc:Choice Requires="x14">
            <control shapeId="4240" r:id="rId39" name="Check Box 144">
              <controlPr defaultSize="0" autoFill="0" autoLine="0" autoPict="0">
                <anchor moveWithCells="1">
                  <from>
                    <xdr:col>17</xdr:col>
                    <xdr:colOff>101600</xdr:colOff>
                    <xdr:row>20</xdr:row>
                    <xdr:rowOff>25400</xdr:rowOff>
                  </from>
                  <to>
                    <xdr:col>17</xdr:col>
                    <xdr:colOff>292100</xdr:colOff>
                    <xdr:row>20</xdr:row>
                    <xdr:rowOff>139700</xdr:rowOff>
                  </to>
                </anchor>
              </controlPr>
            </control>
          </mc:Choice>
        </mc:AlternateContent>
        <mc:AlternateContent xmlns:mc="http://schemas.openxmlformats.org/markup-compatibility/2006">
          <mc:Choice Requires="x14">
            <control shapeId="4283" r:id="rId40" name="Check Box 187">
              <controlPr defaultSize="0" autoFill="0" autoLine="0" autoPict="0">
                <anchor moveWithCells="1">
                  <from>
                    <xdr:col>14</xdr:col>
                    <xdr:colOff>101600</xdr:colOff>
                    <xdr:row>21</xdr:row>
                    <xdr:rowOff>25400</xdr:rowOff>
                  </from>
                  <to>
                    <xdr:col>14</xdr:col>
                    <xdr:colOff>292100</xdr:colOff>
                    <xdr:row>21</xdr:row>
                    <xdr:rowOff>139700</xdr:rowOff>
                  </to>
                </anchor>
              </controlPr>
            </control>
          </mc:Choice>
        </mc:AlternateContent>
        <mc:AlternateContent xmlns:mc="http://schemas.openxmlformats.org/markup-compatibility/2006">
          <mc:Choice Requires="x14">
            <control shapeId="4284" r:id="rId41" name="Check Box 188">
              <controlPr defaultSize="0" autoFill="0" autoLine="0" autoPict="0">
                <anchor moveWithCells="1">
                  <from>
                    <xdr:col>14</xdr:col>
                    <xdr:colOff>101600</xdr:colOff>
                    <xdr:row>22</xdr:row>
                    <xdr:rowOff>25400</xdr:rowOff>
                  </from>
                  <to>
                    <xdr:col>14</xdr:col>
                    <xdr:colOff>292100</xdr:colOff>
                    <xdr:row>22</xdr:row>
                    <xdr:rowOff>139700</xdr:rowOff>
                  </to>
                </anchor>
              </controlPr>
            </control>
          </mc:Choice>
        </mc:AlternateContent>
        <mc:AlternateContent xmlns:mc="http://schemas.openxmlformats.org/markup-compatibility/2006">
          <mc:Choice Requires="x14">
            <control shapeId="4285" r:id="rId42" name="Check Box 189">
              <controlPr defaultSize="0" autoFill="0" autoLine="0" autoPict="0">
                <anchor moveWithCells="1">
                  <from>
                    <xdr:col>14</xdr:col>
                    <xdr:colOff>101600</xdr:colOff>
                    <xdr:row>23</xdr:row>
                    <xdr:rowOff>25400</xdr:rowOff>
                  </from>
                  <to>
                    <xdr:col>14</xdr:col>
                    <xdr:colOff>292100</xdr:colOff>
                    <xdr:row>23</xdr:row>
                    <xdr:rowOff>139700</xdr:rowOff>
                  </to>
                </anchor>
              </controlPr>
            </control>
          </mc:Choice>
        </mc:AlternateContent>
        <mc:AlternateContent xmlns:mc="http://schemas.openxmlformats.org/markup-compatibility/2006">
          <mc:Choice Requires="x14">
            <control shapeId="4286" r:id="rId43" name="Check Box 190">
              <controlPr defaultSize="0" autoFill="0" autoLine="0" autoPict="0">
                <anchor moveWithCells="1">
                  <from>
                    <xdr:col>14</xdr:col>
                    <xdr:colOff>101600</xdr:colOff>
                    <xdr:row>24</xdr:row>
                    <xdr:rowOff>25400</xdr:rowOff>
                  </from>
                  <to>
                    <xdr:col>14</xdr:col>
                    <xdr:colOff>292100</xdr:colOff>
                    <xdr:row>24</xdr:row>
                    <xdr:rowOff>139700</xdr:rowOff>
                  </to>
                </anchor>
              </controlPr>
            </control>
          </mc:Choice>
        </mc:AlternateContent>
        <mc:AlternateContent xmlns:mc="http://schemas.openxmlformats.org/markup-compatibility/2006">
          <mc:Choice Requires="x14">
            <control shapeId="4287" r:id="rId44" name="Check Box 191">
              <controlPr defaultSize="0" autoFill="0" autoLine="0" autoPict="0">
                <anchor moveWithCells="1">
                  <from>
                    <xdr:col>14</xdr:col>
                    <xdr:colOff>101600</xdr:colOff>
                    <xdr:row>25</xdr:row>
                    <xdr:rowOff>25400</xdr:rowOff>
                  </from>
                  <to>
                    <xdr:col>14</xdr:col>
                    <xdr:colOff>292100</xdr:colOff>
                    <xdr:row>25</xdr:row>
                    <xdr:rowOff>139700</xdr:rowOff>
                  </to>
                </anchor>
              </controlPr>
            </control>
          </mc:Choice>
        </mc:AlternateContent>
        <mc:AlternateContent xmlns:mc="http://schemas.openxmlformats.org/markup-compatibility/2006">
          <mc:Choice Requires="x14">
            <control shapeId="4288" r:id="rId45" name="Check Box 192">
              <controlPr defaultSize="0" autoFill="0" autoLine="0" autoPict="0">
                <anchor moveWithCells="1">
                  <from>
                    <xdr:col>14</xdr:col>
                    <xdr:colOff>101600</xdr:colOff>
                    <xdr:row>26</xdr:row>
                    <xdr:rowOff>25400</xdr:rowOff>
                  </from>
                  <to>
                    <xdr:col>14</xdr:col>
                    <xdr:colOff>292100</xdr:colOff>
                    <xdr:row>26</xdr:row>
                    <xdr:rowOff>139700</xdr:rowOff>
                  </to>
                </anchor>
              </controlPr>
            </control>
          </mc:Choice>
        </mc:AlternateContent>
        <mc:AlternateContent xmlns:mc="http://schemas.openxmlformats.org/markup-compatibility/2006">
          <mc:Choice Requires="x14">
            <control shapeId="4289" r:id="rId46" name="Check Box 193">
              <controlPr defaultSize="0" autoFill="0" autoLine="0" autoPict="0">
                <anchor moveWithCells="1">
                  <from>
                    <xdr:col>14</xdr:col>
                    <xdr:colOff>101600</xdr:colOff>
                    <xdr:row>27</xdr:row>
                    <xdr:rowOff>25400</xdr:rowOff>
                  </from>
                  <to>
                    <xdr:col>14</xdr:col>
                    <xdr:colOff>292100</xdr:colOff>
                    <xdr:row>27</xdr:row>
                    <xdr:rowOff>139700</xdr:rowOff>
                  </to>
                </anchor>
              </controlPr>
            </control>
          </mc:Choice>
        </mc:AlternateContent>
        <mc:AlternateContent xmlns:mc="http://schemas.openxmlformats.org/markup-compatibility/2006">
          <mc:Choice Requires="x14">
            <control shapeId="4290" r:id="rId47" name="Check Box 194">
              <controlPr defaultSize="0" autoFill="0" autoLine="0" autoPict="0">
                <anchor moveWithCells="1">
                  <from>
                    <xdr:col>14</xdr:col>
                    <xdr:colOff>101600</xdr:colOff>
                    <xdr:row>28</xdr:row>
                    <xdr:rowOff>25400</xdr:rowOff>
                  </from>
                  <to>
                    <xdr:col>14</xdr:col>
                    <xdr:colOff>292100</xdr:colOff>
                    <xdr:row>28</xdr:row>
                    <xdr:rowOff>139700</xdr:rowOff>
                  </to>
                </anchor>
              </controlPr>
            </control>
          </mc:Choice>
        </mc:AlternateContent>
        <mc:AlternateContent xmlns:mc="http://schemas.openxmlformats.org/markup-compatibility/2006">
          <mc:Choice Requires="x14">
            <control shapeId="4291" r:id="rId48" name="Check Box 195">
              <controlPr defaultSize="0" autoFill="0" autoLine="0" autoPict="0">
                <anchor moveWithCells="1">
                  <from>
                    <xdr:col>14</xdr:col>
                    <xdr:colOff>101600</xdr:colOff>
                    <xdr:row>29</xdr:row>
                    <xdr:rowOff>25400</xdr:rowOff>
                  </from>
                  <to>
                    <xdr:col>14</xdr:col>
                    <xdr:colOff>292100</xdr:colOff>
                    <xdr:row>29</xdr:row>
                    <xdr:rowOff>139700</xdr:rowOff>
                  </to>
                </anchor>
              </controlPr>
            </control>
          </mc:Choice>
        </mc:AlternateContent>
        <mc:AlternateContent xmlns:mc="http://schemas.openxmlformats.org/markup-compatibility/2006">
          <mc:Choice Requires="x14">
            <control shapeId="4292" r:id="rId49" name="Check Box 196">
              <controlPr defaultSize="0" autoFill="0" autoLine="0" autoPict="0">
                <anchor moveWithCells="1">
                  <from>
                    <xdr:col>17</xdr:col>
                    <xdr:colOff>101600</xdr:colOff>
                    <xdr:row>21</xdr:row>
                    <xdr:rowOff>25400</xdr:rowOff>
                  </from>
                  <to>
                    <xdr:col>17</xdr:col>
                    <xdr:colOff>292100</xdr:colOff>
                    <xdr:row>21</xdr:row>
                    <xdr:rowOff>139700</xdr:rowOff>
                  </to>
                </anchor>
              </controlPr>
            </control>
          </mc:Choice>
        </mc:AlternateContent>
        <mc:AlternateContent xmlns:mc="http://schemas.openxmlformats.org/markup-compatibility/2006">
          <mc:Choice Requires="x14">
            <control shapeId="4293" r:id="rId50" name="Check Box 197">
              <controlPr defaultSize="0" autoFill="0" autoLine="0" autoPict="0">
                <anchor moveWithCells="1">
                  <from>
                    <xdr:col>17</xdr:col>
                    <xdr:colOff>101600</xdr:colOff>
                    <xdr:row>22</xdr:row>
                    <xdr:rowOff>25400</xdr:rowOff>
                  </from>
                  <to>
                    <xdr:col>17</xdr:col>
                    <xdr:colOff>292100</xdr:colOff>
                    <xdr:row>22</xdr:row>
                    <xdr:rowOff>139700</xdr:rowOff>
                  </to>
                </anchor>
              </controlPr>
            </control>
          </mc:Choice>
        </mc:AlternateContent>
        <mc:AlternateContent xmlns:mc="http://schemas.openxmlformats.org/markup-compatibility/2006">
          <mc:Choice Requires="x14">
            <control shapeId="4294" r:id="rId51" name="Check Box 198">
              <controlPr defaultSize="0" autoFill="0" autoLine="0" autoPict="0">
                <anchor moveWithCells="1">
                  <from>
                    <xdr:col>17</xdr:col>
                    <xdr:colOff>101600</xdr:colOff>
                    <xdr:row>23</xdr:row>
                    <xdr:rowOff>25400</xdr:rowOff>
                  </from>
                  <to>
                    <xdr:col>17</xdr:col>
                    <xdr:colOff>292100</xdr:colOff>
                    <xdr:row>23</xdr:row>
                    <xdr:rowOff>139700</xdr:rowOff>
                  </to>
                </anchor>
              </controlPr>
            </control>
          </mc:Choice>
        </mc:AlternateContent>
        <mc:AlternateContent xmlns:mc="http://schemas.openxmlformats.org/markup-compatibility/2006">
          <mc:Choice Requires="x14">
            <control shapeId="4295" r:id="rId52" name="Check Box 199">
              <controlPr defaultSize="0" autoFill="0" autoLine="0" autoPict="0">
                <anchor moveWithCells="1">
                  <from>
                    <xdr:col>17</xdr:col>
                    <xdr:colOff>101600</xdr:colOff>
                    <xdr:row>24</xdr:row>
                    <xdr:rowOff>25400</xdr:rowOff>
                  </from>
                  <to>
                    <xdr:col>17</xdr:col>
                    <xdr:colOff>292100</xdr:colOff>
                    <xdr:row>24</xdr:row>
                    <xdr:rowOff>139700</xdr:rowOff>
                  </to>
                </anchor>
              </controlPr>
            </control>
          </mc:Choice>
        </mc:AlternateContent>
        <mc:AlternateContent xmlns:mc="http://schemas.openxmlformats.org/markup-compatibility/2006">
          <mc:Choice Requires="x14">
            <control shapeId="4296" r:id="rId53" name="Check Box 200">
              <controlPr defaultSize="0" autoFill="0" autoLine="0" autoPict="0">
                <anchor moveWithCells="1">
                  <from>
                    <xdr:col>17</xdr:col>
                    <xdr:colOff>101600</xdr:colOff>
                    <xdr:row>25</xdr:row>
                    <xdr:rowOff>25400</xdr:rowOff>
                  </from>
                  <to>
                    <xdr:col>17</xdr:col>
                    <xdr:colOff>292100</xdr:colOff>
                    <xdr:row>25</xdr:row>
                    <xdr:rowOff>139700</xdr:rowOff>
                  </to>
                </anchor>
              </controlPr>
            </control>
          </mc:Choice>
        </mc:AlternateContent>
        <mc:AlternateContent xmlns:mc="http://schemas.openxmlformats.org/markup-compatibility/2006">
          <mc:Choice Requires="x14">
            <control shapeId="4297" r:id="rId54" name="Check Box 201">
              <controlPr defaultSize="0" autoFill="0" autoLine="0" autoPict="0">
                <anchor moveWithCells="1">
                  <from>
                    <xdr:col>17</xdr:col>
                    <xdr:colOff>101600</xdr:colOff>
                    <xdr:row>26</xdr:row>
                    <xdr:rowOff>25400</xdr:rowOff>
                  </from>
                  <to>
                    <xdr:col>17</xdr:col>
                    <xdr:colOff>292100</xdr:colOff>
                    <xdr:row>26</xdr:row>
                    <xdr:rowOff>139700</xdr:rowOff>
                  </to>
                </anchor>
              </controlPr>
            </control>
          </mc:Choice>
        </mc:AlternateContent>
        <mc:AlternateContent xmlns:mc="http://schemas.openxmlformats.org/markup-compatibility/2006">
          <mc:Choice Requires="x14">
            <control shapeId="4298" r:id="rId55" name="Check Box 202">
              <controlPr defaultSize="0" autoFill="0" autoLine="0" autoPict="0">
                <anchor moveWithCells="1">
                  <from>
                    <xdr:col>17</xdr:col>
                    <xdr:colOff>101600</xdr:colOff>
                    <xdr:row>27</xdr:row>
                    <xdr:rowOff>25400</xdr:rowOff>
                  </from>
                  <to>
                    <xdr:col>17</xdr:col>
                    <xdr:colOff>292100</xdr:colOff>
                    <xdr:row>27</xdr:row>
                    <xdr:rowOff>139700</xdr:rowOff>
                  </to>
                </anchor>
              </controlPr>
            </control>
          </mc:Choice>
        </mc:AlternateContent>
        <mc:AlternateContent xmlns:mc="http://schemas.openxmlformats.org/markup-compatibility/2006">
          <mc:Choice Requires="x14">
            <control shapeId="4299" r:id="rId56" name="Check Box 203">
              <controlPr defaultSize="0" autoFill="0" autoLine="0" autoPict="0">
                <anchor moveWithCells="1">
                  <from>
                    <xdr:col>17</xdr:col>
                    <xdr:colOff>101600</xdr:colOff>
                    <xdr:row>28</xdr:row>
                    <xdr:rowOff>25400</xdr:rowOff>
                  </from>
                  <to>
                    <xdr:col>17</xdr:col>
                    <xdr:colOff>292100</xdr:colOff>
                    <xdr:row>28</xdr:row>
                    <xdr:rowOff>139700</xdr:rowOff>
                  </to>
                </anchor>
              </controlPr>
            </control>
          </mc:Choice>
        </mc:AlternateContent>
        <mc:AlternateContent xmlns:mc="http://schemas.openxmlformats.org/markup-compatibility/2006">
          <mc:Choice Requires="x14">
            <control shapeId="4300" r:id="rId57" name="Check Box 204">
              <controlPr defaultSize="0" autoFill="0" autoLine="0" autoPict="0">
                <anchor moveWithCells="1">
                  <from>
                    <xdr:col>17</xdr:col>
                    <xdr:colOff>101600</xdr:colOff>
                    <xdr:row>29</xdr:row>
                    <xdr:rowOff>25400</xdr:rowOff>
                  </from>
                  <to>
                    <xdr:col>17</xdr:col>
                    <xdr:colOff>292100</xdr:colOff>
                    <xdr:row>29</xdr:row>
                    <xdr:rowOff>139700</xdr:rowOff>
                  </to>
                </anchor>
              </controlPr>
            </control>
          </mc:Choice>
        </mc:AlternateContent>
        <mc:AlternateContent xmlns:mc="http://schemas.openxmlformats.org/markup-compatibility/2006">
          <mc:Choice Requires="x14">
            <control shapeId="4301" r:id="rId58" name="Check Box 205">
              <controlPr defaultSize="0" autoFill="0" autoLine="0" autoPict="0">
                <anchor moveWithCells="1">
                  <from>
                    <xdr:col>14</xdr:col>
                    <xdr:colOff>101600</xdr:colOff>
                    <xdr:row>30</xdr:row>
                    <xdr:rowOff>25400</xdr:rowOff>
                  </from>
                  <to>
                    <xdr:col>14</xdr:col>
                    <xdr:colOff>292100</xdr:colOff>
                    <xdr:row>30</xdr:row>
                    <xdr:rowOff>139700</xdr:rowOff>
                  </to>
                </anchor>
              </controlPr>
            </control>
          </mc:Choice>
        </mc:AlternateContent>
        <mc:AlternateContent xmlns:mc="http://schemas.openxmlformats.org/markup-compatibility/2006">
          <mc:Choice Requires="x14">
            <control shapeId="4302" r:id="rId59" name="Check Box 206">
              <controlPr defaultSize="0" autoFill="0" autoLine="0" autoPict="0">
                <anchor moveWithCells="1">
                  <from>
                    <xdr:col>14</xdr:col>
                    <xdr:colOff>101600</xdr:colOff>
                    <xdr:row>31</xdr:row>
                    <xdr:rowOff>25400</xdr:rowOff>
                  </from>
                  <to>
                    <xdr:col>14</xdr:col>
                    <xdr:colOff>292100</xdr:colOff>
                    <xdr:row>31</xdr:row>
                    <xdr:rowOff>139700</xdr:rowOff>
                  </to>
                </anchor>
              </controlPr>
            </control>
          </mc:Choice>
        </mc:AlternateContent>
        <mc:AlternateContent xmlns:mc="http://schemas.openxmlformats.org/markup-compatibility/2006">
          <mc:Choice Requires="x14">
            <control shapeId="4303" r:id="rId60" name="Check Box 207">
              <controlPr defaultSize="0" autoFill="0" autoLine="0" autoPict="0">
                <anchor moveWithCells="1">
                  <from>
                    <xdr:col>14</xdr:col>
                    <xdr:colOff>101600</xdr:colOff>
                    <xdr:row>32</xdr:row>
                    <xdr:rowOff>25400</xdr:rowOff>
                  </from>
                  <to>
                    <xdr:col>14</xdr:col>
                    <xdr:colOff>292100</xdr:colOff>
                    <xdr:row>32</xdr:row>
                    <xdr:rowOff>139700</xdr:rowOff>
                  </to>
                </anchor>
              </controlPr>
            </control>
          </mc:Choice>
        </mc:AlternateContent>
        <mc:AlternateContent xmlns:mc="http://schemas.openxmlformats.org/markup-compatibility/2006">
          <mc:Choice Requires="x14">
            <control shapeId="4304" r:id="rId61" name="Check Box 208">
              <controlPr defaultSize="0" autoFill="0" autoLine="0" autoPict="0">
                <anchor moveWithCells="1">
                  <from>
                    <xdr:col>14</xdr:col>
                    <xdr:colOff>101600</xdr:colOff>
                    <xdr:row>33</xdr:row>
                    <xdr:rowOff>25400</xdr:rowOff>
                  </from>
                  <to>
                    <xdr:col>14</xdr:col>
                    <xdr:colOff>292100</xdr:colOff>
                    <xdr:row>33</xdr:row>
                    <xdr:rowOff>139700</xdr:rowOff>
                  </to>
                </anchor>
              </controlPr>
            </control>
          </mc:Choice>
        </mc:AlternateContent>
        <mc:AlternateContent xmlns:mc="http://schemas.openxmlformats.org/markup-compatibility/2006">
          <mc:Choice Requires="x14">
            <control shapeId="4305" r:id="rId62" name="Check Box 209">
              <controlPr defaultSize="0" autoFill="0" autoLine="0" autoPict="0">
                <anchor moveWithCells="1">
                  <from>
                    <xdr:col>14</xdr:col>
                    <xdr:colOff>101600</xdr:colOff>
                    <xdr:row>34</xdr:row>
                    <xdr:rowOff>25400</xdr:rowOff>
                  </from>
                  <to>
                    <xdr:col>14</xdr:col>
                    <xdr:colOff>292100</xdr:colOff>
                    <xdr:row>34</xdr:row>
                    <xdr:rowOff>139700</xdr:rowOff>
                  </to>
                </anchor>
              </controlPr>
            </control>
          </mc:Choice>
        </mc:AlternateContent>
        <mc:AlternateContent xmlns:mc="http://schemas.openxmlformats.org/markup-compatibility/2006">
          <mc:Choice Requires="x14">
            <control shapeId="4306" r:id="rId63" name="Check Box 210">
              <controlPr defaultSize="0" autoFill="0" autoLine="0" autoPict="0">
                <anchor moveWithCells="1">
                  <from>
                    <xdr:col>14</xdr:col>
                    <xdr:colOff>101600</xdr:colOff>
                    <xdr:row>35</xdr:row>
                    <xdr:rowOff>25400</xdr:rowOff>
                  </from>
                  <to>
                    <xdr:col>14</xdr:col>
                    <xdr:colOff>292100</xdr:colOff>
                    <xdr:row>35</xdr:row>
                    <xdr:rowOff>139700</xdr:rowOff>
                  </to>
                </anchor>
              </controlPr>
            </control>
          </mc:Choice>
        </mc:AlternateContent>
        <mc:AlternateContent xmlns:mc="http://schemas.openxmlformats.org/markup-compatibility/2006">
          <mc:Choice Requires="x14">
            <control shapeId="4307" r:id="rId64" name="Check Box 211">
              <controlPr defaultSize="0" autoFill="0" autoLine="0" autoPict="0">
                <anchor moveWithCells="1">
                  <from>
                    <xdr:col>14</xdr:col>
                    <xdr:colOff>101600</xdr:colOff>
                    <xdr:row>36</xdr:row>
                    <xdr:rowOff>25400</xdr:rowOff>
                  </from>
                  <to>
                    <xdr:col>14</xdr:col>
                    <xdr:colOff>292100</xdr:colOff>
                    <xdr:row>36</xdr:row>
                    <xdr:rowOff>139700</xdr:rowOff>
                  </to>
                </anchor>
              </controlPr>
            </control>
          </mc:Choice>
        </mc:AlternateContent>
        <mc:AlternateContent xmlns:mc="http://schemas.openxmlformats.org/markup-compatibility/2006">
          <mc:Choice Requires="x14">
            <control shapeId="4308" r:id="rId65" name="Check Box 212">
              <controlPr defaultSize="0" autoFill="0" autoLine="0" autoPict="0">
                <anchor moveWithCells="1">
                  <from>
                    <xdr:col>14</xdr:col>
                    <xdr:colOff>101600</xdr:colOff>
                    <xdr:row>37</xdr:row>
                    <xdr:rowOff>25400</xdr:rowOff>
                  </from>
                  <to>
                    <xdr:col>14</xdr:col>
                    <xdr:colOff>292100</xdr:colOff>
                    <xdr:row>37</xdr:row>
                    <xdr:rowOff>139700</xdr:rowOff>
                  </to>
                </anchor>
              </controlPr>
            </control>
          </mc:Choice>
        </mc:AlternateContent>
        <mc:AlternateContent xmlns:mc="http://schemas.openxmlformats.org/markup-compatibility/2006">
          <mc:Choice Requires="x14">
            <control shapeId="4309" r:id="rId66" name="Check Box 213">
              <controlPr defaultSize="0" autoFill="0" autoLine="0" autoPict="0">
                <anchor moveWithCells="1">
                  <from>
                    <xdr:col>14</xdr:col>
                    <xdr:colOff>101600</xdr:colOff>
                    <xdr:row>38</xdr:row>
                    <xdr:rowOff>25400</xdr:rowOff>
                  </from>
                  <to>
                    <xdr:col>14</xdr:col>
                    <xdr:colOff>292100</xdr:colOff>
                    <xdr:row>38</xdr:row>
                    <xdr:rowOff>139700</xdr:rowOff>
                  </to>
                </anchor>
              </controlPr>
            </control>
          </mc:Choice>
        </mc:AlternateContent>
        <mc:AlternateContent xmlns:mc="http://schemas.openxmlformats.org/markup-compatibility/2006">
          <mc:Choice Requires="x14">
            <control shapeId="4310" r:id="rId67" name="Check Box 214">
              <controlPr defaultSize="0" autoFill="0" autoLine="0" autoPict="0">
                <anchor moveWithCells="1">
                  <from>
                    <xdr:col>17</xdr:col>
                    <xdr:colOff>101600</xdr:colOff>
                    <xdr:row>30</xdr:row>
                    <xdr:rowOff>25400</xdr:rowOff>
                  </from>
                  <to>
                    <xdr:col>17</xdr:col>
                    <xdr:colOff>292100</xdr:colOff>
                    <xdr:row>30</xdr:row>
                    <xdr:rowOff>139700</xdr:rowOff>
                  </to>
                </anchor>
              </controlPr>
            </control>
          </mc:Choice>
        </mc:AlternateContent>
        <mc:AlternateContent xmlns:mc="http://schemas.openxmlformats.org/markup-compatibility/2006">
          <mc:Choice Requires="x14">
            <control shapeId="4311" r:id="rId68" name="Check Box 215">
              <controlPr defaultSize="0" autoFill="0" autoLine="0" autoPict="0">
                <anchor moveWithCells="1">
                  <from>
                    <xdr:col>17</xdr:col>
                    <xdr:colOff>101600</xdr:colOff>
                    <xdr:row>31</xdr:row>
                    <xdr:rowOff>25400</xdr:rowOff>
                  </from>
                  <to>
                    <xdr:col>17</xdr:col>
                    <xdr:colOff>292100</xdr:colOff>
                    <xdr:row>31</xdr:row>
                    <xdr:rowOff>139700</xdr:rowOff>
                  </to>
                </anchor>
              </controlPr>
            </control>
          </mc:Choice>
        </mc:AlternateContent>
        <mc:AlternateContent xmlns:mc="http://schemas.openxmlformats.org/markup-compatibility/2006">
          <mc:Choice Requires="x14">
            <control shapeId="4312" r:id="rId69" name="Check Box 216">
              <controlPr defaultSize="0" autoFill="0" autoLine="0" autoPict="0">
                <anchor moveWithCells="1">
                  <from>
                    <xdr:col>17</xdr:col>
                    <xdr:colOff>101600</xdr:colOff>
                    <xdr:row>32</xdr:row>
                    <xdr:rowOff>25400</xdr:rowOff>
                  </from>
                  <to>
                    <xdr:col>17</xdr:col>
                    <xdr:colOff>292100</xdr:colOff>
                    <xdr:row>32</xdr:row>
                    <xdr:rowOff>139700</xdr:rowOff>
                  </to>
                </anchor>
              </controlPr>
            </control>
          </mc:Choice>
        </mc:AlternateContent>
        <mc:AlternateContent xmlns:mc="http://schemas.openxmlformats.org/markup-compatibility/2006">
          <mc:Choice Requires="x14">
            <control shapeId="4313" r:id="rId70" name="Check Box 217">
              <controlPr defaultSize="0" autoFill="0" autoLine="0" autoPict="0">
                <anchor moveWithCells="1">
                  <from>
                    <xdr:col>17</xdr:col>
                    <xdr:colOff>101600</xdr:colOff>
                    <xdr:row>33</xdr:row>
                    <xdr:rowOff>25400</xdr:rowOff>
                  </from>
                  <to>
                    <xdr:col>17</xdr:col>
                    <xdr:colOff>292100</xdr:colOff>
                    <xdr:row>33</xdr:row>
                    <xdr:rowOff>139700</xdr:rowOff>
                  </to>
                </anchor>
              </controlPr>
            </control>
          </mc:Choice>
        </mc:AlternateContent>
        <mc:AlternateContent xmlns:mc="http://schemas.openxmlformats.org/markup-compatibility/2006">
          <mc:Choice Requires="x14">
            <control shapeId="4314" r:id="rId71" name="Check Box 218">
              <controlPr defaultSize="0" autoFill="0" autoLine="0" autoPict="0">
                <anchor moveWithCells="1">
                  <from>
                    <xdr:col>17</xdr:col>
                    <xdr:colOff>101600</xdr:colOff>
                    <xdr:row>34</xdr:row>
                    <xdr:rowOff>25400</xdr:rowOff>
                  </from>
                  <to>
                    <xdr:col>17</xdr:col>
                    <xdr:colOff>292100</xdr:colOff>
                    <xdr:row>34</xdr:row>
                    <xdr:rowOff>139700</xdr:rowOff>
                  </to>
                </anchor>
              </controlPr>
            </control>
          </mc:Choice>
        </mc:AlternateContent>
        <mc:AlternateContent xmlns:mc="http://schemas.openxmlformats.org/markup-compatibility/2006">
          <mc:Choice Requires="x14">
            <control shapeId="4315" r:id="rId72" name="Check Box 219">
              <controlPr defaultSize="0" autoFill="0" autoLine="0" autoPict="0">
                <anchor moveWithCells="1">
                  <from>
                    <xdr:col>17</xdr:col>
                    <xdr:colOff>101600</xdr:colOff>
                    <xdr:row>35</xdr:row>
                    <xdr:rowOff>25400</xdr:rowOff>
                  </from>
                  <to>
                    <xdr:col>17</xdr:col>
                    <xdr:colOff>292100</xdr:colOff>
                    <xdr:row>35</xdr:row>
                    <xdr:rowOff>139700</xdr:rowOff>
                  </to>
                </anchor>
              </controlPr>
            </control>
          </mc:Choice>
        </mc:AlternateContent>
        <mc:AlternateContent xmlns:mc="http://schemas.openxmlformats.org/markup-compatibility/2006">
          <mc:Choice Requires="x14">
            <control shapeId="4316" r:id="rId73" name="Check Box 220">
              <controlPr defaultSize="0" autoFill="0" autoLine="0" autoPict="0">
                <anchor moveWithCells="1">
                  <from>
                    <xdr:col>17</xdr:col>
                    <xdr:colOff>101600</xdr:colOff>
                    <xdr:row>36</xdr:row>
                    <xdr:rowOff>25400</xdr:rowOff>
                  </from>
                  <to>
                    <xdr:col>17</xdr:col>
                    <xdr:colOff>292100</xdr:colOff>
                    <xdr:row>36</xdr:row>
                    <xdr:rowOff>139700</xdr:rowOff>
                  </to>
                </anchor>
              </controlPr>
            </control>
          </mc:Choice>
        </mc:AlternateContent>
        <mc:AlternateContent xmlns:mc="http://schemas.openxmlformats.org/markup-compatibility/2006">
          <mc:Choice Requires="x14">
            <control shapeId="4317" r:id="rId74" name="Check Box 221">
              <controlPr defaultSize="0" autoFill="0" autoLine="0" autoPict="0">
                <anchor moveWithCells="1">
                  <from>
                    <xdr:col>17</xdr:col>
                    <xdr:colOff>101600</xdr:colOff>
                    <xdr:row>37</xdr:row>
                    <xdr:rowOff>25400</xdr:rowOff>
                  </from>
                  <to>
                    <xdr:col>17</xdr:col>
                    <xdr:colOff>292100</xdr:colOff>
                    <xdr:row>37</xdr:row>
                    <xdr:rowOff>139700</xdr:rowOff>
                  </to>
                </anchor>
              </controlPr>
            </control>
          </mc:Choice>
        </mc:AlternateContent>
        <mc:AlternateContent xmlns:mc="http://schemas.openxmlformats.org/markup-compatibility/2006">
          <mc:Choice Requires="x14">
            <control shapeId="4318" r:id="rId75" name="Check Box 222">
              <controlPr defaultSize="0" autoFill="0" autoLine="0" autoPict="0">
                <anchor moveWithCells="1">
                  <from>
                    <xdr:col>17</xdr:col>
                    <xdr:colOff>101600</xdr:colOff>
                    <xdr:row>38</xdr:row>
                    <xdr:rowOff>25400</xdr:rowOff>
                  </from>
                  <to>
                    <xdr:col>17</xdr:col>
                    <xdr:colOff>292100</xdr:colOff>
                    <xdr:row>38</xdr:row>
                    <xdr:rowOff>139700</xdr:rowOff>
                  </to>
                </anchor>
              </controlPr>
            </control>
          </mc:Choice>
        </mc:AlternateContent>
        <mc:AlternateContent xmlns:mc="http://schemas.openxmlformats.org/markup-compatibility/2006">
          <mc:Choice Requires="x14">
            <control shapeId="4320" r:id="rId76" name="Check Box 224">
              <controlPr defaultSize="0" autoFill="0" autoLine="0" autoPict="0">
                <anchor moveWithCells="1">
                  <from>
                    <xdr:col>14</xdr:col>
                    <xdr:colOff>101600</xdr:colOff>
                    <xdr:row>39</xdr:row>
                    <xdr:rowOff>25400</xdr:rowOff>
                  </from>
                  <to>
                    <xdr:col>14</xdr:col>
                    <xdr:colOff>292100</xdr:colOff>
                    <xdr:row>39</xdr:row>
                    <xdr:rowOff>139700</xdr:rowOff>
                  </to>
                </anchor>
              </controlPr>
            </control>
          </mc:Choice>
        </mc:AlternateContent>
        <mc:AlternateContent xmlns:mc="http://schemas.openxmlformats.org/markup-compatibility/2006">
          <mc:Choice Requires="x14">
            <control shapeId="4321" r:id="rId77" name="Check Box 225">
              <controlPr defaultSize="0" autoFill="0" autoLine="0" autoPict="0">
                <anchor moveWithCells="1">
                  <from>
                    <xdr:col>14</xdr:col>
                    <xdr:colOff>101600</xdr:colOff>
                    <xdr:row>40</xdr:row>
                    <xdr:rowOff>25400</xdr:rowOff>
                  </from>
                  <to>
                    <xdr:col>14</xdr:col>
                    <xdr:colOff>292100</xdr:colOff>
                    <xdr:row>40</xdr:row>
                    <xdr:rowOff>139700</xdr:rowOff>
                  </to>
                </anchor>
              </controlPr>
            </control>
          </mc:Choice>
        </mc:AlternateContent>
        <mc:AlternateContent xmlns:mc="http://schemas.openxmlformats.org/markup-compatibility/2006">
          <mc:Choice Requires="x14">
            <control shapeId="4322" r:id="rId78" name="Check Box 226">
              <controlPr defaultSize="0" autoFill="0" autoLine="0" autoPict="0">
                <anchor moveWithCells="1">
                  <from>
                    <xdr:col>14</xdr:col>
                    <xdr:colOff>101600</xdr:colOff>
                    <xdr:row>41</xdr:row>
                    <xdr:rowOff>25400</xdr:rowOff>
                  </from>
                  <to>
                    <xdr:col>14</xdr:col>
                    <xdr:colOff>292100</xdr:colOff>
                    <xdr:row>41</xdr:row>
                    <xdr:rowOff>139700</xdr:rowOff>
                  </to>
                </anchor>
              </controlPr>
            </control>
          </mc:Choice>
        </mc:AlternateContent>
        <mc:AlternateContent xmlns:mc="http://schemas.openxmlformats.org/markup-compatibility/2006">
          <mc:Choice Requires="x14">
            <control shapeId="4323" r:id="rId79" name="Check Box 227">
              <controlPr defaultSize="0" autoFill="0" autoLine="0" autoPict="0">
                <anchor moveWithCells="1">
                  <from>
                    <xdr:col>14</xdr:col>
                    <xdr:colOff>101600</xdr:colOff>
                    <xdr:row>42</xdr:row>
                    <xdr:rowOff>25400</xdr:rowOff>
                  </from>
                  <to>
                    <xdr:col>14</xdr:col>
                    <xdr:colOff>292100</xdr:colOff>
                    <xdr:row>42</xdr:row>
                    <xdr:rowOff>139700</xdr:rowOff>
                  </to>
                </anchor>
              </controlPr>
            </control>
          </mc:Choice>
        </mc:AlternateContent>
        <mc:AlternateContent xmlns:mc="http://schemas.openxmlformats.org/markup-compatibility/2006">
          <mc:Choice Requires="x14">
            <control shapeId="4324" r:id="rId80" name="Check Box 228">
              <controlPr defaultSize="0" autoFill="0" autoLine="0" autoPict="0">
                <anchor moveWithCells="1">
                  <from>
                    <xdr:col>14</xdr:col>
                    <xdr:colOff>101600</xdr:colOff>
                    <xdr:row>43</xdr:row>
                    <xdr:rowOff>25400</xdr:rowOff>
                  </from>
                  <to>
                    <xdr:col>14</xdr:col>
                    <xdr:colOff>292100</xdr:colOff>
                    <xdr:row>43</xdr:row>
                    <xdr:rowOff>139700</xdr:rowOff>
                  </to>
                </anchor>
              </controlPr>
            </control>
          </mc:Choice>
        </mc:AlternateContent>
        <mc:AlternateContent xmlns:mc="http://schemas.openxmlformats.org/markup-compatibility/2006">
          <mc:Choice Requires="x14">
            <control shapeId="4325" r:id="rId81" name="Check Box 229">
              <controlPr defaultSize="0" autoFill="0" autoLine="0" autoPict="0">
                <anchor moveWithCells="1">
                  <from>
                    <xdr:col>14</xdr:col>
                    <xdr:colOff>101600</xdr:colOff>
                    <xdr:row>44</xdr:row>
                    <xdr:rowOff>25400</xdr:rowOff>
                  </from>
                  <to>
                    <xdr:col>14</xdr:col>
                    <xdr:colOff>292100</xdr:colOff>
                    <xdr:row>44</xdr:row>
                    <xdr:rowOff>139700</xdr:rowOff>
                  </to>
                </anchor>
              </controlPr>
            </control>
          </mc:Choice>
        </mc:AlternateContent>
        <mc:AlternateContent xmlns:mc="http://schemas.openxmlformats.org/markup-compatibility/2006">
          <mc:Choice Requires="x14">
            <control shapeId="4326" r:id="rId82" name="Check Box 230">
              <controlPr defaultSize="0" autoFill="0" autoLine="0" autoPict="0">
                <anchor moveWithCells="1">
                  <from>
                    <xdr:col>14</xdr:col>
                    <xdr:colOff>101600</xdr:colOff>
                    <xdr:row>45</xdr:row>
                    <xdr:rowOff>25400</xdr:rowOff>
                  </from>
                  <to>
                    <xdr:col>14</xdr:col>
                    <xdr:colOff>292100</xdr:colOff>
                    <xdr:row>45</xdr:row>
                    <xdr:rowOff>139700</xdr:rowOff>
                  </to>
                </anchor>
              </controlPr>
            </control>
          </mc:Choice>
        </mc:AlternateContent>
        <mc:AlternateContent xmlns:mc="http://schemas.openxmlformats.org/markup-compatibility/2006">
          <mc:Choice Requires="x14">
            <control shapeId="4327" r:id="rId83" name="Check Box 231">
              <controlPr defaultSize="0" autoFill="0" autoLine="0" autoPict="0">
                <anchor moveWithCells="1">
                  <from>
                    <xdr:col>14</xdr:col>
                    <xdr:colOff>101600</xdr:colOff>
                    <xdr:row>46</xdr:row>
                    <xdr:rowOff>25400</xdr:rowOff>
                  </from>
                  <to>
                    <xdr:col>14</xdr:col>
                    <xdr:colOff>292100</xdr:colOff>
                    <xdr:row>46</xdr:row>
                    <xdr:rowOff>139700</xdr:rowOff>
                  </to>
                </anchor>
              </controlPr>
            </control>
          </mc:Choice>
        </mc:AlternateContent>
        <mc:AlternateContent xmlns:mc="http://schemas.openxmlformats.org/markup-compatibility/2006">
          <mc:Choice Requires="x14">
            <control shapeId="4328" r:id="rId84" name="Check Box 232">
              <controlPr defaultSize="0" autoFill="0" autoLine="0" autoPict="0">
                <anchor moveWithCells="1">
                  <from>
                    <xdr:col>14</xdr:col>
                    <xdr:colOff>101600</xdr:colOff>
                    <xdr:row>47</xdr:row>
                    <xdr:rowOff>25400</xdr:rowOff>
                  </from>
                  <to>
                    <xdr:col>14</xdr:col>
                    <xdr:colOff>292100</xdr:colOff>
                    <xdr:row>47</xdr:row>
                    <xdr:rowOff>139700</xdr:rowOff>
                  </to>
                </anchor>
              </controlPr>
            </control>
          </mc:Choice>
        </mc:AlternateContent>
        <mc:AlternateContent xmlns:mc="http://schemas.openxmlformats.org/markup-compatibility/2006">
          <mc:Choice Requires="x14">
            <control shapeId="4329" r:id="rId85" name="Check Box 233">
              <controlPr defaultSize="0" autoFill="0" autoLine="0" autoPict="0">
                <anchor moveWithCells="1">
                  <from>
                    <xdr:col>17</xdr:col>
                    <xdr:colOff>101600</xdr:colOff>
                    <xdr:row>39</xdr:row>
                    <xdr:rowOff>25400</xdr:rowOff>
                  </from>
                  <to>
                    <xdr:col>17</xdr:col>
                    <xdr:colOff>292100</xdr:colOff>
                    <xdr:row>39</xdr:row>
                    <xdr:rowOff>139700</xdr:rowOff>
                  </to>
                </anchor>
              </controlPr>
            </control>
          </mc:Choice>
        </mc:AlternateContent>
        <mc:AlternateContent xmlns:mc="http://schemas.openxmlformats.org/markup-compatibility/2006">
          <mc:Choice Requires="x14">
            <control shapeId="4330" r:id="rId86" name="Check Box 234">
              <controlPr defaultSize="0" autoFill="0" autoLine="0" autoPict="0">
                <anchor moveWithCells="1">
                  <from>
                    <xdr:col>17</xdr:col>
                    <xdr:colOff>101600</xdr:colOff>
                    <xdr:row>40</xdr:row>
                    <xdr:rowOff>25400</xdr:rowOff>
                  </from>
                  <to>
                    <xdr:col>17</xdr:col>
                    <xdr:colOff>292100</xdr:colOff>
                    <xdr:row>40</xdr:row>
                    <xdr:rowOff>139700</xdr:rowOff>
                  </to>
                </anchor>
              </controlPr>
            </control>
          </mc:Choice>
        </mc:AlternateContent>
        <mc:AlternateContent xmlns:mc="http://schemas.openxmlformats.org/markup-compatibility/2006">
          <mc:Choice Requires="x14">
            <control shapeId="4331" r:id="rId87" name="Check Box 235">
              <controlPr defaultSize="0" autoFill="0" autoLine="0" autoPict="0">
                <anchor moveWithCells="1">
                  <from>
                    <xdr:col>17</xdr:col>
                    <xdr:colOff>101600</xdr:colOff>
                    <xdr:row>41</xdr:row>
                    <xdr:rowOff>25400</xdr:rowOff>
                  </from>
                  <to>
                    <xdr:col>17</xdr:col>
                    <xdr:colOff>292100</xdr:colOff>
                    <xdr:row>41</xdr:row>
                    <xdr:rowOff>139700</xdr:rowOff>
                  </to>
                </anchor>
              </controlPr>
            </control>
          </mc:Choice>
        </mc:AlternateContent>
        <mc:AlternateContent xmlns:mc="http://schemas.openxmlformats.org/markup-compatibility/2006">
          <mc:Choice Requires="x14">
            <control shapeId="4332" r:id="rId88" name="Check Box 236">
              <controlPr defaultSize="0" autoFill="0" autoLine="0" autoPict="0">
                <anchor moveWithCells="1">
                  <from>
                    <xdr:col>17</xdr:col>
                    <xdr:colOff>101600</xdr:colOff>
                    <xdr:row>42</xdr:row>
                    <xdr:rowOff>25400</xdr:rowOff>
                  </from>
                  <to>
                    <xdr:col>17</xdr:col>
                    <xdr:colOff>292100</xdr:colOff>
                    <xdr:row>42</xdr:row>
                    <xdr:rowOff>139700</xdr:rowOff>
                  </to>
                </anchor>
              </controlPr>
            </control>
          </mc:Choice>
        </mc:AlternateContent>
        <mc:AlternateContent xmlns:mc="http://schemas.openxmlformats.org/markup-compatibility/2006">
          <mc:Choice Requires="x14">
            <control shapeId="4333" r:id="rId89" name="Check Box 237">
              <controlPr defaultSize="0" autoFill="0" autoLine="0" autoPict="0">
                <anchor moveWithCells="1">
                  <from>
                    <xdr:col>17</xdr:col>
                    <xdr:colOff>101600</xdr:colOff>
                    <xdr:row>43</xdr:row>
                    <xdr:rowOff>25400</xdr:rowOff>
                  </from>
                  <to>
                    <xdr:col>17</xdr:col>
                    <xdr:colOff>292100</xdr:colOff>
                    <xdr:row>43</xdr:row>
                    <xdr:rowOff>139700</xdr:rowOff>
                  </to>
                </anchor>
              </controlPr>
            </control>
          </mc:Choice>
        </mc:AlternateContent>
        <mc:AlternateContent xmlns:mc="http://schemas.openxmlformats.org/markup-compatibility/2006">
          <mc:Choice Requires="x14">
            <control shapeId="4334" r:id="rId90" name="Check Box 238">
              <controlPr defaultSize="0" autoFill="0" autoLine="0" autoPict="0">
                <anchor moveWithCells="1">
                  <from>
                    <xdr:col>17</xdr:col>
                    <xdr:colOff>101600</xdr:colOff>
                    <xdr:row>44</xdr:row>
                    <xdr:rowOff>25400</xdr:rowOff>
                  </from>
                  <to>
                    <xdr:col>17</xdr:col>
                    <xdr:colOff>292100</xdr:colOff>
                    <xdr:row>44</xdr:row>
                    <xdr:rowOff>139700</xdr:rowOff>
                  </to>
                </anchor>
              </controlPr>
            </control>
          </mc:Choice>
        </mc:AlternateContent>
        <mc:AlternateContent xmlns:mc="http://schemas.openxmlformats.org/markup-compatibility/2006">
          <mc:Choice Requires="x14">
            <control shapeId="4335" r:id="rId91" name="Check Box 239">
              <controlPr defaultSize="0" autoFill="0" autoLine="0" autoPict="0">
                <anchor moveWithCells="1">
                  <from>
                    <xdr:col>17</xdr:col>
                    <xdr:colOff>101600</xdr:colOff>
                    <xdr:row>45</xdr:row>
                    <xdr:rowOff>25400</xdr:rowOff>
                  </from>
                  <to>
                    <xdr:col>17</xdr:col>
                    <xdr:colOff>292100</xdr:colOff>
                    <xdr:row>45</xdr:row>
                    <xdr:rowOff>139700</xdr:rowOff>
                  </to>
                </anchor>
              </controlPr>
            </control>
          </mc:Choice>
        </mc:AlternateContent>
        <mc:AlternateContent xmlns:mc="http://schemas.openxmlformats.org/markup-compatibility/2006">
          <mc:Choice Requires="x14">
            <control shapeId="4336" r:id="rId92" name="Check Box 240">
              <controlPr defaultSize="0" autoFill="0" autoLine="0" autoPict="0">
                <anchor moveWithCells="1">
                  <from>
                    <xdr:col>17</xdr:col>
                    <xdr:colOff>101600</xdr:colOff>
                    <xdr:row>46</xdr:row>
                    <xdr:rowOff>25400</xdr:rowOff>
                  </from>
                  <to>
                    <xdr:col>17</xdr:col>
                    <xdr:colOff>292100</xdr:colOff>
                    <xdr:row>46</xdr:row>
                    <xdr:rowOff>139700</xdr:rowOff>
                  </to>
                </anchor>
              </controlPr>
            </control>
          </mc:Choice>
        </mc:AlternateContent>
        <mc:AlternateContent xmlns:mc="http://schemas.openxmlformats.org/markup-compatibility/2006">
          <mc:Choice Requires="x14">
            <control shapeId="4337" r:id="rId93" name="Check Box 241">
              <controlPr defaultSize="0" autoFill="0" autoLine="0" autoPict="0">
                <anchor moveWithCells="1">
                  <from>
                    <xdr:col>17</xdr:col>
                    <xdr:colOff>101600</xdr:colOff>
                    <xdr:row>47</xdr:row>
                    <xdr:rowOff>25400</xdr:rowOff>
                  </from>
                  <to>
                    <xdr:col>17</xdr:col>
                    <xdr:colOff>292100</xdr:colOff>
                    <xdr:row>47</xdr:row>
                    <xdr:rowOff>139700</xdr:rowOff>
                  </to>
                </anchor>
              </controlPr>
            </control>
          </mc:Choice>
        </mc:AlternateContent>
        <mc:AlternateContent xmlns:mc="http://schemas.openxmlformats.org/markup-compatibility/2006">
          <mc:Choice Requires="x14">
            <control shapeId="4338" r:id="rId94" name="Check Box 242">
              <controlPr defaultSize="0" autoFill="0" autoLine="0" autoPict="0">
                <anchor moveWithCells="1">
                  <from>
                    <xdr:col>14</xdr:col>
                    <xdr:colOff>101600</xdr:colOff>
                    <xdr:row>48</xdr:row>
                    <xdr:rowOff>25400</xdr:rowOff>
                  </from>
                  <to>
                    <xdr:col>14</xdr:col>
                    <xdr:colOff>292100</xdr:colOff>
                    <xdr:row>48</xdr:row>
                    <xdr:rowOff>139700</xdr:rowOff>
                  </to>
                </anchor>
              </controlPr>
            </control>
          </mc:Choice>
        </mc:AlternateContent>
        <mc:AlternateContent xmlns:mc="http://schemas.openxmlformats.org/markup-compatibility/2006">
          <mc:Choice Requires="x14">
            <control shapeId="4339" r:id="rId95" name="Check Box 243">
              <controlPr defaultSize="0" autoFill="0" autoLine="0" autoPict="0">
                <anchor moveWithCells="1">
                  <from>
                    <xdr:col>14</xdr:col>
                    <xdr:colOff>101600</xdr:colOff>
                    <xdr:row>49</xdr:row>
                    <xdr:rowOff>25400</xdr:rowOff>
                  </from>
                  <to>
                    <xdr:col>14</xdr:col>
                    <xdr:colOff>292100</xdr:colOff>
                    <xdr:row>49</xdr:row>
                    <xdr:rowOff>139700</xdr:rowOff>
                  </to>
                </anchor>
              </controlPr>
            </control>
          </mc:Choice>
        </mc:AlternateContent>
        <mc:AlternateContent xmlns:mc="http://schemas.openxmlformats.org/markup-compatibility/2006">
          <mc:Choice Requires="x14">
            <control shapeId="4340" r:id="rId96" name="Check Box 244">
              <controlPr defaultSize="0" autoFill="0" autoLine="0" autoPict="0">
                <anchor moveWithCells="1">
                  <from>
                    <xdr:col>14</xdr:col>
                    <xdr:colOff>101600</xdr:colOff>
                    <xdr:row>50</xdr:row>
                    <xdr:rowOff>25400</xdr:rowOff>
                  </from>
                  <to>
                    <xdr:col>14</xdr:col>
                    <xdr:colOff>292100</xdr:colOff>
                    <xdr:row>50</xdr:row>
                    <xdr:rowOff>139700</xdr:rowOff>
                  </to>
                </anchor>
              </controlPr>
            </control>
          </mc:Choice>
        </mc:AlternateContent>
        <mc:AlternateContent xmlns:mc="http://schemas.openxmlformats.org/markup-compatibility/2006">
          <mc:Choice Requires="x14">
            <control shapeId="4341" r:id="rId97" name="Check Box 245">
              <controlPr defaultSize="0" autoFill="0" autoLine="0" autoPict="0">
                <anchor moveWithCells="1">
                  <from>
                    <xdr:col>14</xdr:col>
                    <xdr:colOff>101600</xdr:colOff>
                    <xdr:row>51</xdr:row>
                    <xdr:rowOff>25400</xdr:rowOff>
                  </from>
                  <to>
                    <xdr:col>14</xdr:col>
                    <xdr:colOff>292100</xdr:colOff>
                    <xdr:row>51</xdr:row>
                    <xdr:rowOff>139700</xdr:rowOff>
                  </to>
                </anchor>
              </controlPr>
            </control>
          </mc:Choice>
        </mc:AlternateContent>
        <mc:AlternateContent xmlns:mc="http://schemas.openxmlformats.org/markup-compatibility/2006">
          <mc:Choice Requires="x14">
            <control shapeId="4342" r:id="rId98" name="Check Box 246">
              <controlPr defaultSize="0" autoFill="0" autoLine="0" autoPict="0">
                <anchor moveWithCells="1">
                  <from>
                    <xdr:col>14</xdr:col>
                    <xdr:colOff>101600</xdr:colOff>
                    <xdr:row>52</xdr:row>
                    <xdr:rowOff>25400</xdr:rowOff>
                  </from>
                  <to>
                    <xdr:col>14</xdr:col>
                    <xdr:colOff>292100</xdr:colOff>
                    <xdr:row>52</xdr:row>
                    <xdr:rowOff>139700</xdr:rowOff>
                  </to>
                </anchor>
              </controlPr>
            </control>
          </mc:Choice>
        </mc:AlternateContent>
        <mc:AlternateContent xmlns:mc="http://schemas.openxmlformats.org/markup-compatibility/2006">
          <mc:Choice Requires="x14">
            <control shapeId="4343" r:id="rId99" name="Check Box 247">
              <controlPr defaultSize="0" autoFill="0" autoLine="0" autoPict="0">
                <anchor moveWithCells="1">
                  <from>
                    <xdr:col>14</xdr:col>
                    <xdr:colOff>101600</xdr:colOff>
                    <xdr:row>53</xdr:row>
                    <xdr:rowOff>25400</xdr:rowOff>
                  </from>
                  <to>
                    <xdr:col>14</xdr:col>
                    <xdr:colOff>292100</xdr:colOff>
                    <xdr:row>53</xdr:row>
                    <xdr:rowOff>139700</xdr:rowOff>
                  </to>
                </anchor>
              </controlPr>
            </control>
          </mc:Choice>
        </mc:AlternateContent>
        <mc:AlternateContent xmlns:mc="http://schemas.openxmlformats.org/markup-compatibility/2006">
          <mc:Choice Requires="x14">
            <control shapeId="4344" r:id="rId100" name="Check Box 248">
              <controlPr defaultSize="0" autoFill="0" autoLine="0" autoPict="0">
                <anchor moveWithCells="1">
                  <from>
                    <xdr:col>14</xdr:col>
                    <xdr:colOff>101600</xdr:colOff>
                    <xdr:row>54</xdr:row>
                    <xdr:rowOff>25400</xdr:rowOff>
                  </from>
                  <to>
                    <xdr:col>14</xdr:col>
                    <xdr:colOff>292100</xdr:colOff>
                    <xdr:row>54</xdr:row>
                    <xdr:rowOff>139700</xdr:rowOff>
                  </to>
                </anchor>
              </controlPr>
            </control>
          </mc:Choice>
        </mc:AlternateContent>
        <mc:AlternateContent xmlns:mc="http://schemas.openxmlformats.org/markup-compatibility/2006">
          <mc:Choice Requires="x14">
            <control shapeId="4345" r:id="rId101" name="Check Box 249">
              <controlPr defaultSize="0" autoFill="0" autoLine="0" autoPict="0">
                <anchor moveWithCells="1">
                  <from>
                    <xdr:col>14</xdr:col>
                    <xdr:colOff>101600</xdr:colOff>
                    <xdr:row>55</xdr:row>
                    <xdr:rowOff>25400</xdr:rowOff>
                  </from>
                  <to>
                    <xdr:col>14</xdr:col>
                    <xdr:colOff>292100</xdr:colOff>
                    <xdr:row>55</xdr:row>
                    <xdr:rowOff>139700</xdr:rowOff>
                  </to>
                </anchor>
              </controlPr>
            </control>
          </mc:Choice>
        </mc:AlternateContent>
        <mc:AlternateContent xmlns:mc="http://schemas.openxmlformats.org/markup-compatibility/2006">
          <mc:Choice Requires="x14">
            <control shapeId="4346" r:id="rId102" name="Check Box 250">
              <controlPr defaultSize="0" autoFill="0" autoLine="0" autoPict="0">
                <anchor moveWithCells="1">
                  <from>
                    <xdr:col>14</xdr:col>
                    <xdr:colOff>101600</xdr:colOff>
                    <xdr:row>56</xdr:row>
                    <xdr:rowOff>25400</xdr:rowOff>
                  </from>
                  <to>
                    <xdr:col>14</xdr:col>
                    <xdr:colOff>292100</xdr:colOff>
                    <xdr:row>56</xdr:row>
                    <xdr:rowOff>139700</xdr:rowOff>
                  </to>
                </anchor>
              </controlPr>
            </control>
          </mc:Choice>
        </mc:AlternateContent>
        <mc:AlternateContent xmlns:mc="http://schemas.openxmlformats.org/markup-compatibility/2006">
          <mc:Choice Requires="x14">
            <control shapeId="4347" r:id="rId103" name="Check Box 251">
              <controlPr defaultSize="0" autoFill="0" autoLine="0" autoPict="0">
                <anchor moveWithCells="1">
                  <from>
                    <xdr:col>17</xdr:col>
                    <xdr:colOff>101600</xdr:colOff>
                    <xdr:row>48</xdr:row>
                    <xdr:rowOff>25400</xdr:rowOff>
                  </from>
                  <to>
                    <xdr:col>17</xdr:col>
                    <xdr:colOff>292100</xdr:colOff>
                    <xdr:row>48</xdr:row>
                    <xdr:rowOff>139700</xdr:rowOff>
                  </to>
                </anchor>
              </controlPr>
            </control>
          </mc:Choice>
        </mc:AlternateContent>
        <mc:AlternateContent xmlns:mc="http://schemas.openxmlformats.org/markup-compatibility/2006">
          <mc:Choice Requires="x14">
            <control shapeId="4348" r:id="rId104" name="Check Box 252">
              <controlPr defaultSize="0" autoFill="0" autoLine="0" autoPict="0">
                <anchor moveWithCells="1">
                  <from>
                    <xdr:col>17</xdr:col>
                    <xdr:colOff>101600</xdr:colOff>
                    <xdr:row>49</xdr:row>
                    <xdr:rowOff>25400</xdr:rowOff>
                  </from>
                  <to>
                    <xdr:col>17</xdr:col>
                    <xdr:colOff>292100</xdr:colOff>
                    <xdr:row>49</xdr:row>
                    <xdr:rowOff>139700</xdr:rowOff>
                  </to>
                </anchor>
              </controlPr>
            </control>
          </mc:Choice>
        </mc:AlternateContent>
        <mc:AlternateContent xmlns:mc="http://schemas.openxmlformats.org/markup-compatibility/2006">
          <mc:Choice Requires="x14">
            <control shapeId="4349" r:id="rId105" name="Check Box 253">
              <controlPr defaultSize="0" autoFill="0" autoLine="0" autoPict="0">
                <anchor moveWithCells="1">
                  <from>
                    <xdr:col>17</xdr:col>
                    <xdr:colOff>101600</xdr:colOff>
                    <xdr:row>50</xdr:row>
                    <xdr:rowOff>25400</xdr:rowOff>
                  </from>
                  <to>
                    <xdr:col>17</xdr:col>
                    <xdr:colOff>292100</xdr:colOff>
                    <xdr:row>50</xdr:row>
                    <xdr:rowOff>139700</xdr:rowOff>
                  </to>
                </anchor>
              </controlPr>
            </control>
          </mc:Choice>
        </mc:AlternateContent>
        <mc:AlternateContent xmlns:mc="http://schemas.openxmlformats.org/markup-compatibility/2006">
          <mc:Choice Requires="x14">
            <control shapeId="4350" r:id="rId106" name="Check Box 254">
              <controlPr defaultSize="0" autoFill="0" autoLine="0" autoPict="0">
                <anchor moveWithCells="1">
                  <from>
                    <xdr:col>17</xdr:col>
                    <xdr:colOff>101600</xdr:colOff>
                    <xdr:row>51</xdr:row>
                    <xdr:rowOff>25400</xdr:rowOff>
                  </from>
                  <to>
                    <xdr:col>17</xdr:col>
                    <xdr:colOff>292100</xdr:colOff>
                    <xdr:row>51</xdr:row>
                    <xdr:rowOff>139700</xdr:rowOff>
                  </to>
                </anchor>
              </controlPr>
            </control>
          </mc:Choice>
        </mc:AlternateContent>
        <mc:AlternateContent xmlns:mc="http://schemas.openxmlformats.org/markup-compatibility/2006">
          <mc:Choice Requires="x14">
            <control shapeId="4351" r:id="rId107" name="Check Box 255">
              <controlPr defaultSize="0" autoFill="0" autoLine="0" autoPict="0">
                <anchor moveWithCells="1">
                  <from>
                    <xdr:col>17</xdr:col>
                    <xdr:colOff>101600</xdr:colOff>
                    <xdr:row>52</xdr:row>
                    <xdr:rowOff>25400</xdr:rowOff>
                  </from>
                  <to>
                    <xdr:col>17</xdr:col>
                    <xdr:colOff>292100</xdr:colOff>
                    <xdr:row>52</xdr:row>
                    <xdr:rowOff>139700</xdr:rowOff>
                  </to>
                </anchor>
              </controlPr>
            </control>
          </mc:Choice>
        </mc:AlternateContent>
        <mc:AlternateContent xmlns:mc="http://schemas.openxmlformats.org/markup-compatibility/2006">
          <mc:Choice Requires="x14">
            <control shapeId="4352" r:id="rId108" name="Check Box 256">
              <controlPr defaultSize="0" autoFill="0" autoLine="0" autoPict="0">
                <anchor moveWithCells="1">
                  <from>
                    <xdr:col>17</xdr:col>
                    <xdr:colOff>101600</xdr:colOff>
                    <xdr:row>53</xdr:row>
                    <xdr:rowOff>25400</xdr:rowOff>
                  </from>
                  <to>
                    <xdr:col>17</xdr:col>
                    <xdr:colOff>292100</xdr:colOff>
                    <xdr:row>53</xdr:row>
                    <xdr:rowOff>139700</xdr:rowOff>
                  </to>
                </anchor>
              </controlPr>
            </control>
          </mc:Choice>
        </mc:AlternateContent>
        <mc:AlternateContent xmlns:mc="http://schemas.openxmlformats.org/markup-compatibility/2006">
          <mc:Choice Requires="x14">
            <control shapeId="4353" r:id="rId109" name="Check Box 257">
              <controlPr defaultSize="0" autoFill="0" autoLine="0" autoPict="0">
                <anchor moveWithCells="1">
                  <from>
                    <xdr:col>17</xdr:col>
                    <xdr:colOff>101600</xdr:colOff>
                    <xdr:row>54</xdr:row>
                    <xdr:rowOff>25400</xdr:rowOff>
                  </from>
                  <to>
                    <xdr:col>17</xdr:col>
                    <xdr:colOff>292100</xdr:colOff>
                    <xdr:row>54</xdr:row>
                    <xdr:rowOff>139700</xdr:rowOff>
                  </to>
                </anchor>
              </controlPr>
            </control>
          </mc:Choice>
        </mc:AlternateContent>
        <mc:AlternateContent xmlns:mc="http://schemas.openxmlformats.org/markup-compatibility/2006">
          <mc:Choice Requires="x14">
            <control shapeId="4354" r:id="rId110" name="Check Box 258">
              <controlPr defaultSize="0" autoFill="0" autoLine="0" autoPict="0">
                <anchor moveWithCells="1">
                  <from>
                    <xdr:col>17</xdr:col>
                    <xdr:colOff>101600</xdr:colOff>
                    <xdr:row>55</xdr:row>
                    <xdr:rowOff>25400</xdr:rowOff>
                  </from>
                  <to>
                    <xdr:col>17</xdr:col>
                    <xdr:colOff>292100</xdr:colOff>
                    <xdr:row>55</xdr:row>
                    <xdr:rowOff>139700</xdr:rowOff>
                  </to>
                </anchor>
              </controlPr>
            </control>
          </mc:Choice>
        </mc:AlternateContent>
        <mc:AlternateContent xmlns:mc="http://schemas.openxmlformats.org/markup-compatibility/2006">
          <mc:Choice Requires="x14">
            <control shapeId="4355" r:id="rId111" name="Check Box 259">
              <controlPr defaultSize="0" autoFill="0" autoLine="0" autoPict="0">
                <anchor moveWithCells="1">
                  <from>
                    <xdr:col>17</xdr:col>
                    <xdr:colOff>101600</xdr:colOff>
                    <xdr:row>56</xdr:row>
                    <xdr:rowOff>25400</xdr:rowOff>
                  </from>
                  <to>
                    <xdr:col>17</xdr:col>
                    <xdr:colOff>292100</xdr:colOff>
                    <xdr:row>56</xdr:row>
                    <xdr:rowOff>139700</xdr:rowOff>
                  </to>
                </anchor>
              </controlPr>
            </control>
          </mc:Choice>
        </mc:AlternateContent>
        <mc:AlternateContent xmlns:mc="http://schemas.openxmlformats.org/markup-compatibility/2006">
          <mc:Choice Requires="x14">
            <control shapeId="4356" r:id="rId112" name="Check Box 260">
              <controlPr defaultSize="0" autoFill="0" autoLine="0" autoPict="0">
                <anchor moveWithCells="1">
                  <from>
                    <xdr:col>14</xdr:col>
                    <xdr:colOff>101600</xdr:colOff>
                    <xdr:row>57</xdr:row>
                    <xdr:rowOff>25400</xdr:rowOff>
                  </from>
                  <to>
                    <xdr:col>14</xdr:col>
                    <xdr:colOff>292100</xdr:colOff>
                    <xdr:row>57</xdr:row>
                    <xdr:rowOff>139700</xdr:rowOff>
                  </to>
                </anchor>
              </controlPr>
            </control>
          </mc:Choice>
        </mc:AlternateContent>
        <mc:AlternateContent xmlns:mc="http://schemas.openxmlformats.org/markup-compatibility/2006">
          <mc:Choice Requires="x14">
            <control shapeId="4357" r:id="rId113" name="Check Box 261">
              <controlPr defaultSize="0" autoFill="0" autoLine="0" autoPict="0">
                <anchor moveWithCells="1">
                  <from>
                    <xdr:col>14</xdr:col>
                    <xdr:colOff>101600</xdr:colOff>
                    <xdr:row>58</xdr:row>
                    <xdr:rowOff>25400</xdr:rowOff>
                  </from>
                  <to>
                    <xdr:col>14</xdr:col>
                    <xdr:colOff>292100</xdr:colOff>
                    <xdr:row>58</xdr:row>
                    <xdr:rowOff>139700</xdr:rowOff>
                  </to>
                </anchor>
              </controlPr>
            </control>
          </mc:Choice>
        </mc:AlternateContent>
        <mc:AlternateContent xmlns:mc="http://schemas.openxmlformats.org/markup-compatibility/2006">
          <mc:Choice Requires="x14">
            <control shapeId="4358" r:id="rId114" name="Check Box 262">
              <controlPr defaultSize="0" autoFill="0" autoLine="0" autoPict="0">
                <anchor moveWithCells="1">
                  <from>
                    <xdr:col>14</xdr:col>
                    <xdr:colOff>101600</xdr:colOff>
                    <xdr:row>59</xdr:row>
                    <xdr:rowOff>25400</xdr:rowOff>
                  </from>
                  <to>
                    <xdr:col>14</xdr:col>
                    <xdr:colOff>292100</xdr:colOff>
                    <xdr:row>59</xdr:row>
                    <xdr:rowOff>139700</xdr:rowOff>
                  </to>
                </anchor>
              </controlPr>
            </control>
          </mc:Choice>
        </mc:AlternateContent>
        <mc:AlternateContent xmlns:mc="http://schemas.openxmlformats.org/markup-compatibility/2006">
          <mc:Choice Requires="x14">
            <control shapeId="4359" r:id="rId115" name="Check Box 263">
              <controlPr defaultSize="0" autoFill="0" autoLine="0" autoPict="0">
                <anchor moveWithCells="1">
                  <from>
                    <xdr:col>14</xdr:col>
                    <xdr:colOff>101600</xdr:colOff>
                    <xdr:row>60</xdr:row>
                    <xdr:rowOff>25400</xdr:rowOff>
                  </from>
                  <to>
                    <xdr:col>14</xdr:col>
                    <xdr:colOff>292100</xdr:colOff>
                    <xdr:row>60</xdr:row>
                    <xdr:rowOff>139700</xdr:rowOff>
                  </to>
                </anchor>
              </controlPr>
            </control>
          </mc:Choice>
        </mc:AlternateContent>
        <mc:AlternateContent xmlns:mc="http://schemas.openxmlformats.org/markup-compatibility/2006">
          <mc:Choice Requires="x14">
            <control shapeId="4360" r:id="rId116" name="Check Box 264">
              <controlPr defaultSize="0" autoFill="0" autoLine="0" autoPict="0">
                <anchor moveWithCells="1">
                  <from>
                    <xdr:col>14</xdr:col>
                    <xdr:colOff>101600</xdr:colOff>
                    <xdr:row>61</xdr:row>
                    <xdr:rowOff>25400</xdr:rowOff>
                  </from>
                  <to>
                    <xdr:col>14</xdr:col>
                    <xdr:colOff>292100</xdr:colOff>
                    <xdr:row>61</xdr:row>
                    <xdr:rowOff>139700</xdr:rowOff>
                  </to>
                </anchor>
              </controlPr>
            </control>
          </mc:Choice>
        </mc:AlternateContent>
        <mc:AlternateContent xmlns:mc="http://schemas.openxmlformats.org/markup-compatibility/2006">
          <mc:Choice Requires="x14">
            <control shapeId="4361" r:id="rId117" name="Check Box 265">
              <controlPr defaultSize="0" autoFill="0" autoLine="0" autoPict="0">
                <anchor moveWithCells="1">
                  <from>
                    <xdr:col>14</xdr:col>
                    <xdr:colOff>101600</xdr:colOff>
                    <xdr:row>62</xdr:row>
                    <xdr:rowOff>25400</xdr:rowOff>
                  </from>
                  <to>
                    <xdr:col>14</xdr:col>
                    <xdr:colOff>292100</xdr:colOff>
                    <xdr:row>62</xdr:row>
                    <xdr:rowOff>139700</xdr:rowOff>
                  </to>
                </anchor>
              </controlPr>
            </control>
          </mc:Choice>
        </mc:AlternateContent>
        <mc:AlternateContent xmlns:mc="http://schemas.openxmlformats.org/markup-compatibility/2006">
          <mc:Choice Requires="x14">
            <control shapeId="4362" r:id="rId118" name="Check Box 266">
              <controlPr defaultSize="0" autoFill="0" autoLine="0" autoPict="0">
                <anchor moveWithCells="1">
                  <from>
                    <xdr:col>14</xdr:col>
                    <xdr:colOff>101600</xdr:colOff>
                    <xdr:row>63</xdr:row>
                    <xdr:rowOff>25400</xdr:rowOff>
                  </from>
                  <to>
                    <xdr:col>14</xdr:col>
                    <xdr:colOff>292100</xdr:colOff>
                    <xdr:row>63</xdr:row>
                    <xdr:rowOff>139700</xdr:rowOff>
                  </to>
                </anchor>
              </controlPr>
            </control>
          </mc:Choice>
        </mc:AlternateContent>
        <mc:AlternateContent xmlns:mc="http://schemas.openxmlformats.org/markup-compatibility/2006">
          <mc:Choice Requires="x14">
            <control shapeId="4363" r:id="rId119" name="Check Box 267">
              <controlPr defaultSize="0" autoFill="0" autoLine="0" autoPict="0">
                <anchor moveWithCells="1">
                  <from>
                    <xdr:col>14</xdr:col>
                    <xdr:colOff>101600</xdr:colOff>
                    <xdr:row>64</xdr:row>
                    <xdr:rowOff>25400</xdr:rowOff>
                  </from>
                  <to>
                    <xdr:col>14</xdr:col>
                    <xdr:colOff>292100</xdr:colOff>
                    <xdr:row>64</xdr:row>
                    <xdr:rowOff>139700</xdr:rowOff>
                  </to>
                </anchor>
              </controlPr>
            </control>
          </mc:Choice>
        </mc:AlternateContent>
        <mc:AlternateContent xmlns:mc="http://schemas.openxmlformats.org/markup-compatibility/2006">
          <mc:Choice Requires="x14">
            <control shapeId="4364" r:id="rId120" name="Check Box 268">
              <controlPr defaultSize="0" autoFill="0" autoLine="0" autoPict="0">
                <anchor moveWithCells="1">
                  <from>
                    <xdr:col>14</xdr:col>
                    <xdr:colOff>101600</xdr:colOff>
                    <xdr:row>65</xdr:row>
                    <xdr:rowOff>25400</xdr:rowOff>
                  </from>
                  <to>
                    <xdr:col>14</xdr:col>
                    <xdr:colOff>292100</xdr:colOff>
                    <xdr:row>65</xdr:row>
                    <xdr:rowOff>139700</xdr:rowOff>
                  </to>
                </anchor>
              </controlPr>
            </control>
          </mc:Choice>
        </mc:AlternateContent>
        <mc:AlternateContent xmlns:mc="http://schemas.openxmlformats.org/markup-compatibility/2006">
          <mc:Choice Requires="x14">
            <control shapeId="4365" r:id="rId121" name="Check Box 269">
              <controlPr defaultSize="0" autoFill="0" autoLine="0" autoPict="0">
                <anchor moveWithCells="1">
                  <from>
                    <xdr:col>17</xdr:col>
                    <xdr:colOff>101600</xdr:colOff>
                    <xdr:row>57</xdr:row>
                    <xdr:rowOff>25400</xdr:rowOff>
                  </from>
                  <to>
                    <xdr:col>17</xdr:col>
                    <xdr:colOff>292100</xdr:colOff>
                    <xdr:row>57</xdr:row>
                    <xdr:rowOff>139700</xdr:rowOff>
                  </to>
                </anchor>
              </controlPr>
            </control>
          </mc:Choice>
        </mc:AlternateContent>
        <mc:AlternateContent xmlns:mc="http://schemas.openxmlformats.org/markup-compatibility/2006">
          <mc:Choice Requires="x14">
            <control shapeId="4366" r:id="rId122" name="Check Box 270">
              <controlPr defaultSize="0" autoFill="0" autoLine="0" autoPict="0">
                <anchor moveWithCells="1">
                  <from>
                    <xdr:col>17</xdr:col>
                    <xdr:colOff>101600</xdr:colOff>
                    <xdr:row>58</xdr:row>
                    <xdr:rowOff>25400</xdr:rowOff>
                  </from>
                  <to>
                    <xdr:col>17</xdr:col>
                    <xdr:colOff>292100</xdr:colOff>
                    <xdr:row>58</xdr:row>
                    <xdr:rowOff>139700</xdr:rowOff>
                  </to>
                </anchor>
              </controlPr>
            </control>
          </mc:Choice>
        </mc:AlternateContent>
        <mc:AlternateContent xmlns:mc="http://schemas.openxmlformats.org/markup-compatibility/2006">
          <mc:Choice Requires="x14">
            <control shapeId="4367" r:id="rId123" name="Check Box 271">
              <controlPr defaultSize="0" autoFill="0" autoLine="0" autoPict="0">
                <anchor moveWithCells="1">
                  <from>
                    <xdr:col>17</xdr:col>
                    <xdr:colOff>101600</xdr:colOff>
                    <xdr:row>59</xdr:row>
                    <xdr:rowOff>25400</xdr:rowOff>
                  </from>
                  <to>
                    <xdr:col>17</xdr:col>
                    <xdr:colOff>292100</xdr:colOff>
                    <xdr:row>59</xdr:row>
                    <xdr:rowOff>139700</xdr:rowOff>
                  </to>
                </anchor>
              </controlPr>
            </control>
          </mc:Choice>
        </mc:AlternateContent>
        <mc:AlternateContent xmlns:mc="http://schemas.openxmlformats.org/markup-compatibility/2006">
          <mc:Choice Requires="x14">
            <control shapeId="4368" r:id="rId124" name="Check Box 272">
              <controlPr defaultSize="0" autoFill="0" autoLine="0" autoPict="0">
                <anchor moveWithCells="1">
                  <from>
                    <xdr:col>17</xdr:col>
                    <xdr:colOff>101600</xdr:colOff>
                    <xdr:row>60</xdr:row>
                    <xdr:rowOff>25400</xdr:rowOff>
                  </from>
                  <to>
                    <xdr:col>17</xdr:col>
                    <xdr:colOff>292100</xdr:colOff>
                    <xdr:row>60</xdr:row>
                    <xdr:rowOff>139700</xdr:rowOff>
                  </to>
                </anchor>
              </controlPr>
            </control>
          </mc:Choice>
        </mc:AlternateContent>
        <mc:AlternateContent xmlns:mc="http://schemas.openxmlformats.org/markup-compatibility/2006">
          <mc:Choice Requires="x14">
            <control shapeId="4369" r:id="rId125" name="Check Box 273">
              <controlPr defaultSize="0" autoFill="0" autoLine="0" autoPict="0">
                <anchor moveWithCells="1">
                  <from>
                    <xdr:col>17</xdr:col>
                    <xdr:colOff>101600</xdr:colOff>
                    <xdr:row>61</xdr:row>
                    <xdr:rowOff>25400</xdr:rowOff>
                  </from>
                  <to>
                    <xdr:col>17</xdr:col>
                    <xdr:colOff>292100</xdr:colOff>
                    <xdr:row>61</xdr:row>
                    <xdr:rowOff>139700</xdr:rowOff>
                  </to>
                </anchor>
              </controlPr>
            </control>
          </mc:Choice>
        </mc:AlternateContent>
        <mc:AlternateContent xmlns:mc="http://schemas.openxmlformats.org/markup-compatibility/2006">
          <mc:Choice Requires="x14">
            <control shapeId="4370" r:id="rId126" name="Check Box 274">
              <controlPr defaultSize="0" autoFill="0" autoLine="0" autoPict="0">
                <anchor moveWithCells="1">
                  <from>
                    <xdr:col>17</xdr:col>
                    <xdr:colOff>101600</xdr:colOff>
                    <xdr:row>62</xdr:row>
                    <xdr:rowOff>25400</xdr:rowOff>
                  </from>
                  <to>
                    <xdr:col>17</xdr:col>
                    <xdr:colOff>292100</xdr:colOff>
                    <xdr:row>62</xdr:row>
                    <xdr:rowOff>139700</xdr:rowOff>
                  </to>
                </anchor>
              </controlPr>
            </control>
          </mc:Choice>
        </mc:AlternateContent>
        <mc:AlternateContent xmlns:mc="http://schemas.openxmlformats.org/markup-compatibility/2006">
          <mc:Choice Requires="x14">
            <control shapeId="4371" r:id="rId127" name="Check Box 275">
              <controlPr defaultSize="0" autoFill="0" autoLine="0" autoPict="0">
                <anchor moveWithCells="1">
                  <from>
                    <xdr:col>17</xdr:col>
                    <xdr:colOff>101600</xdr:colOff>
                    <xdr:row>63</xdr:row>
                    <xdr:rowOff>25400</xdr:rowOff>
                  </from>
                  <to>
                    <xdr:col>17</xdr:col>
                    <xdr:colOff>292100</xdr:colOff>
                    <xdr:row>63</xdr:row>
                    <xdr:rowOff>139700</xdr:rowOff>
                  </to>
                </anchor>
              </controlPr>
            </control>
          </mc:Choice>
        </mc:AlternateContent>
        <mc:AlternateContent xmlns:mc="http://schemas.openxmlformats.org/markup-compatibility/2006">
          <mc:Choice Requires="x14">
            <control shapeId="4372" r:id="rId128" name="Check Box 276">
              <controlPr defaultSize="0" autoFill="0" autoLine="0" autoPict="0">
                <anchor moveWithCells="1">
                  <from>
                    <xdr:col>17</xdr:col>
                    <xdr:colOff>101600</xdr:colOff>
                    <xdr:row>64</xdr:row>
                    <xdr:rowOff>25400</xdr:rowOff>
                  </from>
                  <to>
                    <xdr:col>17</xdr:col>
                    <xdr:colOff>292100</xdr:colOff>
                    <xdr:row>64</xdr:row>
                    <xdr:rowOff>139700</xdr:rowOff>
                  </to>
                </anchor>
              </controlPr>
            </control>
          </mc:Choice>
        </mc:AlternateContent>
        <mc:AlternateContent xmlns:mc="http://schemas.openxmlformats.org/markup-compatibility/2006">
          <mc:Choice Requires="x14">
            <control shapeId="4373" r:id="rId129" name="Check Box 277">
              <controlPr defaultSize="0" autoFill="0" autoLine="0" autoPict="0">
                <anchor moveWithCells="1">
                  <from>
                    <xdr:col>17</xdr:col>
                    <xdr:colOff>101600</xdr:colOff>
                    <xdr:row>65</xdr:row>
                    <xdr:rowOff>25400</xdr:rowOff>
                  </from>
                  <to>
                    <xdr:col>17</xdr:col>
                    <xdr:colOff>292100</xdr:colOff>
                    <xdr:row>65</xdr:row>
                    <xdr:rowOff>139700</xdr:rowOff>
                  </to>
                </anchor>
              </controlPr>
            </control>
          </mc:Choice>
        </mc:AlternateContent>
        <mc:AlternateContent xmlns:mc="http://schemas.openxmlformats.org/markup-compatibility/2006">
          <mc:Choice Requires="x14">
            <control shapeId="4374" r:id="rId130" name="Check Box 278">
              <controlPr defaultSize="0" autoFill="0" autoLine="0" autoPict="0">
                <anchor moveWithCells="1">
                  <from>
                    <xdr:col>14</xdr:col>
                    <xdr:colOff>101600</xdr:colOff>
                    <xdr:row>66</xdr:row>
                    <xdr:rowOff>25400</xdr:rowOff>
                  </from>
                  <to>
                    <xdr:col>14</xdr:col>
                    <xdr:colOff>292100</xdr:colOff>
                    <xdr:row>66</xdr:row>
                    <xdr:rowOff>139700</xdr:rowOff>
                  </to>
                </anchor>
              </controlPr>
            </control>
          </mc:Choice>
        </mc:AlternateContent>
        <mc:AlternateContent xmlns:mc="http://schemas.openxmlformats.org/markup-compatibility/2006">
          <mc:Choice Requires="x14">
            <control shapeId="4375" r:id="rId131" name="Check Box 279">
              <controlPr defaultSize="0" autoFill="0" autoLine="0" autoPict="0">
                <anchor moveWithCells="1">
                  <from>
                    <xdr:col>14</xdr:col>
                    <xdr:colOff>101600</xdr:colOff>
                    <xdr:row>67</xdr:row>
                    <xdr:rowOff>25400</xdr:rowOff>
                  </from>
                  <to>
                    <xdr:col>14</xdr:col>
                    <xdr:colOff>292100</xdr:colOff>
                    <xdr:row>67</xdr:row>
                    <xdr:rowOff>139700</xdr:rowOff>
                  </to>
                </anchor>
              </controlPr>
            </control>
          </mc:Choice>
        </mc:AlternateContent>
        <mc:AlternateContent xmlns:mc="http://schemas.openxmlformats.org/markup-compatibility/2006">
          <mc:Choice Requires="x14">
            <control shapeId="4376" r:id="rId132" name="Check Box 280">
              <controlPr defaultSize="0" autoFill="0" autoLine="0" autoPict="0">
                <anchor moveWithCells="1">
                  <from>
                    <xdr:col>14</xdr:col>
                    <xdr:colOff>101600</xdr:colOff>
                    <xdr:row>68</xdr:row>
                    <xdr:rowOff>25400</xdr:rowOff>
                  </from>
                  <to>
                    <xdr:col>14</xdr:col>
                    <xdr:colOff>292100</xdr:colOff>
                    <xdr:row>68</xdr:row>
                    <xdr:rowOff>139700</xdr:rowOff>
                  </to>
                </anchor>
              </controlPr>
            </control>
          </mc:Choice>
        </mc:AlternateContent>
        <mc:AlternateContent xmlns:mc="http://schemas.openxmlformats.org/markup-compatibility/2006">
          <mc:Choice Requires="x14">
            <control shapeId="4377" r:id="rId133" name="Check Box 281">
              <controlPr defaultSize="0" autoFill="0" autoLine="0" autoPict="0">
                <anchor moveWithCells="1">
                  <from>
                    <xdr:col>14</xdr:col>
                    <xdr:colOff>101600</xdr:colOff>
                    <xdr:row>69</xdr:row>
                    <xdr:rowOff>25400</xdr:rowOff>
                  </from>
                  <to>
                    <xdr:col>14</xdr:col>
                    <xdr:colOff>292100</xdr:colOff>
                    <xdr:row>69</xdr:row>
                    <xdr:rowOff>139700</xdr:rowOff>
                  </to>
                </anchor>
              </controlPr>
            </control>
          </mc:Choice>
        </mc:AlternateContent>
        <mc:AlternateContent xmlns:mc="http://schemas.openxmlformats.org/markup-compatibility/2006">
          <mc:Choice Requires="x14">
            <control shapeId="4378" r:id="rId134" name="Check Box 282">
              <controlPr defaultSize="0" autoFill="0" autoLine="0" autoPict="0">
                <anchor moveWithCells="1">
                  <from>
                    <xdr:col>14</xdr:col>
                    <xdr:colOff>101600</xdr:colOff>
                    <xdr:row>70</xdr:row>
                    <xdr:rowOff>25400</xdr:rowOff>
                  </from>
                  <to>
                    <xdr:col>14</xdr:col>
                    <xdr:colOff>292100</xdr:colOff>
                    <xdr:row>70</xdr:row>
                    <xdr:rowOff>139700</xdr:rowOff>
                  </to>
                </anchor>
              </controlPr>
            </control>
          </mc:Choice>
        </mc:AlternateContent>
        <mc:AlternateContent xmlns:mc="http://schemas.openxmlformats.org/markup-compatibility/2006">
          <mc:Choice Requires="x14">
            <control shapeId="4379" r:id="rId135" name="Check Box 283">
              <controlPr defaultSize="0" autoFill="0" autoLine="0" autoPict="0">
                <anchor moveWithCells="1">
                  <from>
                    <xdr:col>14</xdr:col>
                    <xdr:colOff>101600</xdr:colOff>
                    <xdr:row>71</xdr:row>
                    <xdr:rowOff>25400</xdr:rowOff>
                  </from>
                  <to>
                    <xdr:col>14</xdr:col>
                    <xdr:colOff>292100</xdr:colOff>
                    <xdr:row>71</xdr:row>
                    <xdr:rowOff>139700</xdr:rowOff>
                  </to>
                </anchor>
              </controlPr>
            </control>
          </mc:Choice>
        </mc:AlternateContent>
        <mc:AlternateContent xmlns:mc="http://schemas.openxmlformats.org/markup-compatibility/2006">
          <mc:Choice Requires="x14">
            <control shapeId="4380" r:id="rId136" name="Check Box 284">
              <controlPr defaultSize="0" autoFill="0" autoLine="0" autoPict="0">
                <anchor moveWithCells="1">
                  <from>
                    <xdr:col>14</xdr:col>
                    <xdr:colOff>101600</xdr:colOff>
                    <xdr:row>72</xdr:row>
                    <xdr:rowOff>25400</xdr:rowOff>
                  </from>
                  <to>
                    <xdr:col>14</xdr:col>
                    <xdr:colOff>292100</xdr:colOff>
                    <xdr:row>72</xdr:row>
                    <xdr:rowOff>139700</xdr:rowOff>
                  </to>
                </anchor>
              </controlPr>
            </control>
          </mc:Choice>
        </mc:AlternateContent>
        <mc:AlternateContent xmlns:mc="http://schemas.openxmlformats.org/markup-compatibility/2006">
          <mc:Choice Requires="x14">
            <control shapeId="4381" r:id="rId137" name="Check Box 285">
              <controlPr defaultSize="0" autoFill="0" autoLine="0" autoPict="0">
                <anchor moveWithCells="1">
                  <from>
                    <xdr:col>14</xdr:col>
                    <xdr:colOff>101600</xdr:colOff>
                    <xdr:row>73</xdr:row>
                    <xdr:rowOff>25400</xdr:rowOff>
                  </from>
                  <to>
                    <xdr:col>14</xdr:col>
                    <xdr:colOff>292100</xdr:colOff>
                    <xdr:row>73</xdr:row>
                    <xdr:rowOff>139700</xdr:rowOff>
                  </to>
                </anchor>
              </controlPr>
            </control>
          </mc:Choice>
        </mc:AlternateContent>
        <mc:AlternateContent xmlns:mc="http://schemas.openxmlformats.org/markup-compatibility/2006">
          <mc:Choice Requires="x14">
            <control shapeId="4382" r:id="rId138" name="Check Box 286">
              <controlPr defaultSize="0" autoFill="0" autoLine="0" autoPict="0">
                <anchor moveWithCells="1">
                  <from>
                    <xdr:col>14</xdr:col>
                    <xdr:colOff>101600</xdr:colOff>
                    <xdr:row>74</xdr:row>
                    <xdr:rowOff>25400</xdr:rowOff>
                  </from>
                  <to>
                    <xdr:col>14</xdr:col>
                    <xdr:colOff>292100</xdr:colOff>
                    <xdr:row>74</xdr:row>
                    <xdr:rowOff>139700</xdr:rowOff>
                  </to>
                </anchor>
              </controlPr>
            </control>
          </mc:Choice>
        </mc:AlternateContent>
        <mc:AlternateContent xmlns:mc="http://schemas.openxmlformats.org/markup-compatibility/2006">
          <mc:Choice Requires="x14">
            <control shapeId="4383" r:id="rId139" name="Check Box 287">
              <controlPr defaultSize="0" autoFill="0" autoLine="0" autoPict="0">
                <anchor moveWithCells="1">
                  <from>
                    <xdr:col>17</xdr:col>
                    <xdr:colOff>101600</xdr:colOff>
                    <xdr:row>66</xdr:row>
                    <xdr:rowOff>25400</xdr:rowOff>
                  </from>
                  <to>
                    <xdr:col>17</xdr:col>
                    <xdr:colOff>292100</xdr:colOff>
                    <xdr:row>66</xdr:row>
                    <xdr:rowOff>139700</xdr:rowOff>
                  </to>
                </anchor>
              </controlPr>
            </control>
          </mc:Choice>
        </mc:AlternateContent>
        <mc:AlternateContent xmlns:mc="http://schemas.openxmlformats.org/markup-compatibility/2006">
          <mc:Choice Requires="x14">
            <control shapeId="4384" r:id="rId140" name="Check Box 288">
              <controlPr defaultSize="0" autoFill="0" autoLine="0" autoPict="0">
                <anchor moveWithCells="1">
                  <from>
                    <xdr:col>17</xdr:col>
                    <xdr:colOff>101600</xdr:colOff>
                    <xdr:row>67</xdr:row>
                    <xdr:rowOff>25400</xdr:rowOff>
                  </from>
                  <to>
                    <xdr:col>17</xdr:col>
                    <xdr:colOff>292100</xdr:colOff>
                    <xdr:row>67</xdr:row>
                    <xdr:rowOff>139700</xdr:rowOff>
                  </to>
                </anchor>
              </controlPr>
            </control>
          </mc:Choice>
        </mc:AlternateContent>
        <mc:AlternateContent xmlns:mc="http://schemas.openxmlformats.org/markup-compatibility/2006">
          <mc:Choice Requires="x14">
            <control shapeId="4385" r:id="rId141" name="Check Box 289">
              <controlPr defaultSize="0" autoFill="0" autoLine="0" autoPict="0">
                <anchor moveWithCells="1">
                  <from>
                    <xdr:col>17</xdr:col>
                    <xdr:colOff>101600</xdr:colOff>
                    <xdr:row>68</xdr:row>
                    <xdr:rowOff>25400</xdr:rowOff>
                  </from>
                  <to>
                    <xdr:col>17</xdr:col>
                    <xdr:colOff>292100</xdr:colOff>
                    <xdr:row>68</xdr:row>
                    <xdr:rowOff>139700</xdr:rowOff>
                  </to>
                </anchor>
              </controlPr>
            </control>
          </mc:Choice>
        </mc:AlternateContent>
        <mc:AlternateContent xmlns:mc="http://schemas.openxmlformats.org/markup-compatibility/2006">
          <mc:Choice Requires="x14">
            <control shapeId="4386" r:id="rId142" name="Check Box 290">
              <controlPr defaultSize="0" autoFill="0" autoLine="0" autoPict="0">
                <anchor moveWithCells="1">
                  <from>
                    <xdr:col>17</xdr:col>
                    <xdr:colOff>101600</xdr:colOff>
                    <xdr:row>69</xdr:row>
                    <xdr:rowOff>25400</xdr:rowOff>
                  </from>
                  <to>
                    <xdr:col>17</xdr:col>
                    <xdr:colOff>292100</xdr:colOff>
                    <xdr:row>69</xdr:row>
                    <xdr:rowOff>139700</xdr:rowOff>
                  </to>
                </anchor>
              </controlPr>
            </control>
          </mc:Choice>
        </mc:AlternateContent>
        <mc:AlternateContent xmlns:mc="http://schemas.openxmlformats.org/markup-compatibility/2006">
          <mc:Choice Requires="x14">
            <control shapeId="4387" r:id="rId143" name="Check Box 291">
              <controlPr defaultSize="0" autoFill="0" autoLine="0" autoPict="0">
                <anchor moveWithCells="1">
                  <from>
                    <xdr:col>17</xdr:col>
                    <xdr:colOff>101600</xdr:colOff>
                    <xdr:row>70</xdr:row>
                    <xdr:rowOff>25400</xdr:rowOff>
                  </from>
                  <to>
                    <xdr:col>17</xdr:col>
                    <xdr:colOff>292100</xdr:colOff>
                    <xdr:row>70</xdr:row>
                    <xdr:rowOff>139700</xdr:rowOff>
                  </to>
                </anchor>
              </controlPr>
            </control>
          </mc:Choice>
        </mc:AlternateContent>
        <mc:AlternateContent xmlns:mc="http://schemas.openxmlformats.org/markup-compatibility/2006">
          <mc:Choice Requires="x14">
            <control shapeId="4388" r:id="rId144" name="Check Box 292">
              <controlPr defaultSize="0" autoFill="0" autoLine="0" autoPict="0">
                <anchor moveWithCells="1">
                  <from>
                    <xdr:col>17</xdr:col>
                    <xdr:colOff>101600</xdr:colOff>
                    <xdr:row>71</xdr:row>
                    <xdr:rowOff>25400</xdr:rowOff>
                  </from>
                  <to>
                    <xdr:col>17</xdr:col>
                    <xdr:colOff>292100</xdr:colOff>
                    <xdr:row>71</xdr:row>
                    <xdr:rowOff>139700</xdr:rowOff>
                  </to>
                </anchor>
              </controlPr>
            </control>
          </mc:Choice>
        </mc:AlternateContent>
        <mc:AlternateContent xmlns:mc="http://schemas.openxmlformats.org/markup-compatibility/2006">
          <mc:Choice Requires="x14">
            <control shapeId="4389" r:id="rId145" name="Check Box 293">
              <controlPr defaultSize="0" autoFill="0" autoLine="0" autoPict="0">
                <anchor moveWithCells="1">
                  <from>
                    <xdr:col>17</xdr:col>
                    <xdr:colOff>101600</xdr:colOff>
                    <xdr:row>72</xdr:row>
                    <xdr:rowOff>25400</xdr:rowOff>
                  </from>
                  <to>
                    <xdr:col>17</xdr:col>
                    <xdr:colOff>292100</xdr:colOff>
                    <xdr:row>72</xdr:row>
                    <xdr:rowOff>139700</xdr:rowOff>
                  </to>
                </anchor>
              </controlPr>
            </control>
          </mc:Choice>
        </mc:AlternateContent>
        <mc:AlternateContent xmlns:mc="http://schemas.openxmlformats.org/markup-compatibility/2006">
          <mc:Choice Requires="x14">
            <control shapeId="4390" r:id="rId146" name="Check Box 294">
              <controlPr defaultSize="0" autoFill="0" autoLine="0" autoPict="0">
                <anchor moveWithCells="1">
                  <from>
                    <xdr:col>17</xdr:col>
                    <xdr:colOff>101600</xdr:colOff>
                    <xdr:row>73</xdr:row>
                    <xdr:rowOff>25400</xdr:rowOff>
                  </from>
                  <to>
                    <xdr:col>17</xdr:col>
                    <xdr:colOff>292100</xdr:colOff>
                    <xdr:row>73</xdr:row>
                    <xdr:rowOff>139700</xdr:rowOff>
                  </to>
                </anchor>
              </controlPr>
            </control>
          </mc:Choice>
        </mc:AlternateContent>
        <mc:AlternateContent xmlns:mc="http://schemas.openxmlformats.org/markup-compatibility/2006">
          <mc:Choice Requires="x14">
            <control shapeId="4391" r:id="rId147" name="Check Box 295">
              <controlPr defaultSize="0" autoFill="0" autoLine="0" autoPict="0">
                <anchor moveWithCells="1">
                  <from>
                    <xdr:col>17</xdr:col>
                    <xdr:colOff>101600</xdr:colOff>
                    <xdr:row>74</xdr:row>
                    <xdr:rowOff>25400</xdr:rowOff>
                  </from>
                  <to>
                    <xdr:col>17</xdr:col>
                    <xdr:colOff>292100</xdr:colOff>
                    <xdr:row>74</xdr:row>
                    <xdr:rowOff>139700</xdr:rowOff>
                  </to>
                </anchor>
              </controlPr>
            </control>
          </mc:Choice>
        </mc:AlternateContent>
        <mc:AlternateContent xmlns:mc="http://schemas.openxmlformats.org/markup-compatibility/2006">
          <mc:Choice Requires="x14">
            <control shapeId="4392" r:id="rId148" name="Check Box 296">
              <controlPr defaultSize="0" autoFill="0" autoLine="0" autoPict="0">
                <anchor moveWithCells="1">
                  <from>
                    <xdr:col>14</xdr:col>
                    <xdr:colOff>101600</xdr:colOff>
                    <xdr:row>75</xdr:row>
                    <xdr:rowOff>25400</xdr:rowOff>
                  </from>
                  <to>
                    <xdr:col>14</xdr:col>
                    <xdr:colOff>292100</xdr:colOff>
                    <xdr:row>75</xdr:row>
                    <xdr:rowOff>139700</xdr:rowOff>
                  </to>
                </anchor>
              </controlPr>
            </control>
          </mc:Choice>
        </mc:AlternateContent>
        <mc:AlternateContent xmlns:mc="http://schemas.openxmlformats.org/markup-compatibility/2006">
          <mc:Choice Requires="x14">
            <control shapeId="4393" r:id="rId149" name="Check Box 297">
              <controlPr defaultSize="0" autoFill="0" autoLine="0" autoPict="0">
                <anchor moveWithCells="1">
                  <from>
                    <xdr:col>14</xdr:col>
                    <xdr:colOff>101600</xdr:colOff>
                    <xdr:row>76</xdr:row>
                    <xdr:rowOff>25400</xdr:rowOff>
                  </from>
                  <to>
                    <xdr:col>14</xdr:col>
                    <xdr:colOff>292100</xdr:colOff>
                    <xdr:row>76</xdr:row>
                    <xdr:rowOff>139700</xdr:rowOff>
                  </to>
                </anchor>
              </controlPr>
            </control>
          </mc:Choice>
        </mc:AlternateContent>
        <mc:AlternateContent xmlns:mc="http://schemas.openxmlformats.org/markup-compatibility/2006">
          <mc:Choice Requires="x14">
            <control shapeId="4394" r:id="rId150" name="Check Box 298">
              <controlPr defaultSize="0" autoFill="0" autoLine="0" autoPict="0">
                <anchor moveWithCells="1">
                  <from>
                    <xdr:col>14</xdr:col>
                    <xdr:colOff>101600</xdr:colOff>
                    <xdr:row>77</xdr:row>
                    <xdr:rowOff>25400</xdr:rowOff>
                  </from>
                  <to>
                    <xdr:col>14</xdr:col>
                    <xdr:colOff>292100</xdr:colOff>
                    <xdr:row>77</xdr:row>
                    <xdr:rowOff>139700</xdr:rowOff>
                  </to>
                </anchor>
              </controlPr>
            </control>
          </mc:Choice>
        </mc:AlternateContent>
        <mc:AlternateContent xmlns:mc="http://schemas.openxmlformats.org/markup-compatibility/2006">
          <mc:Choice Requires="x14">
            <control shapeId="4395" r:id="rId151" name="Check Box 299">
              <controlPr defaultSize="0" autoFill="0" autoLine="0" autoPict="0">
                <anchor moveWithCells="1">
                  <from>
                    <xdr:col>14</xdr:col>
                    <xdr:colOff>101600</xdr:colOff>
                    <xdr:row>78</xdr:row>
                    <xdr:rowOff>25400</xdr:rowOff>
                  </from>
                  <to>
                    <xdr:col>14</xdr:col>
                    <xdr:colOff>292100</xdr:colOff>
                    <xdr:row>78</xdr:row>
                    <xdr:rowOff>139700</xdr:rowOff>
                  </to>
                </anchor>
              </controlPr>
            </control>
          </mc:Choice>
        </mc:AlternateContent>
        <mc:AlternateContent xmlns:mc="http://schemas.openxmlformats.org/markup-compatibility/2006">
          <mc:Choice Requires="x14">
            <control shapeId="4396" r:id="rId152" name="Check Box 300">
              <controlPr defaultSize="0" autoFill="0" autoLine="0" autoPict="0">
                <anchor moveWithCells="1">
                  <from>
                    <xdr:col>14</xdr:col>
                    <xdr:colOff>101600</xdr:colOff>
                    <xdr:row>79</xdr:row>
                    <xdr:rowOff>25400</xdr:rowOff>
                  </from>
                  <to>
                    <xdr:col>14</xdr:col>
                    <xdr:colOff>292100</xdr:colOff>
                    <xdr:row>79</xdr:row>
                    <xdr:rowOff>139700</xdr:rowOff>
                  </to>
                </anchor>
              </controlPr>
            </control>
          </mc:Choice>
        </mc:AlternateContent>
        <mc:AlternateContent xmlns:mc="http://schemas.openxmlformats.org/markup-compatibility/2006">
          <mc:Choice Requires="x14">
            <control shapeId="4397" r:id="rId153" name="Check Box 301">
              <controlPr defaultSize="0" autoFill="0" autoLine="0" autoPict="0">
                <anchor moveWithCells="1">
                  <from>
                    <xdr:col>14</xdr:col>
                    <xdr:colOff>101600</xdr:colOff>
                    <xdr:row>80</xdr:row>
                    <xdr:rowOff>25400</xdr:rowOff>
                  </from>
                  <to>
                    <xdr:col>14</xdr:col>
                    <xdr:colOff>292100</xdr:colOff>
                    <xdr:row>80</xdr:row>
                    <xdr:rowOff>139700</xdr:rowOff>
                  </to>
                </anchor>
              </controlPr>
            </control>
          </mc:Choice>
        </mc:AlternateContent>
        <mc:AlternateContent xmlns:mc="http://schemas.openxmlformats.org/markup-compatibility/2006">
          <mc:Choice Requires="x14">
            <control shapeId="4398" r:id="rId154" name="Check Box 302">
              <controlPr defaultSize="0" autoFill="0" autoLine="0" autoPict="0">
                <anchor moveWithCells="1">
                  <from>
                    <xdr:col>14</xdr:col>
                    <xdr:colOff>101600</xdr:colOff>
                    <xdr:row>81</xdr:row>
                    <xdr:rowOff>25400</xdr:rowOff>
                  </from>
                  <to>
                    <xdr:col>14</xdr:col>
                    <xdr:colOff>292100</xdr:colOff>
                    <xdr:row>81</xdr:row>
                    <xdr:rowOff>139700</xdr:rowOff>
                  </to>
                </anchor>
              </controlPr>
            </control>
          </mc:Choice>
        </mc:AlternateContent>
        <mc:AlternateContent xmlns:mc="http://schemas.openxmlformats.org/markup-compatibility/2006">
          <mc:Choice Requires="x14">
            <control shapeId="4399" r:id="rId155" name="Check Box 303">
              <controlPr defaultSize="0" autoFill="0" autoLine="0" autoPict="0">
                <anchor moveWithCells="1">
                  <from>
                    <xdr:col>14</xdr:col>
                    <xdr:colOff>101600</xdr:colOff>
                    <xdr:row>82</xdr:row>
                    <xdr:rowOff>25400</xdr:rowOff>
                  </from>
                  <to>
                    <xdr:col>14</xdr:col>
                    <xdr:colOff>292100</xdr:colOff>
                    <xdr:row>82</xdr:row>
                    <xdr:rowOff>139700</xdr:rowOff>
                  </to>
                </anchor>
              </controlPr>
            </control>
          </mc:Choice>
        </mc:AlternateContent>
        <mc:AlternateContent xmlns:mc="http://schemas.openxmlformats.org/markup-compatibility/2006">
          <mc:Choice Requires="x14">
            <control shapeId="4400" r:id="rId156" name="Check Box 304">
              <controlPr defaultSize="0" autoFill="0" autoLine="0" autoPict="0">
                <anchor moveWithCells="1">
                  <from>
                    <xdr:col>14</xdr:col>
                    <xdr:colOff>101600</xdr:colOff>
                    <xdr:row>83</xdr:row>
                    <xdr:rowOff>25400</xdr:rowOff>
                  </from>
                  <to>
                    <xdr:col>14</xdr:col>
                    <xdr:colOff>292100</xdr:colOff>
                    <xdr:row>83</xdr:row>
                    <xdr:rowOff>139700</xdr:rowOff>
                  </to>
                </anchor>
              </controlPr>
            </control>
          </mc:Choice>
        </mc:AlternateContent>
        <mc:AlternateContent xmlns:mc="http://schemas.openxmlformats.org/markup-compatibility/2006">
          <mc:Choice Requires="x14">
            <control shapeId="4401" r:id="rId157" name="Check Box 305">
              <controlPr defaultSize="0" autoFill="0" autoLine="0" autoPict="0">
                <anchor moveWithCells="1">
                  <from>
                    <xdr:col>17</xdr:col>
                    <xdr:colOff>101600</xdr:colOff>
                    <xdr:row>75</xdr:row>
                    <xdr:rowOff>25400</xdr:rowOff>
                  </from>
                  <to>
                    <xdr:col>17</xdr:col>
                    <xdr:colOff>292100</xdr:colOff>
                    <xdr:row>75</xdr:row>
                    <xdr:rowOff>139700</xdr:rowOff>
                  </to>
                </anchor>
              </controlPr>
            </control>
          </mc:Choice>
        </mc:AlternateContent>
        <mc:AlternateContent xmlns:mc="http://schemas.openxmlformats.org/markup-compatibility/2006">
          <mc:Choice Requires="x14">
            <control shapeId="4402" r:id="rId158" name="Check Box 306">
              <controlPr defaultSize="0" autoFill="0" autoLine="0" autoPict="0">
                <anchor moveWithCells="1">
                  <from>
                    <xdr:col>17</xdr:col>
                    <xdr:colOff>101600</xdr:colOff>
                    <xdr:row>76</xdr:row>
                    <xdr:rowOff>25400</xdr:rowOff>
                  </from>
                  <to>
                    <xdr:col>17</xdr:col>
                    <xdr:colOff>292100</xdr:colOff>
                    <xdr:row>76</xdr:row>
                    <xdr:rowOff>139700</xdr:rowOff>
                  </to>
                </anchor>
              </controlPr>
            </control>
          </mc:Choice>
        </mc:AlternateContent>
        <mc:AlternateContent xmlns:mc="http://schemas.openxmlformats.org/markup-compatibility/2006">
          <mc:Choice Requires="x14">
            <control shapeId="4403" r:id="rId159" name="Check Box 307">
              <controlPr defaultSize="0" autoFill="0" autoLine="0" autoPict="0">
                <anchor moveWithCells="1">
                  <from>
                    <xdr:col>17</xdr:col>
                    <xdr:colOff>101600</xdr:colOff>
                    <xdr:row>77</xdr:row>
                    <xdr:rowOff>25400</xdr:rowOff>
                  </from>
                  <to>
                    <xdr:col>17</xdr:col>
                    <xdr:colOff>292100</xdr:colOff>
                    <xdr:row>77</xdr:row>
                    <xdr:rowOff>139700</xdr:rowOff>
                  </to>
                </anchor>
              </controlPr>
            </control>
          </mc:Choice>
        </mc:AlternateContent>
        <mc:AlternateContent xmlns:mc="http://schemas.openxmlformats.org/markup-compatibility/2006">
          <mc:Choice Requires="x14">
            <control shapeId="4404" r:id="rId160" name="Check Box 308">
              <controlPr defaultSize="0" autoFill="0" autoLine="0" autoPict="0">
                <anchor moveWithCells="1">
                  <from>
                    <xdr:col>17</xdr:col>
                    <xdr:colOff>101600</xdr:colOff>
                    <xdr:row>78</xdr:row>
                    <xdr:rowOff>25400</xdr:rowOff>
                  </from>
                  <to>
                    <xdr:col>17</xdr:col>
                    <xdr:colOff>292100</xdr:colOff>
                    <xdr:row>78</xdr:row>
                    <xdr:rowOff>139700</xdr:rowOff>
                  </to>
                </anchor>
              </controlPr>
            </control>
          </mc:Choice>
        </mc:AlternateContent>
        <mc:AlternateContent xmlns:mc="http://schemas.openxmlformats.org/markup-compatibility/2006">
          <mc:Choice Requires="x14">
            <control shapeId="4405" r:id="rId161" name="Check Box 309">
              <controlPr defaultSize="0" autoFill="0" autoLine="0" autoPict="0">
                <anchor moveWithCells="1">
                  <from>
                    <xdr:col>17</xdr:col>
                    <xdr:colOff>101600</xdr:colOff>
                    <xdr:row>79</xdr:row>
                    <xdr:rowOff>25400</xdr:rowOff>
                  </from>
                  <to>
                    <xdr:col>17</xdr:col>
                    <xdr:colOff>292100</xdr:colOff>
                    <xdr:row>79</xdr:row>
                    <xdr:rowOff>139700</xdr:rowOff>
                  </to>
                </anchor>
              </controlPr>
            </control>
          </mc:Choice>
        </mc:AlternateContent>
        <mc:AlternateContent xmlns:mc="http://schemas.openxmlformats.org/markup-compatibility/2006">
          <mc:Choice Requires="x14">
            <control shapeId="4406" r:id="rId162" name="Check Box 310">
              <controlPr defaultSize="0" autoFill="0" autoLine="0" autoPict="0">
                <anchor moveWithCells="1">
                  <from>
                    <xdr:col>17</xdr:col>
                    <xdr:colOff>101600</xdr:colOff>
                    <xdr:row>80</xdr:row>
                    <xdr:rowOff>25400</xdr:rowOff>
                  </from>
                  <to>
                    <xdr:col>17</xdr:col>
                    <xdr:colOff>292100</xdr:colOff>
                    <xdr:row>80</xdr:row>
                    <xdr:rowOff>139700</xdr:rowOff>
                  </to>
                </anchor>
              </controlPr>
            </control>
          </mc:Choice>
        </mc:AlternateContent>
        <mc:AlternateContent xmlns:mc="http://schemas.openxmlformats.org/markup-compatibility/2006">
          <mc:Choice Requires="x14">
            <control shapeId="4407" r:id="rId163" name="Check Box 311">
              <controlPr defaultSize="0" autoFill="0" autoLine="0" autoPict="0">
                <anchor moveWithCells="1">
                  <from>
                    <xdr:col>17</xdr:col>
                    <xdr:colOff>101600</xdr:colOff>
                    <xdr:row>81</xdr:row>
                    <xdr:rowOff>25400</xdr:rowOff>
                  </from>
                  <to>
                    <xdr:col>17</xdr:col>
                    <xdr:colOff>292100</xdr:colOff>
                    <xdr:row>81</xdr:row>
                    <xdr:rowOff>139700</xdr:rowOff>
                  </to>
                </anchor>
              </controlPr>
            </control>
          </mc:Choice>
        </mc:AlternateContent>
        <mc:AlternateContent xmlns:mc="http://schemas.openxmlformats.org/markup-compatibility/2006">
          <mc:Choice Requires="x14">
            <control shapeId="4408" r:id="rId164" name="Check Box 312">
              <controlPr defaultSize="0" autoFill="0" autoLine="0" autoPict="0">
                <anchor moveWithCells="1">
                  <from>
                    <xdr:col>17</xdr:col>
                    <xdr:colOff>101600</xdr:colOff>
                    <xdr:row>82</xdr:row>
                    <xdr:rowOff>25400</xdr:rowOff>
                  </from>
                  <to>
                    <xdr:col>17</xdr:col>
                    <xdr:colOff>292100</xdr:colOff>
                    <xdr:row>82</xdr:row>
                    <xdr:rowOff>139700</xdr:rowOff>
                  </to>
                </anchor>
              </controlPr>
            </control>
          </mc:Choice>
        </mc:AlternateContent>
        <mc:AlternateContent xmlns:mc="http://schemas.openxmlformats.org/markup-compatibility/2006">
          <mc:Choice Requires="x14">
            <control shapeId="4409" r:id="rId165" name="Check Box 313">
              <controlPr defaultSize="0" autoFill="0" autoLine="0" autoPict="0">
                <anchor moveWithCells="1">
                  <from>
                    <xdr:col>17</xdr:col>
                    <xdr:colOff>101600</xdr:colOff>
                    <xdr:row>83</xdr:row>
                    <xdr:rowOff>25400</xdr:rowOff>
                  </from>
                  <to>
                    <xdr:col>17</xdr:col>
                    <xdr:colOff>292100</xdr:colOff>
                    <xdr:row>83</xdr:row>
                    <xdr:rowOff>139700</xdr:rowOff>
                  </to>
                </anchor>
              </controlPr>
            </control>
          </mc:Choice>
        </mc:AlternateContent>
        <mc:AlternateContent xmlns:mc="http://schemas.openxmlformats.org/markup-compatibility/2006">
          <mc:Choice Requires="x14">
            <control shapeId="4410" r:id="rId166" name="Check Box 314">
              <controlPr defaultSize="0" autoFill="0" autoLine="0" autoPict="0">
                <anchor moveWithCells="1">
                  <from>
                    <xdr:col>14</xdr:col>
                    <xdr:colOff>101600</xdr:colOff>
                    <xdr:row>84</xdr:row>
                    <xdr:rowOff>25400</xdr:rowOff>
                  </from>
                  <to>
                    <xdr:col>14</xdr:col>
                    <xdr:colOff>292100</xdr:colOff>
                    <xdr:row>84</xdr:row>
                    <xdr:rowOff>139700</xdr:rowOff>
                  </to>
                </anchor>
              </controlPr>
            </control>
          </mc:Choice>
        </mc:AlternateContent>
        <mc:AlternateContent xmlns:mc="http://schemas.openxmlformats.org/markup-compatibility/2006">
          <mc:Choice Requires="x14">
            <control shapeId="4411" r:id="rId167" name="Check Box 315">
              <controlPr defaultSize="0" autoFill="0" autoLine="0" autoPict="0">
                <anchor moveWithCells="1">
                  <from>
                    <xdr:col>14</xdr:col>
                    <xdr:colOff>101600</xdr:colOff>
                    <xdr:row>85</xdr:row>
                    <xdr:rowOff>25400</xdr:rowOff>
                  </from>
                  <to>
                    <xdr:col>14</xdr:col>
                    <xdr:colOff>292100</xdr:colOff>
                    <xdr:row>85</xdr:row>
                    <xdr:rowOff>139700</xdr:rowOff>
                  </to>
                </anchor>
              </controlPr>
            </control>
          </mc:Choice>
        </mc:AlternateContent>
        <mc:AlternateContent xmlns:mc="http://schemas.openxmlformats.org/markup-compatibility/2006">
          <mc:Choice Requires="x14">
            <control shapeId="4412" r:id="rId168" name="Check Box 316">
              <controlPr defaultSize="0" autoFill="0" autoLine="0" autoPict="0">
                <anchor moveWithCells="1">
                  <from>
                    <xdr:col>14</xdr:col>
                    <xdr:colOff>101600</xdr:colOff>
                    <xdr:row>86</xdr:row>
                    <xdr:rowOff>25400</xdr:rowOff>
                  </from>
                  <to>
                    <xdr:col>14</xdr:col>
                    <xdr:colOff>292100</xdr:colOff>
                    <xdr:row>86</xdr:row>
                    <xdr:rowOff>139700</xdr:rowOff>
                  </to>
                </anchor>
              </controlPr>
            </control>
          </mc:Choice>
        </mc:AlternateContent>
        <mc:AlternateContent xmlns:mc="http://schemas.openxmlformats.org/markup-compatibility/2006">
          <mc:Choice Requires="x14">
            <control shapeId="4413" r:id="rId169" name="Check Box 317">
              <controlPr defaultSize="0" autoFill="0" autoLine="0" autoPict="0">
                <anchor moveWithCells="1">
                  <from>
                    <xdr:col>14</xdr:col>
                    <xdr:colOff>101600</xdr:colOff>
                    <xdr:row>87</xdr:row>
                    <xdr:rowOff>25400</xdr:rowOff>
                  </from>
                  <to>
                    <xdr:col>14</xdr:col>
                    <xdr:colOff>292100</xdr:colOff>
                    <xdr:row>87</xdr:row>
                    <xdr:rowOff>139700</xdr:rowOff>
                  </to>
                </anchor>
              </controlPr>
            </control>
          </mc:Choice>
        </mc:AlternateContent>
        <mc:AlternateContent xmlns:mc="http://schemas.openxmlformats.org/markup-compatibility/2006">
          <mc:Choice Requires="x14">
            <control shapeId="4414" r:id="rId170" name="Check Box 318">
              <controlPr defaultSize="0" autoFill="0" autoLine="0" autoPict="0">
                <anchor moveWithCells="1">
                  <from>
                    <xdr:col>14</xdr:col>
                    <xdr:colOff>101600</xdr:colOff>
                    <xdr:row>88</xdr:row>
                    <xdr:rowOff>25400</xdr:rowOff>
                  </from>
                  <to>
                    <xdr:col>14</xdr:col>
                    <xdr:colOff>292100</xdr:colOff>
                    <xdr:row>88</xdr:row>
                    <xdr:rowOff>139700</xdr:rowOff>
                  </to>
                </anchor>
              </controlPr>
            </control>
          </mc:Choice>
        </mc:AlternateContent>
        <mc:AlternateContent xmlns:mc="http://schemas.openxmlformats.org/markup-compatibility/2006">
          <mc:Choice Requires="x14">
            <control shapeId="4415" r:id="rId171" name="Check Box 319">
              <controlPr defaultSize="0" autoFill="0" autoLine="0" autoPict="0">
                <anchor moveWithCells="1">
                  <from>
                    <xdr:col>14</xdr:col>
                    <xdr:colOff>101600</xdr:colOff>
                    <xdr:row>89</xdr:row>
                    <xdr:rowOff>25400</xdr:rowOff>
                  </from>
                  <to>
                    <xdr:col>14</xdr:col>
                    <xdr:colOff>292100</xdr:colOff>
                    <xdr:row>89</xdr:row>
                    <xdr:rowOff>139700</xdr:rowOff>
                  </to>
                </anchor>
              </controlPr>
            </control>
          </mc:Choice>
        </mc:AlternateContent>
        <mc:AlternateContent xmlns:mc="http://schemas.openxmlformats.org/markup-compatibility/2006">
          <mc:Choice Requires="x14">
            <control shapeId="4416" r:id="rId172" name="Check Box 320">
              <controlPr defaultSize="0" autoFill="0" autoLine="0" autoPict="0">
                <anchor moveWithCells="1">
                  <from>
                    <xdr:col>14</xdr:col>
                    <xdr:colOff>101600</xdr:colOff>
                    <xdr:row>90</xdr:row>
                    <xdr:rowOff>25400</xdr:rowOff>
                  </from>
                  <to>
                    <xdr:col>14</xdr:col>
                    <xdr:colOff>292100</xdr:colOff>
                    <xdr:row>90</xdr:row>
                    <xdr:rowOff>139700</xdr:rowOff>
                  </to>
                </anchor>
              </controlPr>
            </control>
          </mc:Choice>
        </mc:AlternateContent>
        <mc:AlternateContent xmlns:mc="http://schemas.openxmlformats.org/markup-compatibility/2006">
          <mc:Choice Requires="x14">
            <control shapeId="4417" r:id="rId173" name="Check Box 321">
              <controlPr defaultSize="0" autoFill="0" autoLine="0" autoPict="0">
                <anchor moveWithCells="1">
                  <from>
                    <xdr:col>14</xdr:col>
                    <xdr:colOff>101600</xdr:colOff>
                    <xdr:row>91</xdr:row>
                    <xdr:rowOff>25400</xdr:rowOff>
                  </from>
                  <to>
                    <xdr:col>14</xdr:col>
                    <xdr:colOff>292100</xdr:colOff>
                    <xdr:row>91</xdr:row>
                    <xdr:rowOff>139700</xdr:rowOff>
                  </to>
                </anchor>
              </controlPr>
            </control>
          </mc:Choice>
        </mc:AlternateContent>
        <mc:AlternateContent xmlns:mc="http://schemas.openxmlformats.org/markup-compatibility/2006">
          <mc:Choice Requires="x14">
            <control shapeId="4418" r:id="rId174" name="Check Box 322">
              <controlPr defaultSize="0" autoFill="0" autoLine="0" autoPict="0">
                <anchor moveWithCells="1">
                  <from>
                    <xdr:col>14</xdr:col>
                    <xdr:colOff>101600</xdr:colOff>
                    <xdr:row>92</xdr:row>
                    <xdr:rowOff>25400</xdr:rowOff>
                  </from>
                  <to>
                    <xdr:col>14</xdr:col>
                    <xdr:colOff>292100</xdr:colOff>
                    <xdr:row>92</xdr:row>
                    <xdr:rowOff>139700</xdr:rowOff>
                  </to>
                </anchor>
              </controlPr>
            </control>
          </mc:Choice>
        </mc:AlternateContent>
        <mc:AlternateContent xmlns:mc="http://schemas.openxmlformats.org/markup-compatibility/2006">
          <mc:Choice Requires="x14">
            <control shapeId="4419" r:id="rId175" name="Check Box 323">
              <controlPr defaultSize="0" autoFill="0" autoLine="0" autoPict="0">
                <anchor moveWithCells="1">
                  <from>
                    <xdr:col>17</xdr:col>
                    <xdr:colOff>101600</xdr:colOff>
                    <xdr:row>84</xdr:row>
                    <xdr:rowOff>25400</xdr:rowOff>
                  </from>
                  <to>
                    <xdr:col>17</xdr:col>
                    <xdr:colOff>292100</xdr:colOff>
                    <xdr:row>84</xdr:row>
                    <xdr:rowOff>139700</xdr:rowOff>
                  </to>
                </anchor>
              </controlPr>
            </control>
          </mc:Choice>
        </mc:AlternateContent>
        <mc:AlternateContent xmlns:mc="http://schemas.openxmlformats.org/markup-compatibility/2006">
          <mc:Choice Requires="x14">
            <control shapeId="4420" r:id="rId176" name="Check Box 324">
              <controlPr defaultSize="0" autoFill="0" autoLine="0" autoPict="0">
                <anchor moveWithCells="1">
                  <from>
                    <xdr:col>17</xdr:col>
                    <xdr:colOff>101600</xdr:colOff>
                    <xdr:row>85</xdr:row>
                    <xdr:rowOff>25400</xdr:rowOff>
                  </from>
                  <to>
                    <xdr:col>17</xdr:col>
                    <xdr:colOff>292100</xdr:colOff>
                    <xdr:row>85</xdr:row>
                    <xdr:rowOff>139700</xdr:rowOff>
                  </to>
                </anchor>
              </controlPr>
            </control>
          </mc:Choice>
        </mc:AlternateContent>
        <mc:AlternateContent xmlns:mc="http://schemas.openxmlformats.org/markup-compatibility/2006">
          <mc:Choice Requires="x14">
            <control shapeId="4421" r:id="rId177" name="Check Box 325">
              <controlPr defaultSize="0" autoFill="0" autoLine="0" autoPict="0">
                <anchor moveWithCells="1">
                  <from>
                    <xdr:col>17</xdr:col>
                    <xdr:colOff>101600</xdr:colOff>
                    <xdr:row>86</xdr:row>
                    <xdr:rowOff>25400</xdr:rowOff>
                  </from>
                  <to>
                    <xdr:col>17</xdr:col>
                    <xdr:colOff>292100</xdr:colOff>
                    <xdr:row>86</xdr:row>
                    <xdr:rowOff>139700</xdr:rowOff>
                  </to>
                </anchor>
              </controlPr>
            </control>
          </mc:Choice>
        </mc:AlternateContent>
        <mc:AlternateContent xmlns:mc="http://schemas.openxmlformats.org/markup-compatibility/2006">
          <mc:Choice Requires="x14">
            <control shapeId="4422" r:id="rId178" name="Check Box 326">
              <controlPr defaultSize="0" autoFill="0" autoLine="0" autoPict="0">
                <anchor moveWithCells="1">
                  <from>
                    <xdr:col>17</xdr:col>
                    <xdr:colOff>101600</xdr:colOff>
                    <xdr:row>87</xdr:row>
                    <xdr:rowOff>25400</xdr:rowOff>
                  </from>
                  <to>
                    <xdr:col>17</xdr:col>
                    <xdr:colOff>292100</xdr:colOff>
                    <xdr:row>87</xdr:row>
                    <xdr:rowOff>139700</xdr:rowOff>
                  </to>
                </anchor>
              </controlPr>
            </control>
          </mc:Choice>
        </mc:AlternateContent>
        <mc:AlternateContent xmlns:mc="http://schemas.openxmlformats.org/markup-compatibility/2006">
          <mc:Choice Requires="x14">
            <control shapeId="4423" r:id="rId179" name="Check Box 327">
              <controlPr defaultSize="0" autoFill="0" autoLine="0" autoPict="0">
                <anchor moveWithCells="1">
                  <from>
                    <xdr:col>17</xdr:col>
                    <xdr:colOff>101600</xdr:colOff>
                    <xdr:row>88</xdr:row>
                    <xdr:rowOff>25400</xdr:rowOff>
                  </from>
                  <to>
                    <xdr:col>17</xdr:col>
                    <xdr:colOff>292100</xdr:colOff>
                    <xdr:row>88</xdr:row>
                    <xdr:rowOff>139700</xdr:rowOff>
                  </to>
                </anchor>
              </controlPr>
            </control>
          </mc:Choice>
        </mc:AlternateContent>
        <mc:AlternateContent xmlns:mc="http://schemas.openxmlformats.org/markup-compatibility/2006">
          <mc:Choice Requires="x14">
            <control shapeId="4424" r:id="rId180" name="Check Box 328">
              <controlPr defaultSize="0" autoFill="0" autoLine="0" autoPict="0">
                <anchor moveWithCells="1">
                  <from>
                    <xdr:col>17</xdr:col>
                    <xdr:colOff>101600</xdr:colOff>
                    <xdr:row>89</xdr:row>
                    <xdr:rowOff>25400</xdr:rowOff>
                  </from>
                  <to>
                    <xdr:col>17</xdr:col>
                    <xdr:colOff>292100</xdr:colOff>
                    <xdr:row>89</xdr:row>
                    <xdr:rowOff>139700</xdr:rowOff>
                  </to>
                </anchor>
              </controlPr>
            </control>
          </mc:Choice>
        </mc:AlternateContent>
        <mc:AlternateContent xmlns:mc="http://schemas.openxmlformats.org/markup-compatibility/2006">
          <mc:Choice Requires="x14">
            <control shapeId="4425" r:id="rId181" name="Check Box 329">
              <controlPr defaultSize="0" autoFill="0" autoLine="0" autoPict="0">
                <anchor moveWithCells="1">
                  <from>
                    <xdr:col>17</xdr:col>
                    <xdr:colOff>101600</xdr:colOff>
                    <xdr:row>90</xdr:row>
                    <xdr:rowOff>25400</xdr:rowOff>
                  </from>
                  <to>
                    <xdr:col>17</xdr:col>
                    <xdr:colOff>292100</xdr:colOff>
                    <xdr:row>90</xdr:row>
                    <xdr:rowOff>139700</xdr:rowOff>
                  </to>
                </anchor>
              </controlPr>
            </control>
          </mc:Choice>
        </mc:AlternateContent>
        <mc:AlternateContent xmlns:mc="http://schemas.openxmlformats.org/markup-compatibility/2006">
          <mc:Choice Requires="x14">
            <control shapeId="4426" r:id="rId182" name="Check Box 330">
              <controlPr defaultSize="0" autoFill="0" autoLine="0" autoPict="0">
                <anchor moveWithCells="1">
                  <from>
                    <xdr:col>17</xdr:col>
                    <xdr:colOff>101600</xdr:colOff>
                    <xdr:row>91</xdr:row>
                    <xdr:rowOff>25400</xdr:rowOff>
                  </from>
                  <to>
                    <xdr:col>17</xdr:col>
                    <xdr:colOff>292100</xdr:colOff>
                    <xdr:row>91</xdr:row>
                    <xdr:rowOff>139700</xdr:rowOff>
                  </to>
                </anchor>
              </controlPr>
            </control>
          </mc:Choice>
        </mc:AlternateContent>
        <mc:AlternateContent xmlns:mc="http://schemas.openxmlformats.org/markup-compatibility/2006">
          <mc:Choice Requires="x14">
            <control shapeId="4427" r:id="rId183" name="Check Box 331">
              <controlPr defaultSize="0" autoFill="0" autoLine="0" autoPict="0">
                <anchor moveWithCells="1">
                  <from>
                    <xdr:col>17</xdr:col>
                    <xdr:colOff>101600</xdr:colOff>
                    <xdr:row>92</xdr:row>
                    <xdr:rowOff>25400</xdr:rowOff>
                  </from>
                  <to>
                    <xdr:col>17</xdr:col>
                    <xdr:colOff>292100</xdr:colOff>
                    <xdr:row>92</xdr:row>
                    <xdr:rowOff>139700</xdr:rowOff>
                  </to>
                </anchor>
              </controlPr>
            </control>
          </mc:Choice>
        </mc:AlternateContent>
        <mc:AlternateContent xmlns:mc="http://schemas.openxmlformats.org/markup-compatibility/2006">
          <mc:Choice Requires="x14">
            <control shapeId="4428" r:id="rId184" name="Check Box 332">
              <controlPr defaultSize="0" autoFill="0" autoLine="0" autoPict="0">
                <anchor moveWithCells="1">
                  <from>
                    <xdr:col>14</xdr:col>
                    <xdr:colOff>101600</xdr:colOff>
                    <xdr:row>93</xdr:row>
                    <xdr:rowOff>25400</xdr:rowOff>
                  </from>
                  <to>
                    <xdr:col>14</xdr:col>
                    <xdr:colOff>292100</xdr:colOff>
                    <xdr:row>93</xdr:row>
                    <xdr:rowOff>139700</xdr:rowOff>
                  </to>
                </anchor>
              </controlPr>
            </control>
          </mc:Choice>
        </mc:AlternateContent>
        <mc:AlternateContent xmlns:mc="http://schemas.openxmlformats.org/markup-compatibility/2006">
          <mc:Choice Requires="x14">
            <control shapeId="4429" r:id="rId185" name="Check Box 333">
              <controlPr defaultSize="0" autoFill="0" autoLine="0" autoPict="0">
                <anchor moveWithCells="1">
                  <from>
                    <xdr:col>14</xdr:col>
                    <xdr:colOff>101600</xdr:colOff>
                    <xdr:row>94</xdr:row>
                    <xdr:rowOff>25400</xdr:rowOff>
                  </from>
                  <to>
                    <xdr:col>14</xdr:col>
                    <xdr:colOff>292100</xdr:colOff>
                    <xdr:row>94</xdr:row>
                    <xdr:rowOff>139700</xdr:rowOff>
                  </to>
                </anchor>
              </controlPr>
            </control>
          </mc:Choice>
        </mc:AlternateContent>
        <mc:AlternateContent xmlns:mc="http://schemas.openxmlformats.org/markup-compatibility/2006">
          <mc:Choice Requires="x14">
            <control shapeId="4430" r:id="rId186" name="Check Box 334">
              <controlPr defaultSize="0" autoFill="0" autoLine="0" autoPict="0">
                <anchor moveWithCells="1">
                  <from>
                    <xdr:col>14</xdr:col>
                    <xdr:colOff>101600</xdr:colOff>
                    <xdr:row>95</xdr:row>
                    <xdr:rowOff>25400</xdr:rowOff>
                  </from>
                  <to>
                    <xdr:col>14</xdr:col>
                    <xdr:colOff>292100</xdr:colOff>
                    <xdr:row>95</xdr:row>
                    <xdr:rowOff>139700</xdr:rowOff>
                  </to>
                </anchor>
              </controlPr>
            </control>
          </mc:Choice>
        </mc:AlternateContent>
        <mc:AlternateContent xmlns:mc="http://schemas.openxmlformats.org/markup-compatibility/2006">
          <mc:Choice Requires="x14">
            <control shapeId="4431" r:id="rId187" name="Check Box 335">
              <controlPr defaultSize="0" autoFill="0" autoLine="0" autoPict="0">
                <anchor moveWithCells="1">
                  <from>
                    <xdr:col>14</xdr:col>
                    <xdr:colOff>101600</xdr:colOff>
                    <xdr:row>96</xdr:row>
                    <xdr:rowOff>25400</xdr:rowOff>
                  </from>
                  <to>
                    <xdr:col>14</xdr:col>
                    <xdr:colOff>292100</xdr:colOff>
                    <xdr:row>96</xdr:row>
                    <xdr:rowOff>139700</xdr:rowOff>
                  </to>
                </anchor>
              </controlPr>
            </control>
          </mc:Choice>
        </mc:AlternateContent>
        <mc:AlternateContent xmlns:mc="http://schemas.openxmlformats.org/markup-compatibility/2006">
          <mc:Choice Requires="x14">
            <control shapeId="4432" r:id="rId188" name="Check Box 336">
              <controlPr defaultSize="0" autoFill="0" autoLine="0" autoPict="0">
                <anchor moveWithCells="1">
                  <from>
                    <xdr:col>14</xdr:col>
                    <xdr:colOff>101600</xdr:colOff>
                    <xdr:row>97</xdr:row>
                    <xdr:rowOff>25400</xdr:rowOff>
                  </from>
                  <to>
                    <xdr:col>14</xdr:col>
                    <xdr:colOff>292100</xdr:colOff>
                    <xdr:row>97</xdr:row>
                    <xdr:rowOff>139700</xdr:rowOff>
                  </to>
                </anchor>
              </controlPr>
            </control>
          </mc:Choice>
        </mc:AlternateContent>
        <mc:AlternateContent xmlns:mc="http://schemas.openxmlformats.org/markup-compatibility/2006">
          <mc:Choice Requires="x14">
            <control shapeId="4433" r:id="rId189" name="Check Box 337">
              <controlPr defaultSize="0" autoFill="0" autoLine="0" autoPict="0">
                <anchor moveWithCells="1">
                  <from>
                    <xdr:col>14</xdr:col>
                    <xdr:colOff>101600</xdr:colOff>
                    <xdr:row>98</xdr:row>
                    <xdr:rowOff>25400</xdr:rowOff>
                  </from>
                  <to>
                    <xdr:col>14</xdr:col>
                    <xdr:colOff>292100</xdr:colOff>
                    <xdr:row>98</xdr:row>
                    <xdr:rowOff>139700</xdr:rowOff>
                  </to>
                </anchor>
              </controlPr>
            </control>
          </mc:Choice>
        </mc:AlternateContent>
        <mc:AlternateContent xmlns:mc="http://schemas.openxmlformats.org/markup-compatibility/2006">
          <mc:Choice Requires="x14">
            <control shapeId="4434" r:id="rId190" name="Check Box 338">
              <controlPr defaultSize="0" autoFill="0" autoLine="0" autoPict="0">
                <anchor moveWithCells="1">
                  <from>
                    <xdr:col>14</xdr:col>
                    <xdr:colOff>101600</xdr:colOff>
                    <xdr:row>99</xdr:row>
                    <xdr:rowOff>25400</xdr:rowOff>
                  </from>
                  <to>
                    <xdr:col>14</xdr:col>
                    <xdr:colOff>292100</xdr:colOff>
                    <xdr:row>99</xdr:row>
                    <xdr:rowOff>139700</xdr:rowOff>
                  </to>
                </anchor>
              </controlPr>
            </control>
          </mc:Choice>
        </mc:AlternateContent>
        <mc:AlternateContent xmlns:mc="http://schemas.openxmlformats.org/markup-compatibility/2006">
          <mc:Choice Requires="x14">
            <control shapeId="4435" r:id="rId191" name="Check Box 339">
              <controlPr defaultSize="0" autoFill="0" autoLine="0" autoPict="0">
                <anchor moveWithCells="1">
                  <from>
                    <xdr:col>14</xdr:col>
                    <xdr:colOff>101600</xdr:colOff>
                    <xdr:row>100</xdr:row>
                    <xdr:rowOff>25400</xdr:rowOff>
                  </from>
                  <to>
                    <xdr:col>14</xdr:col>
                    <xdr:colOff>292100</xdr:colOff>
                    <xdr:row>100</xdr:row>
                    <xdr:rowOff>139700</xdr:rowOff>
                  </to>
                </anchor>
              </controlPr>
            </control>
          </mc:Choice>
        </mc:AlternateContent>
        <mc:AlternateContent xmlns:mc="http://schemas.openxmlformats.org/markup-compatibility/2006">
          <mc:Choice Requires="x14">
            <control shapeId="4436" r:id="rId192" name="Check Box 340">
              <controlPr defaultSize="0" autoFill="0" autoLine="0" autoPict="0">
                <anchor moveWithCells="1">
                  <from>
                    <xdr:col>14</xdr:col>
                    <xdr:colOff>101600</xdr:colOff>
                    <xdr:row>101</xdr:row>
                    <xdr:rowOff>25400</xdr:rowOff>
                  </from>
                  <to>
                    <xdr:col>14</xdr:col>
                    <xdr:colOff>292100</xdr:colOff>
                    <xdr:row>101</xdr:row>
                    <xdr:rowOff>139700</xdr:rowOff>
                  </to>
                </anchor>
              </controlPr>
            </control>
          </mc:Choice>
        </mc:AlternateContent>
        <mc:AlternateContent xmlns:mc="http://schemas.openxmlformats.org/markup-compatibility/2006">
          <mc:Choice Requires="x14">
            <control shapeId="4437" r:id="rId193" name="Check Box 341">
              <controlPr defaultSize="0" autoFill="0" autoLine="0" autoPict="0">
                <anchor moveWithCells="1">
                  <from>
                    <xdr:col>17</xdr:col>
                    <xdr:colOff>101600</xdr:colOff>
                    <xdr:row>93</xdr:row>
                    <xdr:rowOff>25400</xdr:rowOff>
                  </from>
                  <to>
                    <xdr:col>17</xdr:col>
                    <xdr:colOff>292100</xdr:colOff>
                    <xdr:row>93</xdr:row>
                    <xdr:rowOff>139700</xdr:rowOff>
                  </to>
                </anchor>
              </controlPr>
            </control>
          </mc:Choice>
        </mc:AlternateContent>
        <mc:AlternateContent xmlns:mc="http://schemas.openxmlformats.org/markup-compatibility/2006">
          <mc:Choice Requires="x14">
            <control shapeId="4438" r:id="rId194" name="Check Box 342">
              <controlPr defaultSize="0" autoFill="0" autoLine="0" autoPict="0">
                <anchor moveWithCells="1">
                  <from>
                    <xdr:col>17</xdr:col>
                    <xdr:colOff>101600</xdr:colOff>
                    <xdr:row>94</xdr:row>
                    <xdr:rowOff>25400</xdr:rowOff>
                  </from>
                  <to>
                    <xdr:col>17</xdr:col>
                    <xdr:colOff>292100</xdr:colOff>
                    <xdr:row>94</xdr:row>
                    <xdr:rowOff>139700</xdr:rowOff>
                  </to>
                </anchor>
              </controlPr>
            </control>
          </mc:Choice>
        </mc:AlternateContent>
        <mc:AlternateContent xmlns:mc="http://schemas.openxmlformats.org/markup-compatibility/2006">
          <mc:Choice Requires="x14">
            <control shapeId="4439" r:id="rId195" name="Check Box 343">
              <controlPr defaultSize="0" autoFill="0" autoLine="0" autoPict="0">
                <anchor moveWithCells="1">
                  <from>
                    <xdr:col>17</xdr:col>
                    <xdr:colOff>101600</xdr:colOff>
                    <xdr:row>95</xdr:row>
                    <xdr:rowOff>25400</xdr:rowOff>
                  </from>
                  <to>
                    <xdr:col>17</xdr:col>
                    <xdr:colOff>292100</xdr:colOff>
                    <xdr:row>95</xdr:row>
                    <xdr:rowOff>139700</xdr:rowOff>
                  </to>
                </anchor>
              </controlPr>
            </control>
          </mc:Choice>
        </mc:AlternateContent>
        <mc:AlternateContent xmlns:mc="http://schemas.openxmlformats.org/markup-compatibility/2006">
          <mc:Choice Requires="x14">
            <control shapeId="4440" r:id="rId196" name="Check Box 344">
              <controlPr defaultSize="0" autoFill="0" autoLine="0" autoPict="0">
                <anchor moveWithCells="1">
                  <from>
                    <xdr:col>17</xdr:col>
                    <xdr:colOff>101600</xdr:colOff>
                    <xdr:row>96</xdr:row>
                    <xdr:rowOff>25400</xdr:rowOff>
                  </from>
                  <to>
                    <xdr:col>17</xdr:col>
                    <xdr:colOff>292100</xdr:colOff>
                    <xdr:row>96</xdr:row>
                    <xdr:rowOff>139700</xdr:rowOff>
                  </to>
                </anchor>
              </controlPr>
            </control>
          </mc:Choice>
        </mc:AlternateContent>
        <mc:AlternateContent xmlns:mc="http://schemas.openxmlformats.org/markup-compatibility/2006">
          <mc:Choice Requires="x14">
            <control shapeId="4441" r:id="rId197" name="Check Box 345">
              <controlPr defaultSize="0" autoFill="0" autoLine="0" autoPict="0">
                <anchor moveWithCells="1">
                  <from>
                    <xdr:col>17</xdr:col>
                    <xdr:colOff>101600</xdr:colOff>
                    <xdr:row>97</xdr:row>
                    <xdr:rowOff>25400</xdr:rowOff>
                  </from>
                  <to>
                    <xdr:col>17</xdr:col>
                    <xdr:colOff>292100</xdr:colOff>
                    <xdr:row>97</xdr:row>
                    <xdr:rowOff>139700</xdr:rowOff>
                  </to>
                </anchor>
              </controlPr>
            </control>
          </mc:Choice>
        </mc:AlternateContent>
        <mc:AlternateContent xmlns:mc="http://schemas.openxmlformats.org/markup-compatibility/2006">
          <mc:Choice Requires="x14">
            <control shapeId="4442" r:id="rId198" name="Check Box 346">
              <controlPr defaultSize="0" autoFill="0" autoLine="0" autoPict="0">
                <anchor moveWithCells="1">
                  <from>
                    <xdr:col>17</xdr:col>
                    <xdr:colOff>101600</xdr:colOff>
                    <xdr:row>98</xdr:row>
                    <xdr:rowOff>25400</xdr:rowOff>
                  </from>
                  <to>
                    <xdr:col>17</xdr:col>
                    <xdr:colOff>292100</xdr:colOff>
                    <xdr:row>98</xdr:row>
                    <xdr:rowOff>139700</xdr:rowOff>
                  </to>
                </anchor>
              </controlPr>
            </control>
          </mc:Choice>
        </mc:AlternateContent>
        <mc:AlternateContent xmlns:mc="http://schemas.openxmlformats.org/markup-compatibility/2006">
          <mc:Choice Requires="x14">
            <control shapeId="4443" r:id="rId199" name="Check Box 347">
              <controlPr defaultSize="0" autoFill="0" autoLine="0" autoPict="0">
                <anchor moveWithCells="1">
                  <from>
                    <xdr:col>17</xdr:col>
                    <xdr:colOff>101600</xdr:colOff>
                    <xdr:row>99</xdr:row>
                    <xdr:rowOff>25400</xdr:rowOff>
                  </from>
                  <to>
                    <xdr:col>17</xdr:col>
                    <xdr:colOff>292100</xdr:colOff>
                    <xdr:row>99</xdr:row>
                    <xdr:rowOff>139700</xdr:rowOff>
                  </to>
                </anchor>
              </controlPr>
            </control>
          </mc:Choice>
        </mc:AlternateContent>
        <mc:AlternateContent xmlns:mc="http://schemas.openxmlformats.org/markup-compatibility/2006">
          <mc:Choice Requires="x14">
            <control shapeId="4444" r:id="rId200" name="Check Box 348">
              <controlPr defaultSize="0" autoFill="0" autoLine="0" autoPict="0">
                <anchor moveWithCells="1">
                  <from>
                    <xdr:col>17</xdr:col>
                    <xdr:colOff>101600</xdr:colOff>
                    <xdr:row>100</xdr:row>
                    <xdr:rowOff>25400</xdr:rowOff>
                  </from>
                  <to>
                    <xdr:col>17</xdr:col>
                    <xdr:colOff>292100</xdr:colOff>
                    <xdr:row>100</xdr:row>
                    <xdr:rowOff>139700</xdr:rowOff>
                  </to>
                </anchor>
              </controlPr>
            </control>
          </mc:Choice>
        </mc:AlternateContent>
        <mc:AlternateContent xmlns:mc="http://schemas.openxmlformats.org/markup-compatibility/2006">
          <mc:Choice Requires="x14">
            <control shapeId="4445" r:id="rId201" name="Check Box 349">
              <controlPr defaultSize="0" autoFill="0" autoLine="0" autoPict="0">
                <anchor moveWithCells="1">
                  <from>
                    <xdr:col>17</xdr:col>
                    <xdr:colOff>101600</xdr:colOff>
                    <xdr:row>101</xdr:row>
                    <xdr:rowOff>25400</xdr:rowOff>
                  </from>
                  <to>
                    <xdr:col>17</xdr:col>
                    <xdr:colOff>292100</xdr:colOff>
                    <xdr:row>101</xdr:row>
                    <xdr:rowOff>139700</xdr:rowOff>
                  </to>
                </anchor>
              </controlPr>
            </control>
          </mc:Choice>
        </mc:AlternateContent>
        <mc:AlternateContent xmlns:mc="http://schemas.openxmlformats.org/markup-compatibility/2006">
          <mc:Choice Requires="x14">
            <control shapeId="4446" r:id="rId202" name="Check Box 350">
              <controlPr defaultSize="0" autoFill="0" autoLine="0" autoPict="0">
                <anchor moveWithCells="1">
                  <from>
                    <xdr:col>14</xdr:col>
                    <xdr:colOff>101600</xdr:colOff>
                    <xdr:row>102</xdr:row>
                    <xdr:rowOff>25400</xdr:rowOff>
                  </from>
                  <to>
                    <xdr:col>14</xdr:col>
                    <xdr:colOff>292100</xdr:colOff>
                    <xdr:row>102</xdr:row>
                    <xdr:rowOff>139700</xdr:rowOff>
                  </to>
                </anchor>
              </controlPr>
            </control>
          </mc:Choice>
        </mc:AlternateContent>
        <mc:AlternateContent xmlns:mc="http://schemas.openxmlformats.org/markup-compatibility/2006">
          <mc:Choice Requires="x14">
            <control shapeId="4447" r:id="rId203" name="Check Box 351">
              <controlPr defaultSize="0" autoFill="0" autoLine="0" autoPict="0">
                <anchor moveWithCells="1">
                  <from>
                    <xdr:col>14</xdr:col>
                    <xdr:colOff>101600</xdr:colOff>
                    <xdr:row>103</xdr:row>
                    <xdr:rowOff>25400</xdr:rowOff>
                  </from>
                  <to>
                    <xdr:col>14</xdr:col>
                    <xdr:colOff>292100</xdr:colOff>
                    <xdr:row>103</xdr:row>
                    <xdr:rowOff>139700</xdr:rowOff>
                  </to>
                </anchor>
              </controlPr>
            </control>
          </mc:Choice>
        </mc:AlternateContent>
        <mc:AlternateContent xmlns:mc="http://schemas.openxmlformats.org/markup-compatibility/2006">
          <mc:Choice Requires="x14">
            <control shapeId="4448" r:id="rId204" name="Check Box 352">
              <controlPr defaultSize="0" autoFill="0" autoLine="0" autoPict="0">
                <anchor moveWithCells="1">
                  <from>
                    <xdr:col>14</xdr:col>
                    <xdr:colOff>101600</xdr:colOff>
                    <xdr:row>104</xdr:row>
                    <xdr:rowOff>25400</xdr:rowOff>
                  </from>
                  <to>
                    <xdr:col>14</xdr:col>
                    <xdr:colOff>292100</xdr:colOff>
                    <xdr:row>104</xdr:row>
                    <xdr:rowOff>139700</xdr:rowOff>
                  </to>
                </anchor>
              </controlPr>
            </control>
          </mc:Choice>
        </mc:AlternateContent>
        <mc:AlternateContent xmlns:mc="http://schemas.openxmlformats.org/markup-compatibility/2006">
          <mc:Choice Requires="x14">
            <control shapeId="4449" r:id="rId205" name="Check Box 353">
              <controlPr defaultSize="0" autoFill="0" autoLine="0" autoPict="0">
                <anchor moveWithCells="1">
                  <from>
                    <xdr:col>14</xdr:col>
                    <xdr:colOff>101600</xdr:colOff>
                    <xdr:row>105</xdr:row>
                    <xdr:rowOff>25400</xdr:rowOff>
                  </from>
                  <to>
                    <xdr:col>14</xdr:col>
                    <xdr:colOff>292100</xdr:colOff>
                    <xdr:row>105</xdr:row>
                    <xdr:rowOff>139700</xdr:rowOff>
                  </to>
                </anchor>
              </controlPr>
            </control>
          </mc:Choice>
        </mc:AlternateContent>
        <mc:AlternateContent xmlns:mc="http://schemas.openxmlformats.org/markup-compatibility/2006">
          <mc:Choice Requires="x14">
            <control shapeId="4450" r:id="rId206" name="Check Box 354">
              <controlPr defaultSize="0" autoFill="0" autoLine="0" autoPict="0">
                <anchor moveWithCells="1">
                  <from>
                    <xdr:col>14</xdr:col>
                    <xdr:colOff>101600</xdr:colOff>
                    <xdr:row>106</xdr:row>
                    <xdr:rowOff>25400</xdr:rowOff>
                  </from>
                  <to>
                    <xdr:col>14</xdr:col>
                    <xdr:colOff>292100</xdr:colOff>
                    <xdr:row>106</xdr:row>
                    <xdr:rowOff>139700</xdr:rowOff>
                  </to>
                </anchor>
              </controlPr>
            </control>
          </mc:Choice>
        </mc:AlternateContent>
        <mc:AlternateContent xmlns:mc="http://schemas.openxmlformats.org/markup-compatibility/2006">
          <mc:Choice Requires="x14">
            <control shapeId="4451" r:id="rId207" name="Check Box 355">
              <controlPr defaultSize="0" autoFill="0" autoLine="0" autoPict="0">
                <anchor moveWithCells="1">
                  <from>
                    <xdr:col>14</xdr:col>
                    <xdr:colOff>101600</xdr:colOff>
                    <xdr:row>107</xdr:row>
                    <xdr:rowOff>25400</xdr:rowOff>
                  </from>
                  <to>
                    <xdr:col>14</xdr:col>
                    <xdr:colOff>292100</xdr:colOff>
                    <xdr:row>107</xdr:row>
                    <xdr:rowOff>139700</xdr:rowOff>
                  </to>
                </anchor>
              </controlPr>
            </control>
          </mc:Choice>
        </mc:AlternateContent>
        <mc:AlternateContent xmlns:mc="http://schemas.openxmlformats.org/markup-compatibility/2006">
          <mc:Choice Requires="x14">
            <control shapeId="4452" r:id="rId208" name="Check Box 356">
              <controlPr defaultSize="0" autoFill="0" autoLine="0" autoPict="0">
                <anchor moveWithCells="1">
                  <from>
                    <xdr:col>14</xdr:col>
                    <xdr:colOff>101600</xdr:colOff>
                    <xdr:row>108</xdr:row>
                    <xdr:rowOff>25400</xdr:rowOff>
                  </from>
                  <to>
                    <xdr:col>14</xdr:col>
                    <xdr:colOff>292100</xdr:colOff>
                    <xdr:row>108</xdr:row>
                    <xdr:rowOff>139700</xdr:rowOff>
                  </to>
                </anchor>
              </controlPr>
            </control>
          </mc:Choice>
        </mc:AlternateContent>
        <mc:AlternateContent xmlns:mc="http://schemas.openxmlformats.org/markup-compatibility/2006">
          <mc:Choice Requires="x14">
            <control shapeId="4453" r:id="rId209" name="Check Box 357">
              <controlPr defaultSize="0" autoFill="0" autoLine="0" autoPict="0">
                <anchor moveWithCells="1">
                  <from>
                    <xdr:col>14</xdr:col>
                    <xdr:colOff>101600</xdr:colOff>
                    <xdr:row>109</xdr:row>
                    <xdr:rowOff>25400</xdr:rowOff>
                  </from>
                  <to>
                    <xdr:col>14</xdr:col>
                    <xdr:colOff>292100</xdr:colOff>
                    <xdr:row>109</xdr:row>
                    <xdr:rowOff>139700</xdr:rowOff>
                  </to>
                </anchor>
              </controlPr>
            </control>
          </mc:Choice>
        </mc:AlternateContent>
        <mc:AlternateContent xmlns:mc="http://schemas.openxmlformats.org/markup-compatibility/2006">
          <mc:Choice Requires="x14">
            <control shapeId="4454" r:id="rId210" name="Check Box 358">
              <controlPr defaultSize="0" autoFill="0" autoLine="0" autoPict="0">
                <anchor moveWithCells="1">
                  <from>
                    <xdr:col>14</xdr:col>
                    <xdr:colOff>101600</xdr:colOff>
                    <xdr:row>110</xdr:row>
                    <xdr:rowOff>25400</xdr:rowOff>
                  </from>
                  <to>
                    <xdr:col>14</xdr:col>
                    <xdr:colOff>292100</xdr:colOff>
                    <xdr:row>110</xdr:row>
                    <xdr:rowOff>139700</xdr:rowOff>
                  </to>
                </anchor>
              </controlPr>
            </control>
          </mc:Choice>
        </mc:AlternateContent>
        <mc:AlternateContent xmlns:mc="http://schemas.openxmlformats.org/markup-compatibility/2006">
          <mc:Choice Requires="x14">
            <control shapeId="4455" r:id="rId211" name="Check Box 359">
              <controlPr defaultSize="0" autoFill="0" autoLine="0" autoPict="0">
                <anchor moveWithCells="1">
                  <from>
                    <xdr:col>17</xdr:col>
                    <xdr:colOff>101600</xdr:colOff>
                    <xdr:row>102</xdr:row>
                    <xdr:rowOff>25400</xdr:rowOff>
                  </from>
                  <to>
                    <xdr:col>17</xdr:col>
                    <xdr:colOff>292100</xdr:colOff>
                    <xdr:row>102</xdr:row>
                    <xdr:rowOff>139700</xdr:rowOff>
                  </to>
                </anchor>
              </controlPr>
            </control>
          </mc:Choice>
        </mc:AlternateContent>
        <mc:AlternateContent xmlns:mc="http://schemas.openxmlformats.org/markup-compatibility/2006">
          <mc:Choice Requires="x14">
            <control shapeId="4456" r:id="rId212" name="Check Box 360">
              <controlPr defaultSize="0" autoFill="0" autoLine="0" autoPict="0">
                <anchor moveWithCells="1">
                  <from>
                    <xdr:col>17</xdr:col>
                    <xdr:colOff>101600</xdr:colOff>
                    <xdr:row>103</xdr:row>
                    <xdr:rowOff>25400</xdr:rowOff>
                  </from>
                  <to>
                    <xdr:col>17</xdr:col>
                    <xdr:colOff>292100</xdr:colOff>
                    <xdr:row>103</xdr:row>
                    <xdr:rowOff>139700</xdr:rowOff>
                  </to>
                </anchor>
              </controlPr>
            </control>
          </mc:Choice>
        </mc:AlternateContent>
        <mc:AlternateContent xmlns:mc="http://schemas.openxmlformats.org/markup-compatibility/2006">
          <mc:Choice Requires="x14">
            <control shapeId="4457" r:id="rId213" name="Check Box 361">
              <controlPr defaultSize="0" autoFill="0" autoLine="0" autoPict="0">
                <anchor moveWithCells="1">
                  <from>
                    <xdr:col>17</xdr:col>
                    <xdr:colOff>101600</xdr:colOff>
                    <xdr:row>104</xdr:row>
                    <xdr:rowOff>25400</xdr:rowOff>
                  </from>
                  <to>
                    <xdr:col>17</xdr:col>
                    <xdr:colOff>292100</xdr:colOff>
                    <xdr:row>104</xdr:row>
                    <xdr:rowOff>139700</xdr:rowOff>
                  </to>
                </anchor>
              </controlPr>
            </control>
          </mc:Choice>
        </mc:AlternateContent>
        <mc:AlternateContent xmlns:mc="http://schemas.openxmlformats.org/markup-compatibility/2006">
          <mc:Choice Requires="x14">
            <control shapeId="4458" r:id="rId214" name="Check Box 362">
              <controlPr defaultSize="0" autoFill="0" autoLine="0" autoPict="0">
                <anchor moveWithCells="1">
                  <from>
                    <xdr:col>17</xdr:col>
                    <xdr:colOff>101600</xdr:colOff>
                    <xdr:row>105</xdr:row>
                    <xdr:rowOff>25400</xdr:rowOff>
                  </from>
                  <to>
                    <xdr:col>17</xdr:col>
                    <xdr:colOff>292100</xdr:colOff>
                    <xdr:row>105</xdr:row>
                    <xdr:rowOff>139700</xdr:rowOff>
                  </to>
                </anchor>
              </controlPr>
            </control>
          </mc:Choice>
        </mc:AlternateContent>
        <mc:AlternateContent xmlns:mc="http://schemas.openxmlformats.org/markup-compatibility/2006">
          <mc:Choice Requires="x14">
            <control shapeId="4459" r:id="rId215" name="Check Box 363">
              <controlPr defaultSize="0" autoFill="0" autoLine="0" autoPict="0">
                <anchor moveWithCells="1">
                  <from>
                    <xdr:col>17</xdr:col>
                    <xdr:colOff>101600</xdr:colOff>
                    <xdr:row>106</xdr:row>
                    <xdr:rowOff>25400</xdr:rowOff>
                  </from>
                  <to>
                    <xdr:col>17</xdr:col>
                    <xdr:colOff>292100</xdr:colOff>
                    <xdr:row>106</xdr:row>
                    <xdr:rowOff>139700</xdr:rowOff>
                  </to>
                </anchor>
              </controlPr>
            </control>
          </mc:Choice>
        </mc:AlternateContent>
        <mc:AlternateContent xmlns:mc="http://schemas.openxmlformats.org/markup-compatibility/2006">
          <mc:Choice Requires="x14">
            <control shapeId="4460" r:id="rId216" name="Check Box 364">
              <controlPr defaultSize="0" autoFill="0" autoLine="0" autoPict="0">
                <anchor moveWithCells="1">
                  <from>
                    <xdr:col>17</xdr:col>
                    <xdr:colOff>101600</xdr:colOff>
                    <xdr:row>107</xdr:row>
                    <xdr:rowOff>25400</xdr:rowOff>
                  </from>
                  <to>
                    <xdr:col>17</xdr:col>
                    <xdr:colOff>292100</xdr:colOff>
                    <xdr:row>107</xdr:row>
                    <xdr:rowOff>139700</xdr:rowOff>
                  </to>
                </anchor>
              </controlPr>
            </control>
          </mc:Choice>
        </mc:AlternateContent>
        <mc:AlternateContent xmlns:mc="http://schemas.openxmlformats.org/markup-compatibility/2006">
          <mc:Choice Requires="x14">
            <control shapeId="4461" r:id="rId217" name="Check Box 365">
              <controlPr defaultSize="0" autoFill="0" autoLine="0" autoPict="0">
                <anchor moveWithCells="1">
                  <from>
                    <xdr:col>17</xdr:col>
                    <xdr:colOff>101600</xdr:colOff>
                    <xdr:row>108</xdr:row>
                    <xdr:rowOff>25400</xdr:rowOff>
                  </from>
                  <to>
                    <xdr:col>17</xdr:col>
                    <xdr:colOff>292100</xdr:colOff>
                    <xdr:row>108</xdr:row>
                    <xdr:rowOff>139700</xdr:rowOff>
                  </to>
                </anchor>
              </controlPr>
            </control>
          </mc:Choice>
        </mc:AlternateContent>
        <mc:AlternateContent xmlns:mc="http://schemas.openxmlformats.org/markup-compatibility/2006">
          <mc:Choice Requires="x14">
            <control shapeId="4462" r:id="rId218" name="Check Box 366">
              <controlPr defaultSize="0" autoFill="0" autoLine="0" autoPict="0">
                <anchor moveWithCells="1">
                  <from>
                    <xdr:col>17</xdr:col>
                    <xdr:colOff>101600</xdr:colOff>
                    <xdr:row>109</xdr:row>
                    <xdr:rowOff>25400</xdr:rowOff>
                  </from>
                  <to>
                    <xdr:col>17</xdr:col>
                    <xdr:colOff>292100</xdr:colOff>
                    <xdr:row>109</xdr:row>
                    <xdr:rowOff>139700</xdr:rowOff>
                  </to>
                </anchor>
              </controlPr>
            </control>
          </mc:Choice>
        </mc:AlternateContent>
        <mc:AlternateContent xmlns:mc="http://schemas.openxmlformats.org/markup-compatibility/2006">
          <mc:Choice Requires="x14">
            <control shapeId="4463" r:id="rId219" name="Check Box 367">
              <controlPr defaultSize="0" autoFill="0" autoLine="0" autoPict="0">
                <anchor moveWithCells="1">
                  <from>
                    <xdr:col>17</xdr:col>
                    <xdr:colOff>101600</xdr:colOff>
                    <xdr:row>110</xdr:row>
                    <xdr:rowOff>25400</xdr:rowOff>
                  </from>
                  <to>
                    <xdr:col>17</xdr:col>
                    <xdr:colOff>292100</xdr:colOff>
                    <xdr:row>110</xdr:row>
                    <xdr:rowOff>139700</xdr:rowOff>
                  </to>
                </anchor>
              </controlPr>
            </control>
          </mc:Choice>
        </mc:AlternateContent>
        <mc:AlternateContent xmlns:mc="http://schemas.openxmlformats.org/markup-compatibility/2006">
          <mc:Choice Requires="x14">
            <control shapeId="4464" r:id="rId220" name="Check Box 368">
              <controlPr defaultSize="0" autoFill="0" autoLine="0" autoPict="0">
                <anchor moveWithCells="1">
                  <from>
                    <xdr:col>14</xdr:col>
                    <xdr:colOff>101600</xdr:colOff>
                    <xdr:row>111</xdr:row>
                    <xdr:rowOff>25400</xdr:rowOff>
                  </from>
                  <to>
                    <xdr:col>14</xdr:col>
                    <xdr:colOff>292100</xdr:colOff>
                    <xdr:row>111</xdr:row>
                    <xdr:rowOff>139700</xdr:rowOff>
                  </to>
                </anchor>
              </controlPr>
            </control>
          </mc:Choice>
        </mc:AlternateContent>
        <mc:AlternateContent xmlns:mc="http://schemas.openxmlformats.org/markup-compatibility/2006">
          <mc:Choice Requires="x14">
            <control shapeId="4465" r:id="rId221" name="Check Box 369">
              <controlPr defaultSize="0" autoFill="0" autoLine="0" autoPict="0">
                <anchor moveWithCells="1">
                  <from>
                    <xdr:col>14</xdr:col>
                    <xdr:colOff>101600</xdr:colOff>
                    <xdr:row>112</xdr:row>
                    <xdr:rowOff>25400</xdr:rowOff>
                  </from>
                  <to>
                    <xdr:col>14</xdr:col>
                    <xdr:colOff>292100</xdr:colOff>
                    <xdr:row>112</xdr:row>
                    <xdr:rowOff>139700</xdr:rowOff>
                  </to>
                </anchor>
              </controlPr>
            </control>
          </mc:Choice>
        </mc:AlternateContent>
        <mc:AlternateContent xmlns:mc="http://schemas.openxmlformats.org/markup-compatibility/2006">
          <mc:Choice Requires="x14">
            <control shapeId="4466" r:id="rId222" name="Check Box 370">
              <controlPr defaultSize="0" autoFill="0" autoLine="0" autoPict="0">
                <anchor moveWithCells="1">
                  <from>
                    <xdr:col>14</xdr:col>
                    <xdr:colOff>101600</xdr:colOff>
                    <xdr:row>113</xdr:row>
                    <xdr:rowOff>25400</xdr:rowOff>
                  </from>
                  <to>
                    <xdr:col>14</xdr:col>
                    <xdr:colOff>292100</xdr:colOff>
                    <xdr:row>113</xdr:row>
                    <xdr:rowOff>139700</xdr:rowOff>
                  </to>
                </anchor>
              </controlPr>
            </control>
          </mc:Choice>
        </mc:AlternateContent>
        <mc:AlternateContent xmlns:mc="http://schemas.openxmlformats.org/markup-compatibility/2006">
          <mc:Choice Requires="x14">
            <control shapeId="4467" r:id="rId223" name="Check Box 371">
              <controlPr defaultSize="0" autoFill="0" autoLine="0" autoPict="0">
                <anchor moveWithCells="1">
                  <from>
                    <xdr:col>14</xdr:col>
                    <xdr:colOff>101600</xdr:colOff>
                    <xdr:row>114</xdr:row>
                    <xdr:rowOff>25400</xdr:rowOff>
                  </from>
                  <to>
                    <xdr:col>14</xdr:col>
                    <xdr:colOff>292100</xdr:colOff>
                    <xdr:row>114</xdr:row>
                    <xdr:rowOff>139700</xdr:rowOff>
                  </to>
                </anchor>
              </controlPr>
            </control>
          </mc:Choice>
        </mc:AlternateContent>
        <mc:AlternateContent xmlns:mc="http://schemas.openxmlformats.org/markup-compatibility/2006">
          <mc:Choice Requires="x14">
            <control shapeId="4468" r:id="rId224" name="Check Box 372">
              <controlPr defaultSize="0" autoFill="0" autoLine="0" autoPict="0">
                <anchor moveWithCells="1">
                  <from>
                    <xdr:col>14</xdr:col>
                    <xdr:colOff>101600</xdr:colOff>
                    <xdr:row>115</xdr:row>
                    <xdr:rowOff>25400</xdr:rowOff>
                  </from>
                  <to>
                    <xdr:col>14</xdr:col>
                    <xdr:colOff>292100</xdr:colOff>
                    <xdr:row>115</xdr:row>
                    <xdr:rowOff>139700</xdr:rowOff>
                  </to>
                </anchor>
              </controlPr>
            </control>
          </mc:Choice>
        </mc:AlternateContent>
        <mc:AlternateContent xmlns:mc="http://schemas.openxmlformats.org/markup-compatibility/2006">
          <mc:Choice Requires="x14">
            <control shapeId="4469" r:id="rId225" name="Check Box 373">
              <controlPr defaultSize="0" autoFill="0" autoLine="0" autoPict="0">
                <anchor moveWithCells="1">
                  <from>
                    <xdr:col>14</xdr:col>
                    <xdr:colOff>101600</xdr:colOff>
                    <xdr:row>116</xdr:row>
                    <xdr:rowOff>25400</xdr:rowOff>
                  </from>
                  <to>
                    <xdr:col>14</xdr:col>
                    <xdr:colOff>292100</xdr:colOff>
                    <xdr:row>116</xdr:row>
                    <xdr:rowOff>139700</xdr:rowOff>
                  </to>
                </anchor>
              </controlPr>
            </control>
          </mc:Choice>
        </mc:AlternateContent>
        <mc:AlternateContent xmlns:mc="http://schemas.openxmlformats.org/markup-compatibility/2006">
          <mc:Choice Requires="x14">
            <control shapeId="4470" r:id="rId226" name="Check Box 374">
              <controlPr defaultSize="0" autoFill="0" autoLine="0" autoPict="0">
                <anchor moveWithCells="1">
                  <from>
                    <xdr:col>14</xdr:col>
                    <xdr:colOff>101600</xdr:colOff>
                    <xdr:row>117</xdr:row>
                    <xdr:rowOff>25400</xdr:rowOff>
                  </from>
                  <to>
                    <xdr:col>14</xdr:col>
                    <xdr:colOff>292100</xdr:colOff>
                    <xdr:row>117</xdr:row>
                    <xdr:rowOff>139700</xdr:rowOff>
                  </to>
                </anchor>
              </controlPr>
            </control>
          </mc:Choice>
        </mc:AlternateContent>
        <mc:AlternateContent xmlns:mc="http://schemas.openxmlformats.org/markup-compatibility/2006">
          <mc:Choice Requires="x14">
            <control shapeId="4471" r:id="rId227" name="Check Box 375">
              <controlPr defaultSize="0" autoFill="0" autoLine="0" autoPict="0">
                <anchor moveWithCells="1">
                  <from>
                    <xdr:col>14</xdr:col>
                    <xdr:colOff>101600</xdr:colOff>
                    <xdr:row>118</xdr:row>
                    <xdr:rowOff>25400</xdr:rowOff>
                  </from>
                  <to>
                    <xdr:col>14</xdr:col>
                    <xdr:colOff>292100</xdr:colOff>
                    <xdr:row>118</xdr:row>
                    <xdr:rowOff>139700</xdr:rowOff>
                  </to>
                </anchor>
              </controlPr>
            </control>
          </mc:Choice>
        </mc:AlternateContent>
        <mc:AlternateContent xmlns:mc="http://schemas.openxmlformats.org/markup-compatibility/2006">
          <mc:Choice Requires="x14">
            <control shapeId="4472" r:id="rId228" name="Check Box 376">
              <controlPr defaultSize="0" autoFill="0" autoLine="0" autoPict="0">
                <anchor moveWithCells="1">
                  <from>
                    <xdr:col>14</xdr:col>
                    <xdr:colOff>101600</xdr:colOff>
                    <xdr:row>119</xdr:row>
                    <xdr:rowOff>25400</xdr:rowOff>
                  </from>
                  <to>
                    <xdr:col>14</xdr:col>
                    <xdr:colOff>292100</xdr:colOff>
                    <xdr:row>119</xdr:row>
                    <xdr:rowOff>139700</xdr:rowOff>
                  </to>
                </anchor>
              </controlPr>
            </control>
          </mc:Choice>
        </mc:AlternateContent>
        <mc:AlternateContent xmlns:mc="http://schemas.openxmlformats.org/markup-compatibility/2006">
          <mc:Choice Requires="x14">
            <control shapeId="4473" r:id="rId229" name="Check Box 377">
              <controlPr defaultSize="0" autoFill="0" autoLine="0" autoPict="0">
                <anchor moveWithCells="1">
                  <from>
                    <xdr:col>17</xdr:col>
                    <xdr:colOff>101600</xdr:colOff>
                    <xdr:row>111</xdr:row>
                    <xdr:rowOff>25400</xdr:rowOff>
                  </from>
                  <to>
                    <xdr:col>17</xdr:col>
                    <xdr:colOff>292100</xdr:colOff>
                    <xdr:row>111</xdr:row>
                    <xdr:rowOff>139700</xdr:rowOff>
                  </to>
                </anchor>
              </controlPr>
            </control>
          </mc:Choice>
        </mc:AlternateContent>
        <mc:AlternateContent xmlns:mc="http://schemas.openxmlformats.org/markup-compatibility/2006">
          <mc:Choice Requires="x14">
            <control shapeId="4474" r:id="rId230" name="Check Box 378">
              <controlPr defaultSize="0" autoFill="0" autoLine="0" autoPict="0">
                <anchor moveWithCells="1">
                  <from>
                    <xdr:col>17</xdr:col>
                    <xdr:colOff>101600</xdr:colOff>
                    <xdr:row>112</xdr:row>
                    <xdr:rowOff>25400</xdr:rowOff>
                  </from>
                  <to>
                    <xdr:col>17</xdr:col>
                    <xdr:colOff>292100</xdr:colOff>
                    <xdr:row>112</xdr:row>
                    <xdr:rowOff>139700</xdr:rowOff>
                  </to>
                </anchor>
              </controlPr>
            </control>
          </mc:Choice>
        </mc:AlternateContent>
        <mc:AlternateContent xmlns:mc="http://schemas.openxmlformats.org/markup-compatibility/2006">
          <mc:Choice Requires="x14">
            <control shapeId="4475" r:id="rId231" name="Check Box 379">
              <controlPr defaultSize="0" autoFill="0" autoLine="0" autoPict="0">
                <anchor moveWithCells="1">
                  <from>
                    <xdr:col>17</xdr:col>
                    <xdr:colOff>101600</xdr:colOff>
                    <xdr:row>113</xdr:row>
                    <xdr:rowOff>25400</xdr:rowOff>
                  </from>
                  <to>
                    <xdr:col>17</xdr:col>
                    <xdr:colOff>292100</xdr:colOff>
                    <xdr:row>113</xdr:row>
                    <xdr:rowOff>139700</xdr:rowOff>
                  </to>
                </anchor>
              </controlPr>
            </control>
          </mc:Choice>
        </mc:AlternateContent>
        <mc:AlternateContent xmlns:mc="http://schemas.openxmlformats.org/markup-compatibility/2006">
          <mc:Choice Requires="x14">
            <control shapeId="4476" r:id="rId232" name="Check Box 380">
              <controlPr defaultSize="0" autoFill="0" autoLine="0" autoPict="0">
                <anchor moveWithCells="1">
                  <from>
                    <xdr:col>17</xdr:col>
                    <xdr:colOff>101600</xdr:colOff>
                    <xdr:row>114</xdr:row>
                    <xdr:rowOff>25400</xdr:rowOff>
                  </from>
                  <to>
                    <xdr:col>17</xdr:col>
                    <xdr:colOff>292100</xdr:colOff>
                    <xdr:row>114</xdr:row>
                    <xdr:rowOff>139700</xdr:rowOff>
                  </to>
                </anchor>
              </controlPr>
            </control>
          </mc:Choice>
        </mc:AlternateContent>
        <mc:AlternateContent xmlns:mc="http://schemas.openxmlformats.org/markup-compatibility/2006">
          <mc:Choice Requires="x14">
            <control shapeId="4477" r:id="rId233" name="Check Box 381">
              <controlPr defaultSize="0" autoFill="0" autoLine="0" autoPict="0">
                <anchor moveWithCells="1">
                  <from>
                    <xdr:col>17</xdr:col>
                    <xdr:colOff>101600</xdr:colOff>
                    <xdr:row>115</xdr:row>
                    <xdr:rowOff>25400</xdr:rowOff>
                  </from>
                  <to>
                    <xdr:col>17</xdr:col>
                    <xdr:colOff>292100</xdr:colOff>
                    <xdr:row>115</xdr:row>
                    <xdr:rowOff>139700</xdr:rowOff>
                  </to>
                </anchor>
              </controlPr>
            </control>
          </mc:Choice>
        </mc:AlternateContent>
        <mc:AlternateContent xmlns:mc="http://schemas.openxmlformats.org/markup-compatibility/2006">
          <mc:Choice Requires="x14">
            <control shapeId="4478" r:id="rId234" name="Check Box 382">
              <controlPr defaultSize="0" autoFill="0" autoLine="0" autoPict="0">
                <anchor moveWithCells="1">
                  <from>
                    <xdr:col>17</xdr:col>
                    <xdr:colOff>101600</xdr:colOff>
                    <xdr:row>116</xdr:row>
                    <xdr:rowOff>25400</xdr:rowOff>
                  </from>
                  <to>
                    <xdr:col>17</xdr:col>
                    <xdr:colOff>292100</xdr:colOff>
                    <xdr:row>116</xdr:row>
                    <xdr:rowOff>139700</xdr:rowOff>
                  </to>
                </anchor>
              </controlPr>
            </control>
          </mc:Choice>
        </mc:AlternateContent>
        <mc:AlternateContent xmlns:mc="http://schemas.openxmlformats.org/markup-compatibility/2006">
          <mc:Choice Requires="x14">
            <control shapeId="4479" r:id="rId235" name="Check Box 383">
              <controlPr defaultSize="0" autoFill="0" autoLine="0" autoPict="0">
                <anchor moveWithCells="1">
                  <from>
                    <xdr:col>17</xdr:col>
                    <xdr:colOff>101600</xdr:colOff>
                    <xdr:row>117</xdr:row>
                    <xdr:rowOff>25400</xdr:rowOff>
                  </from>
                  <to>
                    <xdr:col>17</xdr:col>
                    <xdr:colOff>292100</xdr:colOff>
                    <xdr:row>117</xdr:row>
                    <xdr:rowOff>139700</xdr:rowOff>
                  </to>
                </anchor>
              </controlPr>
            </control>
          </mc:Choice>
        </mc:AlternateContent>
        <mc:AlternateContent xmlns:mc="http://schemas.openxmlformats.org/markup-compatibility/2006">
          <mc:Choice Requires="x14">
            <control shapeId="4480" r:id="rId236" name="Check Box 384">
              <controlPr defaultSize="0" autoFill="0" autoLine="0" autoPict="0">
                <anchor moveWithCells="1">
                  <from>
                    <xdr:col>17</xdr:col>
                    <xdr:colOff>101600</xdr:colOff>
                    <xdr:row>118</xdr:row>
                    <xdr:rowOff>25400</xdr:rowOff>
                  </from>
                  <to>
                    <xdr:col>17</xdr:col>
                    <xdr:colOff>292100</xdr:colOff>
                    <xdr:row>118</xdr:row>
                    <xdr:rowOff>139700</xdr:rowOff>
                  </to>
                </anchor>
              </controlPr>
            </control>
          </mc:Choice>
        </mc:AlternateContent>
        <mc:AlternateContent xmlns:mc="http://schemas.openxmlformats.org/markup-compatibility/2006">
          <mc:Choice Requires="x14">
            <control shapeId="4481" r:id="rId237" name="Check Box 385">
              <controlPr defaultSize="0" autoFill="0" autoLine="0" autoPict="0">
                <anchor moveWithCells="1">
                  <from>
                    <xdr:col>17</xdr:col>
                    <xdr:colOff>101600</xdr:colOff>
                    <xdr:row>119</xdr:row>
                    <xdr:rowOff>25400</xdr:rowOff>
                  </from>
                  <to>
                    <xdr:col>17</xdr:col>
                    <xdr:colOff>292100</xdr:colOff>
                    <xdr:row>119</xdr:row>
                    <xdr:rowOff>139700</xdr:rowOff>
                  </to>
                </anchor>
              </controlPr>
            </control>
          </mc:Choice>
        </mc:AlternateContent>
        <mc:AlternateContent xmlns:mc="http://schemas.openxmlformats.org/markup-compatibility/2006">
          <mc:Choice Requires="x14">
            <control shapeId="4482" r:id="rId238" name="Check Box 386">
              <controlPr defaultSize="0" autoFill="0" autoLine="0" autoPict="0">
                <anchor moveWithCells="1">
                  <from>
                    <xdr:col>14</xdr:col>
                    <xdr:colOff>101600</xdr:colOff>
                    <xdr:row>120</xdr:row>
                    <xdr:rowOff>25400</xdr:rowOff>
                  </from>
                  <to>
                    <xdr:col>14</xdr:col>
                    <xdr:colOff>292100</xdr:colOff>
                    <xdr:row>120</xdr:row>
                    <xdr:rowOff>139700</xdr:rowOff>
                  </to>
                </anchor>
              </controlPr>
            </control>
          </mc:Choice>
        </mc:AlternateContent>
        <mc:AlternateContent xmlns:mc="http://schemas.openxmlformats.org/markup-compatibility/2006">
          <mc:Choice Requires="x14">
            <control shapeId="4483" r:id="rId239" name="Check Box 387">
              <controlPr defaultSize="0" autoFill="0" autoLine="0" autoPict="0">
                <anchor moveWithCells="1">
                  <from>
                    <xdr:col>14</xdr:col>
                    <xdr:colOff>101600</xdr:colOff>
                    <xdr:row>121</xdr:row>
                    <xdr:rowOff>25400</xdr:rowOff>
                  </from>
                  <to>
                    <xdr:col>14</xdr:col>
                    <xdr:colOff>292100</xdr:colOff>
                    <xdr:row>121</xdr:row>
                    <xdr:rowOff>139700</xdr:rowOff>
                  </to>
                </anchor>
              </controlPr>
            </control>
          </mc:Choice>
        </mc:AlternateContent>
        <mc:AlternateContent xmlns:mc="http://schemas.openxmlformats.org/markup-compatibility/2006">
          <mc:Choice Requires="x14">
            <control shapeId="4484" r:id="rId240" name="Check Box 388">
              <controlPr defaultSize="0" autoFill="0" autoLine="0" autoPict="0">
                <anchor moveWithCells="1">
                  <from>
                    <xdr:col>14</xdr:col>
                    <xdr:colOff>101600</xdr:colOff>
                    <xdr:row>122</xdr:row>
                    <xdr:rowOff>25400</xdr:rowOff>
                  </from>
                  <to>
                    <xdr:col>14</xdr:col>
                    <xdr:colOff>292100</xdr:colOff>
                    <xdr:row>122</xdr:row>
                    <xdr:rowOff>139700</xdr:rowOff>
                  </to>
                </anchor>
              </controlPr>
            </control>
          </mc:Choice>
        </mc:AlternateContent>
        <mc:AlternateContent xmlns:mc="http://schemas.openxmlformats.org/markup-compatibility/2006">
          <mc:Choice Requires="x14">
            <control shapeId="4485" r:id="rId241" name="Check Box 389">
              <controlPr defaultSize="0" autoFill="0" autoLine="0" autoPict="0">
                <anchor moveWithCells="1">
                  <from>
                    <xdr:col>14</xdr:col>
                    <xdr:colOff>101600</xdr:colOff>
                    <xdr:row>123</xdr:row>
                    <xdr:rowOff>25400</xdr:rowOff>
                  </from>
                  <to>
                    <xdr:col>14</xdr:col>
                    <xdr:colOff>292100</xdr:colOff>
                    <xdr:row>123</xdr:row>
                    <xdr:rowOff>139700</xdr:rowOff>
                  </to>
                </anchor>
              </controlPr>
            </control>
          </mc:Choice>
        </mc:AlternateContent>
        <mc:AlternateContent xmlns:mc="http://schemas.openxmlformats.org/markup-compatibility/2006">
          <mc:Choice Requires="x14">
            <control shapeId="4486" r:id="rId242" name="Check Box 390">
              <controlPr defaultSize="0" autoFill="0" autoLine="0" autoPict="0">
                <anchor moveWithCells="1">
                  <from>
                    <xdr:col>14</xdr:col>
                    <xdr:colOff>101600</xdr:colOff>
                    <xdr:row>124</xdr:row>
                    <xdr:rowOff>25400</xdr:rowOff>
                  </from>
                  <to>
                    <xdr:col>14</xdr:col>
                    <xdr:colOff>292100</xdr:colOff>
                    <xdr:row>124</xdr:row>
                    <xdr:rowOff>139700</xdr:rowOff>
                  </to>
                </anchor>
              </controlPr>
            </control>
          </mc:Choice>
        </mc:AlternateContent>
        <mc:AlternateContent xmlns:mc="http://schemas.openxmlformats.org/markup-compatibility/2006">
          <mc:Choice Requires="x14">
            <control shapeId="4487" r:id="rId243" name="Check Box 391">
              <controlPr defaultSize="0" autoFill="0" autoLine="0" autoPict="0">
                <anchor moveWithCells="1">
                  <from>
                    <xdr:col>14</xdr:col>
                    <xdr:colOff>101600</xdr:colOff>
                    <xdr:row>125</xdr:row>
                    <xdr:rowOff>25400</xdr:rowOff>
                  </from>
                  <to>
                    <xdr:col>14</xdr:col>
                    <xdr:colOff>292100</xdr:colOff>
                    <xdr:row>125</xdr:row>
                    <xdr:rowOff>139700</xdr:rowOff>
                  </to>
                </anchor>
              </controlPr>
            </control>
          </mc:Choice>
        </mc:AlternateContent>
        <mc:AlternateContent xmlns:mc="http://schemas.openxmlformats.org/markup-compatibility/2006">
          <mc:Choice Requires="x14">
            <control shapeId="4488" r:id="rId244" name="Check Box 392">
              <controlPr defaultSize="0" autoFill="0" autoLine="0" autoPict="0">
                <anchor moveWithCells="1">
                  <from>
                    <xdr:col>14</xdr:col>
                    <xdr:colOff>101600</xdr:colOff>
                    <xdr:row>126</xdr:row>
                    <xdr:rowOff>25400</xdr:rowOff>
                  </from>
                  <to>
                    <xdr:col>14</xdr:col>
                    <xdr:colOff>292100</xdr:colOff>
                    <xdr:row>126</xdr:row>
                    <xdr:rowOff>139700</xdr:rowOff>
                  </to>
                </anchor>
              </controlPr>
            </control>
          </mc:Choice>
        </mc:AlternateContent>
        <mc:AlternateContent xmlns:mc="http://schemas.openxmlformats.org/markup-compatibility/2006">
          <mc:Choice Requires="x14">
            <control shapeId="4489" r:id="rId245" name="Check Box 393">
              <controlPr defaultSize="0" autoFill="0" autoLine="0" autoPict="0">
                <anchor moveWithCells="1">
                  <from>
                    <xdr:col>14</xdr:col>
                    <xdr:colOff>101600</xdr:colOff>
                    <xdr:row>127</xdr:row>
                    <xdr:rowOff>25400</xdr:rowOff>
                  </from>
                  <to>
                    <xdr:col>14</xdr:col>
                    <xdr:colOff>292100</xdr:colOff>
                    <xdr:row>127</xdr:row>
                    <xdr:rowOff>139700</xdr:rowOff>
                  </to>
                </anchor>
              </controlPr>
            </control>
          </mc:Choice>
        </mc:AlternateContent>
        <mc:AlternateContent xmlns:mc="http://schemas.openxmlformats.org/markup-compatibility/2006">
          <mc:Choice Requires="x14">
            <control shapeId="4490" r:id="rId246" name="Check Box 394">
              <controlPr defaultSize="0" autoFill="0" autoLine="0" autoPict="0">
                <anchor moveWithCells="1">
                  <from>
                    <xdr:col>14</xdr:col>
                    <xdr:colOff>101600</xdr:colOff>
                    <xdr:row>128</xdr:row>
                    <xdr:rowOff>25400</xdr:rowOff>
                  </from>
                  <to>
                    <xdr:col>14</xdr:col>
                    <xdr:colOff>292100</xdr:colOff>
                    <xdr:row>128</xdr:row>
                    <xdr:rowOff>139700</xdr:rowOff>
                  </to>
                </anchor>
              </controlPr>
            </control>
          </mc:Choice>
        </mc:AlternateContent>
        <mc:AlternateContent xmlns:mc="http://schemas.openxmlformats.org/markup-compatibility/2006">
          <mc:Choice Requires="x14">
            <control shapeId="4491" r:id="rId247" name="Check Box 395">
              <controlPr defaultSize="0" autoFill="0" autoLine="0" autoPict="0">
                <anchor moveWithCells="1">
                  <from>
                    <xdr:col>17</xdr:col>
                    <xdr:colOff>101600</xdr:colOff>
                    <xdr:row>120</xdr:row>
                    <xdr:rowOff>25400</xdr:rowOff>
                  </from>
                  <to>
                    <xdr:col>17</xdr:col>
                    <xdr:colOff>292100</xdr:colOff>
                    <xdr:row>120</xdr:row>
                    <xdr:rowOff>139700</xdr:rowOff>
                  </to>
                </anchor>
              </controlPr>
            </control>
          </mc:Choice>
        </mc:AlternateContent>
        <mc:AlternateContent xmlns:mc="http://schemas.openxmlformats.org/markup-compatibility/2006">
          <mc:Choice Requires="x14">
            <control shapeId="4492" r:id="rId248" name="Check Box 396">
              <controlPr defaultSize="0" autoFill="0" autoLine="0" autoPict="0">
                <anchor moveWithCells="1">
                  <from>
                    <xdr:col>17</xdr:col>
                    <xdr:colOff>101600</xdr:colOff>
                    <xdr:row>121</xdr:row>
                    <xdr:rowOff>25400</xdr:rowOff>
                  </from>
                  <to>
                    <xdr:col>17</xdr:col>
                    <xdr:colOff>292100</xdr:colOff>
                    <xdr:row>121</xdr:row>
                    <xdr:rowOff>139700</xdr:rowOff>
                  </to>
                </anchor>
              </controlPr>
            </control>
          </mc:Choice>
        </mc:AlternateContent>
        <mc:AlternateContent xmlns:mc="http://schemas.openxmlformats.org/markup-compatibility/2006">
          <mc:Choice Requires="x14">
            <control shapeId="4493" r:id="rId249" name="Check Box 397">
              <controlPr defaultSize="0" autoFill="0" autoLine="0" autoPict="0">
                <anchor moveWithCells="1">
                  <from>
                    <xdr:col>17</xdr:col>
                    <xdr:colOff>101600</xdr:colOff>
                    <xdr:row>122</xdr:row>
                    <xdr:rowOff>25400</xdr:rowOff>
                  </from>
                  <to>
                    <xdr:col>17</xdr:col>
                    <xdr:colOff>292100</xdr:colOff>
                    <xdr:row>122</xdr:row>
                    <xdr:rowOff>139700</xdr:rowOff>
                  </to>
                </anchor>
              </controlPr>
            </control>
          </mc:Choice>
        </mc:AlternateContent>
        <mc:AlternateContent xmlns:mc="http://schemas.openxmlformats.org/markup-compatibility/2006">
          <mc:Choice Requires="x14">
            <control shapeId="4494" r:id="rId250" name="Check Box 398">
              <controlPr defaultSize="0" autoFill="0" autoLine="0" autoPict="0">
                <anchor moveWithCells="1">
                  <from>
                    <xdr:col>17</xdr:col>
                    <xdr:colOff>101600</xdr:colOff>
                    <xdr:row>123</xdr:row>
                    <xdr:rowOff>25400</xdr:rowOff>
                  </from>
                  <to>
                    <xdr:col>17</xdr:col>
                    <xdr:colOff>292100</xdr:colOff>
                    <xdr:row>123</xdr:row>
                    <xdr:rowOff>139700</xdr:rowOff>
                  </to>
                </anchor>
              </controlPr>
            </control>
          </mc:Choice>
        </mc:AlternateContent>
        <mc:AlternateContent xmlns:mc="http://schemas.openxmlformats.org/markup-compatibility/2006">
          <mc:Choice Requires="x14">
            <control shapeId="4495" r:id="rId251" name="Check Box 399">
              <controlPr defaultSize="0" autoFill="0" autoLine="0" autoPict="0">
                <anchor moveWithCells="1">
                  <from>
                    <xdr:col>17</xdr:col>
                    <xdr:colOff>101600</xdr:colOff>
                    <xdr:row>124</xdr:row>
                    <xdr:rowOff>25400</xdr:rowOff>
                  </from>
                  <to>
                    <xdr:col>17</xdr:col>
                    <xdr:colOff>292100</xdr:colOff>
                    <xdr:row>124</xdr:row>
                    <xdr:rowOff>139700</xdr:rowOff>
                  </to>
                </anchor>
              </controlPr>
            </control>
          </mc:Choice>
        </mc:AlternateContent>
        <mc:AlternateContent xmlns:mc="http://schemas.openxmlformats.org/markup-compatibility/2006">
          <mc:Choice Requires="x14">
            <control shapeId="4496" r:id="rId252" name="Check Box 400">
              <controlPr defaultSize="0" autoFill="0" autoLine="0" autoPict="0">
                <anchor moveWithCells="1">
                  <from>
                    <xdr:col>17</xdr:col>
                    <xdr:colOff>101600</xdr:colOff>
                    <xdr:row>125</xdr:row>
                    <xdr:rowOff>25400</xdr:rowOff>
                  </from>
                  <to>
                    <xdr:col>17</xdr:col>
                    <xdr:colOff>292100</xdr:colOff>
                    <xdr:row>125</xdr:row>
                    <xdr:rowOff>139700</xdr:rowOff>
                  </to>
                </anchor>
              </controlPr>
            </control>
          </mc:Choice>
        </mc:AlternateContent>
        <mc:AlternateContent xmlns:mc="http://schemas.openxmlformats.org/markup-compatibility/2006">
          <mc:Choice Requires="x14">
            <control shapeId="4497" r:id="rId253" name="Check Box 401">
              <controlPr defaultSize="0" autoFill="0" autoLine="0" autoPict="0">
                <anchor moveWithCells="1">
                  <from>
                    <xdr:col>17</xdr:col>
                    <xdr:colOff>101600</xdr:colOff>
                    <xdr:row>126</xdr:row>
                    <xdr:rowOff>25400</xdr:rowOff>
                  </from>
                  <to>
                    <xdr:col>17</xdr:col>
                    <xdr:colOff>292100</xdr:colOff>
                    <xdr:row>126</xdr:row>
                    <xdr:rowOff>139700</xdr:rowOff>
                  </to>
                </anchor>
              </controlPr>
            </control>
          </mc:Choice>
        </mc:AlternateContent>
        <mc:AlternateContent xmlns:mc="http://schemas.openxmlformats.org/markup-compatibility/2006">
          <mc:Choice Requires="x14">
            <control shapeId="4498" r:id="rId254" name="Check Box 402">
              <controlPr defaultSize="0" autoFill="0" autoLine="0" autoPict="0">
                <anchor moveWithCells="1">
                  <from>
                    <xdr:col>17</xdr:col>
                    <xdr:colOff>101600</xdr:colOff>
                    <xdr:row>127</xdr:row>
                    <xdr:rowOff>25400</xdr:rowOff>
                  </from>
                  <to>
                    <xdr:col>17</xdr:col>
                    <xdr:colOff>292100</xdr:colOff>
                    <xdr:row>127</xdr:row>
                    <xdr:rowOff>139700</xdr:rowOff>
                  </to>
                </anchor>
              </controlPr>
            </control>
          </mc:Choice>
        </mc:AlternateContent>
        <mc:AlternateContent xmlns:mc="http://schemas.openxmlformats.org/markup-compatibility/2006">
          <mc:Choice Requires="x14">
            <control shapeId="4499" r:id="rId255" name="Check Box 403">
              <controlPr defaultSize="0" autoFill="0" autoLine="0" autoPict="0">
                <anchor moveWithCells="1">
                  <from>
                    <xdr:col>17</xdr:col>
                    <xdr:colOff>101600</xdr:colOff>
                    <xdr:row>128</xdr:row>
                    <xdr:rowOff>25400</xdr:rowOff>
                  </from>
                  <to>
                    <xdr:col>17</xdr:col>
                    <xdr:colOff>292100</xdr:colOff>
                    <xdr:row>128</xdr:row>
                    <xdr:rowOff>139700</xdr:rowOff>
                  </to>
                </anchor>
              </controlPr>
            </control>
          </mc:Choice>
        </mc:AlternateContent>
        <mc:AlternateContent xmlns:mc="http://schemas.openxmlformats.org/markup-compatibility/2006">
          <mc:Choice Requires="x14">
            <control shapeId="4500" r:id="rId256" name="Check Box 404">
              <controlPr defaultSize="0" autoFill="0" autoLine="0" autoPict="0">
                <anchor moveWithCells="1">
                  <from>
                    <xdr:col>14</xdr:col>
                    <xdr:colOff>101600</xdr:colOff>
                    <xdr:row>129</xdr:row>
                    <xdr:rowOff>25400</xdr:rowOff>
                  </from>
                  <to>
                    <xdr:col>14</xdr:col>
                    <xdr:colOff>292100</xdr:colOff>
                    <xdr:row>129</xdr:row>
                    <xdr:rowOff>139700</xdr:rowOff>
                  </to>
                </anchor>
              </controlPr>
            </control>
          </mc:Choice>
        </mc:AlternateContent>
        <mc:AlternateContent xmlns:mc="http://schemas.openxmlformats.org/markup-compatibility/2006">
          <mc:Choice Requires="x14">
            <control shapeId="4501" r:id="rId257" name="Check Box 405">
              <controlPr defaultSize="0" autoFill="0" autoLine="0" autoPict="0">
                <anchor moveWithCells="1">
                  <from>
                    <xdr:col>14</xdr:col>
                    <xdr:colOff>101600</xdr:colOff>
                    <xdr:row>130</xdr:row>
                    <xdr:rowOff>25400</xdr:rowOff>
                  </from>
                  <to>
                    <xdr:col>14</xdr:col>
                    <xdr:colOff>292100</xdr:colOff>
                    <xdr:row>130</xdr:row>
                    <xdr:rowOff>139700</xdr:rowOff>
                  </to>
                </anchor>
              </controlPr>
            </control>
          </mc:Choice>
        </mc:AlternateContent>
        <mc:AlternateContent xmlns:mc="http://schemas.openxmlformats.org/markup-compatibility/2006">
          <mc:Choice Requires="x14">
            <control shapeId="4502" r:id="rId258" name="Check Box 406">
              <controlPr defaultSize="0" autoFill="0" autoLine="0" autoPict="0">
                <anchor moveWithCells="1">
                  <from>
                    <xdr:col>14</xdr:col>
                    <xdr:colOff>101600</xdr:colOff>
                    <xdr:row>131</xdr:row>
                    <xdr:rowOff>25400</xdr:rowOff>
                  </from>
                  <to>
                    <xdr:col>14</xdr:col>
                    <xdr:colOff>292100</xdr:colOff>
                    <xdr:row>131</xdr:row>
                    <xdr:rowOff>139700</xdr:rowOff>
                  </to>
                </anchor>
              </controlPr>
            </control>
          </mc:Choice>
        </mc:AlternateContent>
        <mc:AlternateContent xmlns:mc="http://schemas.openxmlformats.org/markup-compatibility/2006">
          <mc:Choice Requires="x14">
            <control shapeId="4503" r:id="rId259" name="Check Box 407">
              <controlPr defaultSize="0" autoFill="0" autoLine="0" autoPict="0">
                <anchor moveWithCells="1">
                  <from>
                    <xdr:col>14</xdr:col>
                    <xdr:colOff>101600</xdr:colOff>
                    <xdr:row>132</xdr:row>
                    <xdr:rowOff>25400</xdr:rowOff>
                  </from>
                  <to>
                    <xdr:col>14</xdr:col>
                    <xdr:colOff>292100</xdr:colOff>
                    <xdr:row>132</xdr:row>
                    <xdr:rowOff>139700</xdr:rowOff>
                  </to>
                </anchor>
              </controlPr>
            </control>
          </mc:Choice>
        </mc:AlternateContent>
        <mc:AlternateContent xmlns:mc="http://schemas.openxmlformats.org/markup-compatibility/2006">
          <mc:Choice Requires="x14">
            <control shapeId="4504" r:id="rId260" name="Check Box 408">
              <controlPr defaultSize="0" autoFill="0" autoLine="0" autoPict="0">
                <anchor moveWithCells="1">
                  <from>
                    <xdr:col>14</xdr:col>
                    <xdr:colOff>101600</xdr:colOff>
                    <xdr:row>133</xdr:row>
                    <xdr:rowOff>25400</xdr:rowOff>
                  </from>
                  <to>
                    <xdr:col>14</xdr:col>
                    <xdr:colOff>292100</xdr:colOff>
                    <xdr:row>133</xdr:row>
                    <xdr:rowOff>139700</xdr:rowOff>
                  </to>
                </anchor>
              </controlPr>
            </control>
          </mc:Choice>
        </mc:AlternateContent>
        <mc:AlternateContent xmlns:mc="http://schemas.openxmlformats.org/markup-compatibility/2006">
          <mc:Choice Requires="x14">
            <control shapeId="4505" r:id="rId261" name="Check Box 409">
              <controlPr defaultSize="0" autoFill="0" autoLine="0" autoPict="0">
                <anchor moveWithCells="1">
                  <from>
                    <xdr:col>14</xdr:col>
                    <xdr:colOff>101600</xdr:colOff>
                    <xdr:row>134</xdr:row>
                    <xdr:rowOff>25400</xdr:rowOff>
                  </from>
                  <to>
                    <xdr:col>14</xdr:col>
                    <xdr:colOff>292100</xdr:colOff>
                    <xdr:row>134</xdr:row>
                    <xdr:rowOff>139700</xdr:rowOff>
                  </to>
                </anchor>
              </controlPr>
            </control>
          </mc:Choice>
        </mc:AlternateContent>
        <mc:AlternateContent xmlns:mc="http://schemas.openxmlformats.org/markup-compatibility/2006">
          <mc:Choice Requires="x14">
            <control shapeId="4506" r:id="rId262" name="Check Box 410">
              <controlPr defaultSize="0" autoFill="0" autoLine="0" autoPict="0">
                <anchor moveWithCells="1">
                  <from>
                    <xdr:col>14</xdr:col>
                    <xdr:colOff>101600</xdr:colOff>
                    <xdr:row>135</xdr:row>
                    <xdr:rowOff>25400</xdr:rowOff>
                  </from>
                  <to>
                    <xdr:col>14</xdr:col>
                    <xdr:colOff>292100</xdr:colOff>
                    <xdr:row>135</xdr:row>
                    <xdr:rowOff>139700</xdr:rowOff>
                  </to>
                </anchor>
              </controlPr>
            </control>
          </mc:Choice>
        </mc:AlternateContent>
        <mc:AlternateContent xmlns:mc="http://schemas.openxmlformats.org/markup-compatibility/2006">
          <mc:Choice Requires="x14">
            <control shapeId="4507" r:id="rId263" name="Check Box 411">
              <controlPr defaultSize="0" autoFill="0" autoLine="0" autoPict="0">
                <anchor moveWithCells="1">
                  <from>
                    <xdr:col>14</xdr:col>
                    <xdr:colOff>101600</xdr:colOff>
                    <xdr:row>136</xdr:row>
                    <xdr:rowOff>25400</xdr:rowOff>
                  </from>
                  <to>
                    <xdr:col>14</xdr:col>
                    <xdr:colOff>292100</xdr:colOff>
                    <xdr:row>136</xdr:row>
                    <xdr:rowOff>139700</xdr:rowOff>
                  </to>
                </anchor>
              </controlPr>
            </control>
          </mc:Choice>
        </mc:AlternateContent>
        <mc:AlternateContent xmlns:mc="http://schemas.openxmlformats.org/markup-compatibility/2006">
          <mc:Choice Requires="x14">
            <control shapeId="4508" r:id="rId264" name="Check Box 412">
              <controlPr defaultSize="0" autoFill="0" autoLine="0" autoPict="0">
                <anchor moveWithCells="1">
                  <from>
                    <xdr:col>14</xdr:col>
                    <xdr:colOff>101600</xdr:colOff>
                    <xdr:row>137</xdr:row>
                    <xdr:rowOff>25400</xdr:rowOff>
                  </from>
                  <to>
                    <xdr:col>14</xdr:col>
                    <xdr:colOff>292100</xdr:colOff>
                    <xdr:row>137</xdr:row>
                    <xdr:rowOff>139700</xdr:rowOff>
                  </to>
                </anchor>
              </controlPr>
            </control>
          </mc:Choice>
        </mc:AlternateContent>
        <mc:AlternateContent xmlns:mc="http://schemas.openxmlformats.org/markup-compatibility/2006">
          <mc:Choice Requires="x14">
            <control shapeId="4509" r:id="rId265" name="Check Box 413">
              <controlPr defaultSize="0" autoFill="0" autoLine="0" autoPict="0">
                <anchor moveWithCells="1">
                  <from>
                    <xdr:col>17</xdr:col>
                    <xdr:colOff>101600</xdr:colOff>
                    <xdr:row>129</xdr:row>
                    <xdr:rowOff>25400</xdr:rowOff>
                  </from>
                  <to>
                    <xdr:col>17</xdr:col>
                    <xdr:colOff>292100</xdr:colOff>
                    <xdr:row>129</xdr:row>
                    <xdr:rowOff>139700</xdr:rowOff>
                  </to>
                </anchor>
              </controlPr>
            </control>
          </mc:Choice>
        </mc:AlternateContent>
        <mc:AlternateContent xmlns:mc="http://schemas.openxmlformats.org/markup-compatibility/2006">
          <mc:Choice Requires="x14">
            <control shapeId="4510" r:id="rId266" name="Check Box 414">
              <controlPr defaultSize="0" autoFill="0" autoLine="0" autoPict="0">
                <anchor moveWithCells="1">
                  <from>
                    <xdr:col>17</xdr:col>
                    <xdr:colOff>101600</xdr:colOff>
                    <xdr:row>130</xdr:row>
                    <xdr:rowOff>25400</xdr:rowOff>
                  </from>
                  <to>
                    <xdr:col>17</xdr:col>
                    <xdr:colOff>292100</xdr:colOff>
                    <xdr:row>130</xdr:row>
                    <xdr:rowOff>139700</xdr:rowOff>
                  </to>
                </anchor>
              </controlPr>
            </control>
          </mc:Choice>
        </mc:AlternateContent>
        <mc:AlternateContent xmlns:mc="http://schemas.openxmlformats.org/markup-compatibility/2006">
          <mc:Choice Requires="x14">
            <control shapeId="4511" r:id="rId267" name="Check Box 415">
              <controlPr defaultSize="0" autoFill="0" autoLine="0" autoPict="0">
                <anchor moveWithCells="1">
                  <from>
                    <xdr:col>17</xdr:col>
                    <xdr:colOff>101600</xdr:colOff>
                    <xdr:row>131</xdr:row>
                    <xdr:rowOff>25400</xdr:rowOff>
                  </from>
                  <to>
                    <xdr:col>17</xdr:col>
                    <xdr:colOff>292100</xdr:colOff>
                    <xdr:row>131</xdr:row>
                    <xdr:rowOff>139700</xdr:rowOff>
                  </to>
                </anchor>
              </controlPr>
            </control>
          </mc:Choice>
        </mc:AlternateContent>
        <mc:AlternateContent xmlns:mc="http://schemas.openxmlformats.org/markup-compatibility/2006">
          <mc:Choice Requires="x14">
            <control shapeId="4512" r:id="rId268" name="Check Box 416">
              <controlPr defaultSize="0" autoFill="0" autoLine="0" autoPict="0">
                <anchor moveWithCells="1">
                  <from>
                    <xdr:col>17</xdr:col>
                    <xdr:colOff>101600</xdr:colOff>
                    <xdr:row>132</xdr:row>
                    <xdr:rowOff>25400</xdr:rowOff>
                  </from>
                  <to>
                    <xdr:col>17</xdr:col>
                    <xdr:colOff>292100</xdr:colOff>
                    <xdr:row>132</xdr:row>
                    <xdr:rowOff>139700</xdr:rowOff>
                  </to>
                </anchor>
              </controlPr>
            </control>
          </mc:Choice>
        </mc:AlternateContent>
        <mc:AlternateContent xmlns:mc="http://schemas.openxmlformats.org/markup-compatibility/2006">
          <mc:Choice Requires="x14">
            <control shapeId="4513" r:id="rId269" name="Check Box 417">
              <controlPr defaultSize="0" autoFill="0" autoLine="0" autoPict="0">
                <anchor moveWithCells="1">
                  <from>
                    <xdr:col>17</xdr:col>
                    <xdr:colOff>101600</xdr:colOff>
                    <xdr:row>133</xdr:row>
                    <xdr:rowOff>25400</xdr:rowOff>
                  </from>
                  <to>
                    <xdr:col>17</xdr:col>
                    <xdr:colOff>292100</xdr:colOff>
                    <xdr:row>133</xdr:row>
                    <xdr:rowOff>139700</xdr:rowOff>
                  </to>
                </anchor>
              </controlPr>
            </control>
          </mc:Choice>
        </mc:AlternateContent>
        <mc:AlternateContent xmlns:mc="http://schemas.openxmlformats.org/markup-compatibility/2006">
          <mc:Choice Requires="x14">
            <control shapeId="4514" r:id="rId270" name="Check Box 418">
              <controlPr defaultSize="0" autoFill="0" autoLine="0" autoPict="0">
                <anchor moveWithCells="1">
                  <from>
                    <xdr:col>17</xdr:col>
                    <xdr:colOff>101600</xdr:colOff>
                    <xdr:row>134</xdr:row>
                    <xdr:rowOff>25400</xdr:rowOff>
                  </from>
                  <to>
                    <xdr:col>17</xdr:col>
                    <xdr:colOff>292100</xdr:colOff>
                    <xdr:row>134</xdr:row>
                    <xdr:rowOff>139700</xdr:rowOff>
                  </to>
                </anchor>
              </controlPr>
            </control>
          </mc:Choice>
        </mc:AlternateContent>
        <mc:AlternateContent xmlns:mc="http://schemas.openxmlformats.org/markup-compatibility/2006">
          <mc:Choice Requires="x14">
            <control shapeId="4515" r:id="rId271" name="Check Box 419">
              <controlPr defaultSize="0" autoFill="0" autoLine="0" autoPict="0">
                <anchor moveWithCells="1">
                  <from>
                    <xdr:col>17</xdr:col>
                    <xdr:colOff>101600</xdr:colOff>
                    <xdr:row>135</xdr:row>
                    <xdr:rowOff>25400</xdr:rowOff>
                  </from>
                  <to>
                    <xdr:col>17</xdr:col>
                    <xdr:colOff>292100</xdr:colOff>
                    <xdr:row>135</xdr:row>
                    <xdr:rowOff>139700</xdr:rowOff>
                  </to>
                </anchor>
              </controlPr>
            </control>
          </mc:Choice>
        </mc:AlternateContent>
        <mc:AlternateContent xmlns:mc="http://schemas.openxmlformats.org/markup-compatibility/2006">
          <mc:Choice Requires="x14">
            <control shapeId="4516" r:id="rId272" name="Check Box 420">
              <controlPr defaultSize="0" autoFill="0" autoLine="0" autoPict="0">
                <anchor moveWithCells="1">
                  <from>
                    <xdr:col>17</xdr:col>
                    <xdr:colOff>101600</xdr:colOff>
                    <xdr:row>136</xdr:row>
                    <xdr:rowOff>25400</xdr:rowOff>
                  </from>
                  <to>
                    <xdr:col>17</xdr:col>
                    <xdr:colOff>292100</xdr:colOff>
                    <xdr:row>136</xdr:row>
                    <xdr:rowOff>139700</xdr:rowOff>
                  </to>
                </anchor>
              </controlPr>
            </control>
          </mc:Choice>
        </mc:AlternateContent>
        <mc:AlternateContent xmlns:mc="http://schemas.openxmlformats.org/markup-compatibility/2006">
          <mc:Choice Requires="x14">
            <control shapeId="4517" r:id="rId273" name="Check Box 421">
              <controlPr defaultSize="0" autoFill="0" autoLine="0" autoPict="0">
                <anchor moveWithCells="1">
                  <from>
                    <xdr:col>17</xdr:col>
                    <xdr:colOff>101600</xdr:colOff>
                    <xdr:row>137</xdr:row>
                    <xdr:rowOff>25400</xdr:rowOff>
                  </from>
                  <to>
                    <xdr:col>17</xdr:col>
                    <xdr:colOff>292100</xdr:colOff>
                    <xdr:row>137</xdr:row>
                    <xdr:rowOff>139700</xdr:rowOff>
                  </to>
                </anchor>
              </controlPr>
            </control>
          </mc:Choice>
        </mc:AlternateContent>
        <mc:AlternateContent xmlns:mc="http://schemas.openxmlformats.org/markup-compatibility/2006">
          <mc:Choice Requires="x14">
            <control shapeId="4518" r:id="rId274" name="Check Box 422">
              <controlPr defaultSize="0" autoFill="0" autoLine="0" autoPict="0">
                <anchor moveWithCells="1">
                  <from>
                    <xdr:col>14</xdr:col>
                    <xdr:colOff>101600</xdr:colOff>
                    <xdr:row>138</xdr:row>
                    <xdr:rowOff>25400</xdr:rowOff>
                  </from>
                  <to>
                    <xdr:col>14</xdr:col>
                    <xdr:colOff>292100</xdr:colOff>
                    <xdr:row>138</xdr:row>
                    <xdr:rowOff>139700</xdr:rowOff>
                  </to>
                </anchor>
              </controlPr>
            </control>
          </mc:Choice>
        </mc:AlternateContent>
        <mc:AlternateContent xmlns:mc="http://schemas.openxmlformats.org/markup-compatibility/2006">
          <mc:Choice Requires="x14">
            <control shapeId="4519" r:id="rId275" name="Check Box 423">
              <controlPr defaultSize="0" autoFill="0" autoLine="0" autoPict="0">
                <anchor moveWithCells="1">
                  <from>
                    <xdr:col>14</xdr:col>
                    <xdr:colOff>101600</xdr:colOff>
                    <xdr:row>139</xdr:row>
                    <xdr:rowOff>25400</xdr:rowOff>
                  </from>
                  <to>
                    <xdr:col>14</xdr:col>
                    <xdr:colOff>292100</xdr:colOff>
                    <xdr:row>139</xdr:row>
                    <xdr:rowOff>139700</xdr:rowOff>
                  </to>
                </anchor>
              </controlPr>
            </control>
          </mc:Choice>
        </mc:AlternateContent>
        <mc:AlternateContent xmlns:mc="http://schemas.openxmlformats.org/markup-compatibility/2006">
          <mc:Choice Requires="x14">
            <control shapeId="4520" r:id="rId276" name="Check Box 424">
              <controlPr defaultSize="0" autoFill="0" autoLine="0" autoPict="0">
                <anchor moveWithCells="1">
                  <from>
                    <xdr:col>14</xdr:col>
                    <xdr:colOff>101600</xdr:colOff>
                    <xdr:row>140</xdr:row>
                    <xdr:rowOff>25400</xdr:rowOff>
                  </from>
                  <to>
                    <xdr:col>14</xdr:col>
                    <xdr:colOff>292100</xdr:colOff>
                    <xdr:row>140</xdr:row>
                    <xdr:rowOff>139700</xdr:rowOff>
                  </to>
                </anchor>
              </controlPr>
            </control>
          </mc:Choice>
        </mc:AlternateContent>
        <mc:AlternateContent xmlns:mc="http://schemas.openxmlformats.org/markup-compatibility/2006">
          <mc:Choice Requires="x14">
            <control shapeId="4521" r:id="rId277" name="Check Box 425">
              <controlPr defaultSize="0" autoFill="0" autoLine="0" autoPict="0">
                <anchor moveWithCells="1">
                  <from>
                    <xdr:col>14</xdr:col>
                    <xdr:colOff>101600</xdr:colOff>
                    <xdr:row>141</xdr:row>
                    <xdr:rowOff>25400</xdr:rowOff>
                  </from>
                  <to>
                    <xdr:col>14</xdr:col>
                    <xdr:colOff>292100</xdr:colOff>
                    <xdr:row>141</xdr:row>
                    <xdr:rowOff>139700</xdr:rowOff>
                  </to>
                </anchor>
              </controlPr>
            </control>
          </mc:Choice>
        </mc:AlternateContent>
        <mc:AlternateContent xmlns:mc="http://schemas.openxmlformats.org/markup-compatibility/2006">
          <mc:Choice Requires="x14">
            <control shapeId="4522" r:id="rId278" name="Check Box 426">
              <controlPr defaultSize="0" autoFill="0" autoLine="0" autoPict="0">
                <anchor moveWithCells="1">
                  <from>
                    <xdr:col>14</xdr:col>
                    <xdr:colOff>101600</xdr:colOff>
                    <xdr:row>142</xdr:row>
                    <xdr:rowOff>25400</xdr:rowOff>
                  </from>
                  <to>
                    <xdr:col>14</xdr:col>
                    <xdr:colOff>292100</xdr:colOff>
                    <xdr:row>142</xdr:row>
                    <xdr:rowOff>139700</xdr:rowOff>
                  </to>
                </anchor>
              </controlPr>
            </control>
          </mc:Choice>
        </mc:AlternateContent>
        <mc:AlternateContent xmlns:mc="http://schemas.openxmlformats.org/markup-compatibility/2006">
          <mc:Choice Requires="x14">
            <control shapeId="4523" r:id="rId279" name="Check Box 427">
              <controlPr defaultSize="0" autoFill="0" autoLine="0" autoPict="0">
                <anchor moveWithCells="1">
                  <from>
                    <xdr:col>14</xdr:col>
                    <xdr:colOff>101600</xdr:colOff>
                    <xdr:row>143</xdr:row>
                    <xdr:rowOff>25400</xdr:rowOff>
                  </from>
                  <to>
                    <xdr:col>14</xdr:col>
                    <xdr:colOff>292100</xdr:colOff>
                    <xdr:row>143</xdr:row>
                    <xdr:rowOff>139700</xdr:rowOff>
                  </to>
                </anchor>
              </controlPr>
            </control>
          </mc:Choice>
        </mc:AlternateContent>
        <mc:AlternateContent xmlns:mc="http://schemas.openxmlformats.org/markup-compatibility/2006">
          <mc:Choice Requires="x14">
            <control shapeId="4524" r:id="rId280" name="Check Box 428">
              <controlPr defaultSize="0" autoFill="0" autoLine="0" autoPict="0">
                <anchor moveWithCells="1">
                  <from>
                    <xdr:col>14</xdr:col>
                    <xdr:colOff>101600</xdr:colOff>
                    <xdr:row>144</xdr:row>
                    <xdr:rowOff>25400</xdr:rowOff>
                  </from>
                  <to>
                    <xdr:col>14</xdr:col>
                    <xdr:colOff>292100</xdr:colOff>
                    <xdr:row>144</xdr:row>
                    <xdr:rowOff>139700</xdr:rowOff>
                  </to>
                </anchor>
              </controlPr>
            </control>
          </mc:Choice>
        </mc:AlternateContent>
        <mc:AlternateContent xmlns:mc="http://schemas.openxmlformats.org/markup-compatibility/2006">
          <mc:Choice Requires="x14">
            <control shapeId="4525" r:id="rId281" name="Check Box 429">
              <controlPr defaultSize="0" autoFill="0" autoLine="0" autoPict="0">
                <anchor moveWithCells="1">
                  <from>
                    <xdr:col>14</xdr:col>
                    <xdr:colOff>101600</xdr:colOff>
                    <xdr:row>145</xdr:row>
                    <xdr:rowOff>25400</xdr:rowOff>
                  </from>
                  <to>
                    <xdr:col>14</xdr:col>
                    <xdr:colOff>292100</xdr:colOff>
                    <xdr:row>145</xdr:row>
                    <xdr:rowOff>139700</xdr:rowOff>
                  </to>
                </anchor>
              </controlPr>
            </control>
          </mc:Choice>
        </mc:AlternateContent>
        <mc:AlternateContent xmlns:mc="http://schemas.openxmlformats.org/markup-compatibility/2006">
          <mc:Choice Requires="x14">
            <control shapeId="4526" r:id="rId282" name="Check Box 430">
              <controlPr defaultSize="0" autoFill="0" autoLine="0" autoPict="0">
                <anchor moveWithCells="1">
                  <from>
                    <xdr:col>14</xdr:col>
                    <xdr:colOff>101600</xdr:colOff>
                    <xdr:row>146</xdr:row>
                    <xdr:rowOff>25400</xdr:rowOff>
                  </from>
                  <to>
                    <xdr:col>14</xdr:col>
                    <xdr:colOff>292100</xdr:colOff>
                    <xdr:row>146</xdr:row>
                    <xdr:rowOff>139700</xdr:rowOff>
                  </to>
                </anchor>
              </controlPr>
            </control>
          </mc:Choice>
        </mc:AlternateContent>
        <mc:AlternateContent xmlns:mc="http://schemas.openxmlformats.org/markup-compatibility/2006">
          <mc:Choice Requires="x14">
            <control shapeId="4527" r:id="rId283" name="Check Box 431">
              <controlPr defaultSize="0" autoFill="0" autoLine="0" autoPict="0">
                <anchor moveWithCells="1">
                  <from>
                    <xdr:col>17</xdr:col>
                    <xdr:colOff>101600</xdr:colOff>
                    <xdr:row>138</xdr:row>
                    <xdr:rowOff>25400</xdr:rowOff>
                  </from>
                  <to>
                    <xdr:col>17</xdr:col>
                    <xdr:colOff>292100</xdr:colOff>
                    <xdr:row>138</xdr:row>
                    <xdr:rowOff>139700</xdr:rowOff>
                  </to>
                </anchor>
              </controlPr>
            </control>
          </mc:Choice>
        </mc:AlternateContent>
        <mc:AlternateContent xmlns:mc="http://schemas.openxmlformats.org/markup-compatibility/2006">
          <mc:Choice Requires="x14">
            <control shapeId="4528" r:id="rId284" name="Check Box 432">
              <controlPr defaultSize="0" autoFill="0" autoLine="0" autoPict="0">
                <anchor moveWithCells="1">
                  <from>
                    <xdr:col>17</xdr:col>
                    <xdr:colOff>101600</xdr:colOff>
                    <xdr:row>139</xdr:row>
                    <xdr:rowOff>25400</xdr:rowOff>
                  </from>
                  <to>
                    <xdr:col>17</xdr:col>
                    <xdr:colOff>292100</xdr:colOff>
                    <xdr:row>139</xdr:row>
                    <xdr:rowOff>139700</xdr:rowOff>
                  </to>
                </anchor>
              </controlPr>
            </control>
          </mc:Choice>
        </mc:AlternateContent>
        <mc:AlternateContent xmlns:mc="http://schemas.openxmlformats.org/markup-compatibility/2006">
          <mc:Choice Requires="x14">
            <control shapeId="4529" r:id="rId285" name="Check Box 433">
              <controlPr defaultSize="0" autoFill="0" autoLine="0" autoPict="0">
                <anchor moveWithCells="1">
                  <from>
                    <xdr:col>17</xdr:col>
                    <xdr:colOff>101600</xdr:colOff>
                    <xdr:row>140</xdr:row>
                    <xdr:rowOff>25400</xdr:rowOff>
                  </from>
                  <to>
                    <xdr:col>17</xdr:col>
                    <xdr:colOff>292100</xdr:colOff>
                    <xdr:row>140</xdr:row>
                    <xdr:rowOff>139700</xdr:rowOff>
                  </to>
                </anchor>
              </controlPr>
            </control>
          </mc:Choice>
        </mc:AlternateContent>
        <mc:AlternateContent xmlns:mc="http://schemas.openxmlformats.org/markup-compatibility/2006">
          <mc:Choice Requires="x14">
            <control shapeId="4530" r:id="rId286" name="Check Box 434">
              <controlPr defaultSize="0" autoFill="0" autoLine="0" autoPict="0">
                <anchor moveWithCells="1">
                  <from>
                    <xdr:col>17</xdr:col>
                    <xdr:colOff>101600</xdr:colOff>
                    <xdr:row>141</xdr:row>
                    <xdr:rowOff>25400</xdr:rowOff>
                  </from>
                  <to>
                    <xdr:col>17</xdr:col>
                    <xdr:colOff>292100</xdr:colOff>
                    <xdr:row>141</xdr:row>
                    <xdr:rowOff>139700</xdr:rowOff>
                  </to>
                </anchor>
              </controlPr>
            </control>
          </mc:Choice>
        </mc:AlternateContent>
        <mc:AlternateContent xmlns:mc="http://schemas.openxmlformats.org/markup-compatibility/2006">
          <mc:Choice Requires="x14">
            <control shapeId="4531" r:id="rId287" name="Check Box 435">
              <controlPr defaultSize="0" autoFill="0" autoLine="0" autoPict="0">
                <anchor moveWithCells="1">
                  <from>
                    <xdr:col>17</xdr:col>
                    <xdr:colOff>101600</xdr:colOff>
                    <xdr:row>142</xdr:row>
                    <xdr:rowOff>25400</xdr:rowOff>
                  </from>
                  <to>
                    <xdr:col>17</xdr:col>
                    <xdr:colOff>292100</xdr:colOff>
                    <xdr:row>142</xdr:row>
                    <xdr:rowOff>139700</xdr:rowOff>
                  </to>
                </anchor>
              </controlPr>
            </control>
          </mc:Choice>
        </mc:AlternateContent>
        <mc:AlternateContent xmlns:mc="http://schemas.openxmlformats.org/markup-compatibility/2006">
          <mc:Choice Requires="x14">
            <control shapeId="4532" r:id="rId288" name="Check Box 436">
              <controlPr defaultSize="0" autoFill="0" autoLine="0" autoPict="0">
                <anchor moveWithCells="1">
                  <from>
                    <xdr:col>17</xdr:col>
                    <xdr:colOff>101600</xdr:colOff>
                    <xdr:row>143</xdr:row>
                    <xdr:rowOff>25400</xdr:rowOff>
                  </from>
                  <to>
                    <xdr:col>17</xdr:col>
                    <xdr:colOff>292100</xdr:colOff>
                    <xdr:row>143</xdr:row>
                    <xdr:rowOff>139700</xdr:rowOff>
                  </to>
                </anchor>
              </controlPr>
            </control>
          </mc:Choice>
        </mc:AlternateContent>
        <mc:AlternateContent xmlns:mc="http://schemas.openxmlformats.org/markup-compatibility/2006">
          <mc:Choice Requires="x14">
            <control shapeId="4533" r:id="rId289" name="Check Box 437">
              <controlPr defaultSize="0" autoFill="0" autoLine="0" autoPict="0">
                <anchor moveWithCells="1">
                  <from>
                    <xdr:col>17</xdr:col>
                    <xdr:colOff>101600</xdr:colOff>
                    <xdr:row>144</xdr:row>
                    <xdr:rowOff>25400</xdr:rowOff>
                  </from>
                  <to>
                    <xdr:col>17</xdr:col>
                    <xdr:colOff>292100</xdr:colOff>
                    <xdr:row>144</xdr:row>
                    <xdr:rowOff>139700</xdr:rowOff>
                  </to>
                </anchor>
              </controlPr>
            </control>
          </mc:Choice>
        </mc:AlternateContent>
        <mc:AlternateContent xmlns:mc="http://schemas.openxmlformats.org/markup-compatibility/2006">
          <mc:Choice Requires="x14">
            <control shapeId="4534" r:id="rId290" name="Check Box 438">
              <controlPr defaultSize="0" autoFill="0" autoLine="0" autoPict="0">
                <anchor moveWithCells="1">
                  <from>
                    <xdr:col>17</xdr:col>
                    <xdr:colOff>101600</xdr:colOff>
                    <xdr:row>145</xdr:row>
                    <xdr:rowOff>25400</xdr:rowOff>
                  </from>
                  <to>
                    <xdr:col>17</xdr:col>
                    <xdr:colOff>292100</xdr:colOff>
                    <xdr:row>145</xdr:row>
                    <xdr:rowOff>139700</xdr:rowOff>
                  </to>
                </anchor>
              </controlPr>
            </control>
          </mc:Choice>
        </mc:AlternateContent>
        <mc:AlternateContent xmlns:mc="http://schemas.openxmlformats.org/markup-compatibility/2006">
          <mc:Choice Requires="x14">
            <control shapeId="4535" r:id="rId291" name="Check Box 439">
              <controlPr defaultSize="0" autoFill="0" autoLine="0" autoPict="0">
                <anchor moveWithCells="1">
                  <from>
                    <xdr:col>17</xdr:col>
                    <xdr:colOff>101600</xdr:colOff>
                    <xdr:row>146</xdr:row>
                    <xdr:rowOff>25400</xdr:rowOff>
                  </from>
                  <to>
                    <xdr:col>17</xdr:col>
                    <xdr:colOff>292100</xdr:colOff>
                    <xdr:row>146</xdr:row>
                    <xdr:rowOff>139700</xdr:rowOff>
                  </to>
                </anchor>
              </controlPr>
            </control>
          </mc:Choice>
        </mc:AlternateContent>
        <mc:AlternateContent xmlns:mc="http://schemas.openxmlformats.org/markup-compatibility/2006">
          <mc:Choice Requires="x14">
            <control shapeId="4536" r:id="rId292" name="Check Box 440">
              <controlPr defaultSize="0" autoFill="0" autoLine="0" autoPict="0">
                <anchor moveWithCells="1">
                  <from>
                    <xdr:col>14</xdr:col>
                    <xdr:colOff>101600</xdr:colOff>
                    <xdr:row>147</xdr:row>
                    <xdr:rowOff>25400</xdr:rowOff>
                  </from>
                  <to>
                    <xdr:col>14</xdr:col>
                    <xdr:colOff>292100</xdr:colOff>
                    <xdr:row>147</xdr:row>
                    <xdr:rowOff>139700</xdr:rowOff>
                  </to>
                </anchor>
              </controlPr>
            </control>
          </mc:Choice>
        </mc:AlternateContent>
        <mc:AlternateContent xmlns:mc="http://schemas.openxmlformats.org/markup-compatibility/2006">
          <mc:Choice Requires="x14">
            <control shapeId="4537" r:id="rId293" name="Check Box 441">
              <controlPr defaultSize="0" autoFill="0" autoLine="0" autoPict="0">
                <anchor moveWithCells="1">
                  <from>
                    <xdr:col>14</xdr:col>
                    <xdr:colOff>101600</xdr:colOff>
                    <xdr:row>148</xdr:row>
                    <xdr:rowOff>25400</xdr:rowOff>
                  </from>
                  <to>
                    <xdr:col>14</xdr:col>
                    <xdr:colOff>292100</xdr:colOff>
                    <xdr:row>148</xdr:row>
                    <xdr:rowOff>139700</xdr:rowOff>
                  </to>
                </anchor>
              </controlPr>
            </control>
          </mc:Choice>
        </mc:AlternateContent>
        <mc:AlternateContent xmlns:mc="http://schemas.openxmlformats.org/markup-compatibility/2006">
          <mc:Choice Requires="x14">
            <control shapeId="4538" r:id="rId294" name="Check Box 442">
              <controlPr defaultSize="0" autoFill="0" autoLine="0" autoPict="0">
                <anchor moveWithCells="1">
                  <from>
                    <xdr:col>14</xdr:col>
                    <xdr:colOff>101600</xdr:colOff>
                    <xdr:row>149</xdr:row>
                    <xdr:rowOff>25400</xdr:rowOff>
                  </from>
                  <to>
                    <xdr:col>14</xdr:col>
                    <xdr:colOff>292100</xdr:colOff>
                    <xdr:row>149</xdr:row>
                    <xdr:rowOff>139700</xdr:rowOff>
                  </to>
                </anchor>
              </controlPr>
            </control>
          </mc:Choice>
        </mc:AlternateContent>
        <mc:AlternateContent xmlns:mc="http://schemas.openxmlformats.org/markup-compatibility/2006">
          <mc:Choice Requires="x14">
            <control shapeId="4539" r:id="rId295" name="Check Box 443">
              <controlPr defaultSize="0" autoFill="0" autoLine="0" autoPict="0">
                <anchor moveWithCells="1">
                  <from>
                    <xdr:col>14</xdr:col>
                    <xdr:colOff>101600</xdr:colOff>
                    <xdr:row>150</xdr:row>
                    <xdr:rowOff>25400</xdr:rowOff>
                  </from>
                  <to>
                    <xdr:col>14</xdr:col>
                    <xdr:colOff>292100</xdr:colOff>
                    <xdr:row>150</xdr:row>
                    <xdr:rowOff>139700</xdr:rowOff>
                  </to>
                </anchor>
              </controlPr>
            </control>
          </mc:Choice>
        </mc:AlternateContent>
        <mc:AlternateContent xmlns:mc="http://schemas.openxmlformats.org/markup-compatibility/2006">
          <mc:Choice Requires="x14">
            <control shapeId="4540" r:id="rId296" name="Check Box 444">
              <controlPr defaultSize="0" autoFill="0" autoLine="0" autoPict="0">
                <anchor moveWithCells="1">
                  <from>
                    <xdr:col>14</xdr:col>
                    <xdr:colOff>101600</xdr:colOff>
                    <xdr:row>151</xdr:row>
                    <xdr:rowOff>25400</xdr:rowOff>
                  </from>
                  <to>
                    <xdr:col>14</xdr:col>
                    <xdr:colOff>292100</xdr:colOff>
                    <xdr:row>151</xdr:row>
                    <xdr:rowOff>139700</xdr:rowOff>
                  </to>
                </anchor>
              </controlPr>
            </control>
          </mc:Choice>
        </mc:AlternateContent>
        <mc:AlternateContent xmlns:mc="http://schemas.openxmlformats.org/markup-compatibility/2006">
          <mc:Choice Requires="x14">
            <control shapeId="4541" r:id="rId297" name="Check Box 445">
              <controlPr defaultSize="0" autoFill="0" autoLine="0" autoPict="0">
                <anchor moveWithCells="1">
                  <from>
                    <xdr:col>14</xdr:col>
                    <xdr:colOff>101600</xdr:colOff>
                    <xdr:row>152</xdr:row>
                    <xdr:rowOff>25400</xdr:rowOff>
                  </from>
                  <to>
                    <xdr:col>14</xdr:col>
                    <xdr:colOff>292100</xdr:colOff>
                    <xdr:row>152</xdr:row>
                    <xdr:rowOff>139700</xdr:rowOff>
                  </to>
                </anchor>
              </controlPr>
            </control>
          </mc:Choice>
        </mc:AlternateContent>
        <mc:AlternateContent xmlns:mc="http://schemas.openxmlformats.org/markup-compatibility/2006">
          <mc:Choice Requires="x14">
            <control shapeId="4542" r:id="rId298" name="Check Box 446">
              <controlPr defaultSize="0" autoFill="0" autoLine="0" autoPict="0">
                <anchor moveWithCells="1">
                  <from>
                    <xdr:col>14</xdr:col>
                    <xdr:colOff>101600</xdr:colOff>
                    <xdr:row>153</xdr:row>
                    <xdr:rowOff>25400</xdr:rowOff>
                  </from>
                  <to>
                    <xdr:col>14</xdr:col>
                    <xdr:colOff>292100</xdr:colOff>
                    <xdr:row>153</xdr:row>
                    <xdr:rowOff>139700</xdr:rowOff>
                  </to>
                </anchor>
              </controlPr>
            </control>
          </mc:Choice>
        </mc:AlternateContent>
        <mc:AlternateContent xmlns:mc="http://schemas.openxmlformats.org/markup-compatibility/2006">
          <mc:Choice Requires="x14">
            <control shapeId="4543" r:id="rId299" name="Check Box 447">
              <controlPr defaultSize="0" autoFill="0" autoLine="0" autoPict="0">
                <anchor moveWithCells="1">
                  <from>
                    <xdr:col>14</xdr:col>
                    <xdr:colOff>101600</xdr:colOff>
                    <xdr:row>154</xdr:row>
                    <xdr:rowOff>25400</xdr:rowOff>
                  </from>
                  <to>
                    <xdr:col>14</xdr:col>
                    <xdr:colOff>292100</xdr:colOff>
                    <xdr:row>154</xdr:row>
                    <xdr:rowOff>139700</xdr:rowOff>
                  </to>
                </anchor>
              </controlPr>
            </control>
          </mc:Choice>
        </mc:AlternateContent>
        <mc:AlternateContent xmlns:mc="http://schemas.openxmlformats.org/markup-compatibility/2006">
          <mc:Choice Requires="x14">
            <control shapeId="4544" r:id="rId300" name="Check Box 448">
              <controlPr defaultSize="0" autoFill="0" autoLine="0" autoPict="0">
                <anchor moveWithCells="1">
                  <from>
                    <xdr:col>14</xdr:col>
                    <xdr:colOff>101600</xdr:colOff>
                    <xdr:row>155</xdr:row>
                    <xdr:rowOff>25400</xdr:rowOff>
                  </from>
                  <to>
                    <xdr:col>14</xdr:col>
                    <xdr:colOff>292100</xdr:colOff>
                    <xdr:row>155</xdr:row>
                    <xdr:rowOff>139700</xdr:rowOff>
                  </to>
                </anchor>
              </controlPr>
            </control>
          </mc:Choice>
        </mc:AlternateContent>
        <mc:AlternateContent xmlns:mc="http://schemas.openxmlformats.org/markup-compatibility/2006">
          <mc:Choice Requires="x14">
            <control shapeId="4545" r:id="rId301" name="Check Box 449">
              <controlPr defaultSize="0" autoFill="0" autoLine="0" autoPict="0">
                <anchor moveWithCells="1">
                  <from>
                    <xdr:col>17</xdr:col>
                    <xdr:colOff>101600</xdr:colOff>
                    <xdr:row>147</xdr:row>
                    <xdr:rowOff>25400</xdr:rowOff>
                  </from>
                  <to>
                    <xdr:col>17</xdr:col>
                    <xdr:colOff>292100</xdr:colOff>
                    <xdr:row>147</xdr:row>
                    <xdr:rowOff>139700</xdr:rowOff>
                  </to>
                </anchor>
              </controlPr>
            </control>
          </mc:Choice>
        </mc:AlternateContent>
        <mc:AlternateContent xmlns:mc="http://schemas.openxmlformats.org/markup-compatibility/2006">
          <mc:Choice Requires="x14">
            <control shapeId="4546" r:id="rId302" name="Check Box 450">
              <controlPr defaultSize="0" autoFill="0" autoLine="0" autoPict="0">
                <anchor moveWithCells="1">
                  <from>
                    <xdr:col>17</xdr:col>
                    <xdr:colOff>101600</xdr:colOff>
                    <xdr:row>148</xdr:row>
                    <xdr:rowOff>25400</xdr:rowOff>
                  </from>
                  <to>
                    <xdr:col>17</xdr:col>
                    <xdr:colOff>292100</xdr:colOff>
                    <xdr:row>148</xdr:row>
                    <xdr:rowOff>139700</xdr:rowOff>
                  </to>
                </anchor>
              </controlPr>
            </control>
          </mc:Choice>
        </mc:AlternateContent>
        <mc:AlternateContent xmlns:mc="http://schemas.openxmlformats.org/markup-compatibility/2006">
          <mc:Choice Requires="x14">
            <control shapeId="4547" r:id="rId303" name="Check Box 451">
              <controlPr defaultSize="0" autoFill="0" autoLine="0" autoPict="0">
                <anchor moveWithCells="1">
                  <from>
                    <xdr:col>17</xdr:col>
                    <xdr:colOff>101600</xdr:colOff>
                    <xdr:row>149</xdr:row>
                    <xdr:rowOff>25400</xdr:rowOff>
                  </from>
                  <to>
                    <xdr:col>17</xdr:col>
                    <xdr:colOff>292100</xdr:colOff>
                    <xdr:row>149</xdr:row>
                    <xdr:rowOff>139700</xdr:rowOff>
                  </to>
                </anchor>
              </controlPr>
            </control>
          </mc:Choice>
        </mc:AlternateContent>
        <mc:AlternateContent xmlns:mc="http://schemas.openxmlformats.org/markup-compatibility/2006">
          <mc:Choice Requires="x14">
            <control shapeId="4548" r:id="rId304" name="Check Box 452">
              <controlPr defaultSize="0" autoFill="0" autoLine="0" autoPict="0">
                <anchor moveWithCells="1">
                  <from>
                    <xdr:col>17</xdr:col>
                    <xdr:colOff>101600</xdr:colOff>
                    <xdr:row>150</xdr:row>
                    <xdr:rowOff>25400</xdr:rowOff>
                  </from>
                  <to>
                    <xdr:col>17</xdr:col>
                    <xdr:colOff>292100</xdr:colOff>
                    <xdr:row>150</xdr:row>
                    <xdr:rowOff>139700</xdr:rowOff>
                  </to>
                </anchor>
              </controlPr>
            </control>
          </mc:Choice>
        </mc:AlternateContent>
        <mc:AlternateContent xmlns:mc="http://schemas.openxmlformats.org/markup-compatibility/2006">
          <mc:Choice Requires="x14">
            <control shapeId="4549" r:id="rId305" name="Check Box 453">
              <controlPr defaultSize="0" autoFill="0" autoLine="0" autoPict="0">
                <anchor moveWithCells="1">
                  <from>
                    <xdr:col>17</xdr:col>
                    <xdr:colOff>101600</xdr:colOff>
                    <xdr:row>151</xdr:row>
                    <xdr:rowOff>25400</xdr:rowOff>
                  </from>
                  <to>
                    <xdr:col>17</xdr:col>
                    <xdr:colOff>292100</xdr:colOff>
                    <xdr:row>151</xdr:row>
                    <xdr:rowOff>139700</xdr:rowOff>
                  </to>
                </anchor>
              </controlPr>
            </control>
          </mc:Choice>
        </mc:AlternateContent>
        <mc:AlternateContent xmlns:mc="http://schemas.openxmlformats.org/markup-compatibility/2006">
          <mc:Choice Requires="x14">
            <control shapeId="4550" r:id="rId306" name="Check Box 454">
              <controlPr defaultSize="0" autoFill="0" autoLine="0" autoPict="0">
                <anchor moveWithCells="1">
                  <from>
                    <xdr:col>17</xdr:col>
                    <xdr:colOff>101600</xdr:colOff>
                    <xdr:row>152</xdr:row>
                    <xdr:rowOff>25400</xdr:rowOff>
                  </from>
                  <to>
                    <xdr:col>17</xdr:col>
                    <xdr:colOff>292100</xdr:colOff>
                    <xdr:row>152</xdr:row>
                    <xdr:rowOff>139700</xdr:rowOff>
                  </to>
                </anchor>
              </controlPr>
            </control>
          </mc:Choice>
        </mc:AlternateContent>
        <mc:AlternateContent xmlns:mc="http://schemas.openxmlformats.org/markup-compatibility/2006">
          <mc:Choice Requires="x14">
            <control shapeId="4551" r:id="rId307" name="Check Box 455">
              <controlPr defaultSize="0" autoFill="0" autoLine="0" autoPict="0">
                <anchor moveWithCells="1">
                  <from>
                    <xdr:col>17</xdr:col>
                    <xdr:colOff>101600</xdr:colOff>
                    <xdr:row>153</xdr:row>
                    <xdr:rowOff>25400</xdr:rowOff>
                  </from>
                  <to>
                    <xdr:col>17</xdr:col>
                    <xdr:colOff>292100</xdr:colOff>
                    <xdr:row>153</xdr:row>
                    <xdr:rowOff>139700</xdr:rowOff>
                  </to>
                </anchor>
              </controlPr>
            </control>
          </mc:Choice>
        </mc:AlternateContent>
        <mc:AlternateContent xmlns:mc="http://schemas.openxmlformats.org/markup-compatibility/2006">
          <mc:Choice Requires="x14">
            <control shapeId="4552" r:id="rId308" name="Check Box 456">
              <controlPr defaultSize="0" autoFill="0" autoLine="0" autoPict="0">
                <anchor moveWithCells="1">
                  <from>
                    <xdr:col>17</xdr:col>
                    <xdr:colOff>101600</xdr:colOff>
                    <xdr:row>154</xdr:row>
                    <xdr:rowOff>25400</xdr:rowOff>
                  </from>
                  <to>
                    <xdr:col>17</xdr:col>
                    <xdr:colOff>292100</xdr:colOff>
                    <xdr:row>154</xdr:row>
                    <xdr:rowOff>139700</xdr:rowOff>
                  </to>
                </anchor>
              </controlPr>
            </control>
          </mc:Choice>
        </mc:AlternateContent>
        <mc:AlternateContent xmlns:mc="http://schemas.openxmlformats.org/markup-compatibility/2006">
          <mc:Choice Requires="x14">
            <control shapeId="4553" r:id="rId309" name="Check Box 457">
              <controlPr defaultSize="0" autoFill="0" autoLine="0" autoPict="0">
                <anchor moveWithCells="1">
                  <from>
                    <xdr:col>17</xdr:col>
                    <xdr:colOff>101600</xdr:colOff>
                    <xdr:row>155</xdr:row>
                    <xdr:rowOff>25400</xdr:rowOff>
                  </from>
                  <to>
                    <xdr:col>17</xdr:col>
                    <xdr:colOff>292100</xdr:colOff>
                    <xdr:row>155</xdr:row>
                    <xdr:rowOff>139700</xdr:rowOff>
                  </to>
                </anchor>
              </controlPr>
            </control>
          </mc:Choice>
        </mc:AlternateContent>
        <mc:AlternateContent xmlns:mc="http://schemas.openxmlformats.org/markup-compatibility/2006">
          <mc:Choice Requires="x14">
            <control shapeId="4554" r:id="rId310" name="Check Box 458">
              <controlPr defaultSize="0" autoFill="0" autoLine="0" autoPict="0">
                <anchor moveWithCells="1">
                  <from>
                    <xdr:col>14</xdr:col>
                    <xdr:colOff>101600</xdr:colOff>
                    <xdr:row>156</xdr:row>
                    <xdr:rowOff>25400</xdr:rowOff>
                  </from>
                  <to>
                    <xdr:col>14</xdr:col>
                    <xdr:colOff>292100</xdr:colOff>
                    <xdr:row>156</xdr:row>
                    <xdr:rowOff>139700</xdr:rowOff>
                  </to>
                </anchor>
              </controlPr>
            </control>
          </mc:Choice>
        </mc:AlternateContent>
        <mc:AlternateContent xmlns:mc="http://schemas.openxmlformats.org/markup-compatibility/2006">
          <mc:Choice Requires="x14">
            <control shapeId="4555" r:id="rId311" name="Check Box 459">
              <controlPr defaultSize="0" autoFill="0" autoLine="0" autoPict="0">
                <anchor moveWithCells="1">
                  <from>
                    <xdr:col>14</xdr:col>
                    <xdr:colOff>101600</xdr:colOff>
                    <xdr:row>157</xdr:row>
                    <xdr:rowOff>25400</xdr:rowOff>
                  </from>
                  <to>
                    <xdr:col>14</xdr:col>
                    <xdr:colOff>292100</xdr:colOff>
                    <xdr:row>157</xdr:row>
                    <xdr:rowOff>139700</xdr:rowOff>
                  </to>
                </anchor>
              </controlPr>
            </control>
          </mc:Choice>
        </mc:AlternateContent>
        <mc:AlternateContent xmlns:mc="http://schemas.openxmlformats.org/markup-compatibility/2006">
          <mc:Choice Requires="x14">
            <control shapeId="4556" r:id="rId312" name="Check Box 460">
              <controlPr defaultSize="0" autoFill="0" autoLine="0" autoPict="0">
                <anchor moveWithCells="1">
                  <from>
                    <xdr:col>14</xdr:col>
                    <xdr:colOff>101600</xdr:colOff>
                    <xdr:row>158</xdr:row>
                    <xdr:rowOff>25400</xdr:rowOff>
                  </from>
                  <to>
                    <xdr:col>14</xdr:col>
                    <xdr:colOff>292100</xdr:colOff>
                    <xdr:row>158</xdr:row>
                    <xdr:rowOff>139700</xdr:rowOff>
                  </to>
                </anchor>
              </controlPr>
            </control>
          </mc:Choice>
        </mc:AlternateContent>
        <mc:AlternateContent xmlns:mc="http://schemas.openxmlformats.org/markup-compatibility/2006">
          <mc:Choice Requires="x14">
            <control shapeId="4557" r:id="rId313" name="Check Box 461">
              <controlPr defaultSize="0" autoFill="0" autoLine="0" autoPict="0">
                <anchor moveWithCells="1">
                  <from>
                    <xdr:col>14</xdr:col>
                    <xdr:colOff>101600</xdr:colOff>
                    <xdr:row>159</xdr:row>
                    <xdr:rowOff>25400</xdr:rowOff>
                  </from>
                  <to>
                    <xdr:col>14</xdr:col>
                    <xdr:colOff>292100</xdr:colOff>
                    <xdr:row>159</xdr:row>
                    <xdr:rowOff>139700</xdr:rowOff>
                  </to>
                </anchor>
              </controlPr>
            </control>
          </mc:Choice>
        </mc:AlternateContent>
        <mc:AlternateContent xmlns:mc="http://schemas.openxmlformats.org/markup-compatibility/2006">
          <mc:Choice Requires="x14">
            <control shapeId="4558" r:id="rId314" name="Check Box 462">
              <controlPr defaultSize="0" autoFill="0" autoLine="0" autoPict="0">
                <anchor moveWithCells="1">
                  <from>
                    <xdr:col>14</xdr:col>
                    <xdr:colOff>101600</xdr:colOff>
                    <xdr:row>160</xdr:row>
                    <xdr:rowOff>25400</xdr:rowOff>
                  </from>
                  <to>
                    <xdr:col>14</xdr:col>
                    <xdr:colOff>292100</xdr:colOff>
                    <xdr:row>160</xdr:row>
                    <xdr:rowOff>139700</xdr:rowOff>
                  </to>
                </anchor>
              </controlPr>
            </control>
          </mc:Choice>
        </mc:AlternateContent>
        <mc:AlternateContent xmlns:mc="http://schemas.openxmlformats.org/markup-compatibility/2006">
          <mc:Choice Requires="x14">
            <control shapeId="4559" r:id="rId315" name="Check Box 463">
              <controlPr defaultSize="0" autoFill="0" autoLine="0" autoPict="0">
                <anchor moveWithCells="1">
                  <from>
                    <xdr:col>14</xdr:col>
                    <xdr:colOff>101600</xdr:colOff>
                    <xdr:row>161</xdr:row>
                    <xdr:rowOff>25400</xdr:rowOff>
                  </from>
                  <to>
                    <xdr:col>14</xdr:col>
                    <xdr:colOff>292100</xdr:colOff>
                    <xdr:row>161</xdr:row>
                    <xdr:rowOff>139700</xdr:rowOff>
                  </to>
                </anchor>
              </controlPr>
            </control>
          </mc:Choice>
        </mc:AlternateContent>
        <mc:AlternateContent xmlns:mc="http://schemas.openxmlformats.org/markup-compatibility/2006">
          <mc:Choice Requires="x14">
            <control shapeId="4560" r:id="rId316" name="Check Box 464">
              <controlPr defaultSize="0" autoFill="0" autoLine="0" autoPict="0">
                <anchor moveWithCells="1">
                  <from>
                    <xdr:col>14</xdr:col>
                    <xdr:colOff>101600</xdr:colOff>
                    <xdr:row>162</xdr:row>
                    <xdr:rowOff>25400</xdr:rowOff>
                  </from>
                  <to>
                    <xdr:col>14</xdr:col>
                    <xdr:colOff>292100</xdr:colOff>
                    <xdr:row>162</xdr:row>
                    <xdr:rowOff>139700</xdr:rowOff>
                  </to>
                </anchor>
              </controlPr>
            </control>
          </mc:Choice>
        </mc:AlternateContent>
        <mc:AlternateContent xmlns:mc="http://schemas.openxmlformats.org/markup-compatibility/2006">
          <mc:Choice Requires="x14">
            <control shapeId="4561" r:id="rId317" name="Check Box 465">
              <controlPr defaultSize="0" autoFill="0" autoLine="0" autoPict="0">
                <anchor moveWithCells="1">
                  <from>
                    <xdr:col>14</xdr:col>
                    <xdr:colOff>101600</xdr:colOff>
                    <xdr:row>163</xdr:row>
                    <xdr:rowOff>25400</xdr:rowOff>
                  </from>
                  <to>
                    <xdr:col>14</xdr:col>
                    <xdr:colOff>292100</xdr:colOff>
                    <xdr:row>163</xdr:row>
                    <xdr:rowOff>139700</xdr:rowOff>
                  </to>
                </anchor>
              </controlPr>
            </control>
          </mc:Choice>
        </mc:AlternateContent>
        <mc:AlternateContent xmlns:mc="http://schemas.openxmlformats.org/markup-compatibility/2006">
          <mc:Choice Requires="x14">
            <control shapeId="4562" r:id="rId318" name="Check Box 466">
              <controlPr defaultSize="0" autoFill="0" autoLine="0" autoPict="0">
                <anchor moveWithCells="1">
                  <from>
                    <xdr:col>14</xdr:col>
                    <xdr:colOff>101600</xdr:colOff>
                    <xdr:row>164</xdr:row>
                    <xdr:rowOff>25400</xdr:rowOff>
                  </from>
                  <to>
                    <xdr:col>14</xdr:col>
                    <xdr:colOff>292100</xdr:colOff>
                    <xdr:row>164</xdr:row>
                    <xdr:rowOff>139700</xdr:rowOff>
                  </to>
                </anchor>
              </controlPr>
            </control>
          </mc:Choice>
        </mc:AlternateContent>
        <mc:AlternateContent xmlns:mc="http://schemas.openxmlformats.org/markup-compatibility/2006">
          <mc:Choice Requires="x14">
            <control shapeId="4563" r:id="rId319" name="Check Box 467">
              <controlPr defaultSize="0" autoFill="0" autoLine="0" autoPict="0">
                <anchor moveWithCells="1">
                  <from>
                    <xdr:col>17</xdr:col>
                    <xdr:colOff>101600</xdr:colOff>
                    <xdr:row>156</xdr:row>
                    <xdr:rowOff>25400</xdr:rowOff>
                  </from>
                  <to>
                    <xdr:col>17</xdr:col>
                    <xdr:colOff>292100</xdr:colOff>
                    <xdr:row>156</xdr:row>
                    <xdr:rowOff>139700</xdr:rowOff>
                  </to>
                </anchor>
              </controlPr>
            </control>
          </mc:Choice>
        </mc:AlternateContent>
        <mc:AlternateContent xmlns:mc="http://schemas.openxmlformats.org/markup-compatibility/2006">
          <mc:Choice Requires="x14">
            <control shapeId="4564" r:id="rId320" name="Check Box 468">
              <controlPr defaultSize="0" autoFill="0" autoLine="0" autoPict="0">
                <anchor moveWithCells="1">
                  <from>
                    <xdr:col>17</xdr:col>
                    <xdr:colOff>101600</xdr:colOff>
                    <xdr:row>157</xdr:row>
                    <xdr:rowOff>25400</xdr:rowOff>
                  </from>
                  <to>
                    <xdr:col>17</xdr:col>
                    <xdr:colOff>292100</xdr:colOff>
                    <xdr:row>157</xdr:row>
                    <xdr:rowOff>139700</xdr:rowOff>
                  </to>
                </anchor>
              </controlPr>
            </control>
          </mc:Choice>
        </mc:AlternateContent>
        <mc:AlternateContent xmlns:mc="http://schemas.openxmlformats.org/markup-compatibility/2006">
          <mc:Choice Requires="x14">
            <control shapeId="4565" r:id="rId321" name="Check Box 469">
              <controlPr defaultSize="0" autoFill="0" autoLine="0" autoPict="0">
                <anchor moveWithCells="1">
                  <from>
                    <xdr:col>17</xdr:col>
                    <xdr:colOff>101600</xdr:colOff>
                    <xdr:row>158</xdr:row>
                    <xdr:rowOff>25400</xdr:rowOff>
                  </from>
                  <to>
                    <xdr:col>17</xdr:col>
                    <xdr:colOff>292100</xdr:colOff>
                    <xdr:row>158</xdr:row>
                    <xdr:rowOff>139700</xdr:rowOff>
                  </to>
                </anchor>
              </controlPr>
            </control>
          </mc:Choice>
        </mc:AlternateContent>
        <mc:AlternateContent xmlns:mc="http://schemas.openxmlformats.org/markup-compatibility/2006">
          <mc:Choice Requires="x14">
            <control shapeId="4566" r:id="rId322" name="Check Box 470">
              <controlPr defaultSize="0" autoFill="0" autoLine="0" autoPict="0">
                <anchor moveWithCells="1">
                  <from>
                    <xdr:col>17</xdr:col>
                    <xdr:colOff>101600</xdr:colOff>
                    <xdr:row>159</xdr:row>
                    <xdr:rowOff>25400</xdr:rowOff>
                  </from>
                  <to>
                    <xdr:col>17</xdr:col>
                    <xdr:colOff>292100</xdr:colOff>
                    <xdr:row>159</xdr:row>
                    <xdr:rowOff>139700</xdr:rowOff>
                  </to>
                </anchor>
              </controlPr>
            </control>
          </mc:Choice>
        </mc:AlternateContent>
        <mc:AlternateContent xmlns:mc="http://schemas.openxmlformats.org/markup-compatibility/2006">
          <mc:Choice Requires="x14">
            <control shapeId="4567" r:id="rId323" name="Check Box 471">
              <controlPr defaultSize="0" autoFill="0" autoLine="0" autoPict="0">
                <anchor moveWithCells="1">
                  <from>
                    <xdr:col>17</xdr:col>
                    <xdr:colOff>101600</xdr:colOff>
                    <xdr:row>160</xdr:row>
                    <xdr:rowOff>25400</xdr:rowOff>
                  </from>
                  <to>
                    <xdr:col>17</xdr:col>
                    <xdr:colOff>292100</xdr:colOff>
                    <xdr:row>160</xdr:row>
                    <xdr:rowOff>139700</xdr:rowOff>
                  </to>
                </anchor>
              </controlPr>
            </control>
          </mc:Choice>
        </mc:AlternateContent>
        <mc:AlternateContent xmlns:mc="http://schemas.openxmlformats.org/markup-compatibility/2006">
          <mc:Choice Requires="x14">
            <control shapeId="4568" r:id="rId324" name="Check Box 472">
              <controlPr defaultSize="0" autoFill="0" autoLine="0" autoPict="0">
                <anchor moveWithCells="1">
                  <from>
                    <xdr:col>17</xdr:col>
                    <xdr:colOff>101600</xdr:colOff>
                    <xdr:row>161</xdr:row>
                    <xdr:rowOff>25400</xdr:rowOff>
                  </from>
                  <to>
                    <xdr:col>17</xdr:col>
                    <xdr:colOff>292100</xdr:colOff>
                    <xdr:row>161</xdr:row>
                    <xdr:rowOff>139700</xdr:rowOff>
                  </to>
                </anchor>
              </controlPr>
            </control>
          </mc:Choice>
        </mc:AlternateContent>
        <mc:AlternateContent xmlns:mc="http://schemas.openxmlformats.org/markup-compatibility/2006">
          <mc:Choice Requires="x14">
            <control shapeId="4569" r:id="rId325" name="Check Box 473">
              <controlPr defaultSize="0" autoFill="0" autoLine="0" autoPict="0">
                <anchor moveWithCells="1">
                  <from>
                    <xdr:col>17</xdr:col>
                    <xdr:colOff>101600</xdr:colOff>
                    <xdr:row>162</xdr:row>
                    <xdr:rowOff>25400</xdr:rowOff>
                  </from>
                  <to>
                    <xdr:col>17</xdr:col>
                    <xdr:colOff>292100</xdr:colOff>
                    <xdr:row>162</xdr:row>
                    <xdr:rowOff>139700</xdr:rowOff>
                  </to>
                </anchor>
              </controlPr>
            </control>
          </mc:Choice>
        </mc:AlternateContent>
        <mc:AlternateContent xmlns:mc="http://schemas.openxmlformats.org/markup-compatibility/2006">
          <mc:Choice Requires="x14">
            <control shapeId="4570" r:id="rId326" name="Check Box 474">
              <controlPr defaultSize="0" autoFill="0" autoLine="0" autoPict="0">
                <anchor moveWithCells="1">
                  <from>
                    <xdr:col>17</xdr:col>
                    <xdr:colOff>101600</xdr:colOff>
                    <xdr:row>163</xdr:row>
                    <xdr:rowOff>25400</xdr:rowOff>
                  </from>
                  <to>
                    <xdr:col>17</xdr:col>
                    <xdr:colOff>292100</xdr:colOff>
                    <xdr:row>163</xdr:row>
                    <xdr:rowOff>139700</xdr:rowOff>
                  </to>
                </anchor>
              </controlPr>
            </control>
          </mc:Choice>
        </mc:AlternateContent>
        <mc:AlternateContent xmlns:mc="http://schemas.openxmlformats.org/markup-compatibility/2006">
          <mc:Choice Requires="x14">
            <control shapeId="4571" r:id="rId327" name="Check Box 475">
              <controlPr defaultSize="0" autoFill="0" autoLine="0" autoPict="0">
                <anchor moveWithCells="1">
                  <from>
                    <xdr:col>17</xdr:col>
                    <xdr:colOff>101600</xdr:colOff>
                    <xdr:row>164</xdr:row>
                    <xdr:rowOff>25400</xdr:rowOff>
                  </from>
                  <to>
                    <xdr:col>17</xdr:col>
                    <xdr:colOff>292100</xdr:colOff>
                    <xdr:row>164</xdr:row>
                    <xdr:rowOff>139700</xdr:rowOff>
                  </to>
                </anchor>
              </controlPr>
            </control>
          </mc:Choice>
        </mc:AlternateContent>
        <mc:AlternateContent xmlns:mc="http://schemas.openxmlformats.org/markup-compatibility/2006">
          <mc:Choice Requires="x14">
            <control shapeId="4572" r:id="rId328" name="Check Box 476">
              <controlPr defaultSize="0" autoFill="0" autoLine="0" autoPict="0">
                <anchor moveWithCells="1">
                  <from>
                    <xdr:col>14</xdr:col>
                    <xdr:colOff>101600</xdr:colOff>
                    <xdr:row>165</xdr:row>
                    <xdr:rowOff>25400</xdr:rowOff>
                  </from>
                  <to>
                    <xdr:col>14</xdr:col>
                    <xdr:colOff>292100</xdr:colOff>
                    <xdr:row>165</xdr:row>
                    <xdr:rowOff>139700</xdr:rowOff>
                  </to>
                </anchor>
              </controlPr>
            </control>
          </mc:Choice>
        </mc:AlternateContent>
        <mc:AlternateContent xmlns:mc="http://schemas.openxmlformats.org/markup-compatibility/2006">
          <mc:Choice Requires="x14">
            <control shapeId="4573" r:id="rId329" name="Check Box 477">
              <controlPr defaultSize="0" autoFill="0" autoLine="0" autoPict="0">
                <anchor moveWithCells="1">
                  <from>
                    <xdr:col>14</xdr:col>
                    <xdr:colOff>101600</xdr:colOff>
                    <xdr:row>166</xdr:row>
                    <xdr:rowOff>25400</xdr:rowOff>
                  </from>
                  <to>
                    <xdr:col>14</xdr:col>
                    <xdr:colOff>292100</xdr:colOff>
                    <xdr:row>166</xdr:row>
                    <xdr:rowOff>139700</xdr:rowOff>
                  </to>
                </anchor>
              </controlPr>
            </control>
          </mc:Choice>
        </mc:AlternateContent>
        <mc:AlternateContent xmlns:mc="http://schemas.openxmlformats.org/markup-compatibility/2006">
          <mc:Choice Requires="x14">
            <control shapeId="4574" r:id="rId330" name="Check Box 478">
              <controlPr defaultSize="0" autoFill="0" autoLine="0" autoPict="0">
                <anchor moveWithCells="1">
                  <from>
                    <xdr:col>14</xdr:col>
                    <xdr:colOff>101600</xdr:colOff>
                    <xdr:row>167</xdr:row>
                    <xdr:rowOff>25400</xdr:rowOff>
                  </from>
                  <to>
                    <xdr:col>14</xdr:col>
                    <xdr:colOff>292100</xdr:colOff>
                    <xdr:row>167</xdr:row>
                    <xdr:rowOff>139700</xdr:rowOff>
                  </to>
                </anchor>
              </controlPr>
            </control>
          </mc:Choice>
        </mc:AlternateContent>
        <mc:AlternateContent xmlns:mc="http://schemas.openxmlformats.org/markup-compatibility/2006">
          <mc:Choice Requires="x14">
            <control shapeId="4575" r:id="rId331" name="Check Box 479">
              <controlPr defaultSize="0" autoFill="0" autoLine="0" autoPict="0">
                <anchor moveWithCells="1">
                  <from>
                    <xdr:col>14</xdr:col>
                    <xdr:colOff>101600</xdr:colOff>
                    <xdr:row>168</xdr:row>
                    <xdr:rowOff>25400</xdr:rowOff>
                  </from>
                  <to>
                    <xdr:col>14</xdr:col>
                    <xdr:colOff>292100</xdr:colOff>
                    <xdr:row>168</xdr:row>
                    <xdr:rowOff>139700</xdr:rowOff>
                  </to>
                </anchor>
              </controlPr>
            </control>
          </mc:Choice>
        </mc:AlternateContent>
        <mc:AlternateContent xmlns:mc="http://schemas.openxmlformats.org/markup-compatibility/2006">
          <mc:Choice Requires="x14">
            <control shapeId="4576" r:id="rId332" name="Check Box 480">
              <controlPr defaultSize="0" autoFill="0" autoLine="0" autoPict="0">
                <anchor moveWithCells="1">
                  <from>
                    <xdr:col>14</xdr:col>
                    <xdr:colOff>101600</xdr:colOff>
                    <xdr:row>169</xdr:row>
                    <xdr:rowOff>25400</xdr:rowOff>
                  </from>
                  <to>
                    <xdr:col>14</xdr:col>
                    <xdr:colOff>292100</xdr:colOff>
                    <xdr:row>169</xdr:row>
                    <xdr:rowOff>139700</xdr:rowOff>
                  </to>
                </anchor>
              </controlPr>
            </control>
          </mc:Choice>
        </mc:AlternateContent>
        <mc:AlternateContent xmlns:mc="http://schemas.openxmlformats.org/markup-compatibility/2006">
          <mc:Choice Requires="x14">
            <control shapeId="4577" r:id="rId333" name="Check Box 481">
              <controlPr defaultSize="0" autoFill="0" autoLine="0" autoPict="0">
                <anchor moveWithCells="1">
                  <from>
                    <xdr:col>14</xdr:col>
                    <xdr:colOff>101600</xdr:colOff>
                    <xdr:row>170</xdr:row>
                    <xdr:rowOff>25400</xdr:rowOff>
                  </from>
                  <to>
                    <xdr:col>14</xdr:col>
                    <xdr:colOff>292100</xdr:colOff>
                    <xdr:row>170</xdr:row>
                    <xdr:rowOff>139700</xdr:rowOff>
                  </to>
                </anchor>
              </controlPr>
            </control>
          </mc:Choice>
        </mc:AlternateContent>
        <mc:AlternateContent xmlns:mc="http://schemas.openxmlformats.org/markup-compatibility/2006">
          <mc:Choice Requires="x14">
            <control shapeId="4578" r:id="rId334" name="Check Box 482">
              <controlPr defaultSize="0" autoFill="0" autoLine="0" autoPict="0">
                <anchor moveWithCells="1">
                  <from>
                    <xdr:col>14</xdr:col>
                    <xdr:colOff>101600</xdr:colOff>
                    <xdr:row>171</xdr:row>
                    <xdr:rowOff>25400</xdr:rowOff>
                  </from>
                  <to>
                    <xdr:col>14</xdr:col>
                    <xdr:colOff>292100</xdr:colOff>
                    <xdr:row>171</xdr:row>
                    <xdr:rowOff>139700</xdr:rowOff>
                  </to>
                </anchor>
              </controlPr>
            </control>
          </mc:Choice>
        </mc:AlternateContent>
        <mc:AlternateContent xmlns:mc="http://schemas.openxmlformats.org/markup-compatibility/2006">
          <mc:Choice Requires="x14">
            <control shapeId="4579" r:id="rId335" name="Check Box 483">
              <controlPr defaultSize="0" autoFill="0" autoLine="0" autoPict="0">
                <anchor moveWithCells="1">
                  <from>
                    <xdr:col>14</xdr:col>
                    <xdr:colOff>101600</xdr:colOff>
                    <xdr:row>172</xdr:row>
                    <xdr:rowOff>25400</xdr:rowOff>
                  </from>
                  <to>
                    <xdr:col>14</xdr:col>
                    <xdr:colOff>292100</xdr:colOff>
                    <xdr:row>172</xdr:row>
                    <xdr:rowOff>139700</xdr:rowOff>
                  </to>
                </anchor>
              </controlPr>
            </control>
          </mc:Choice>
        </mc:AlternateContent>
        <mc:AlternateContent xmlns:mc="http://schemas.openxmlformats.org/markup-compatibility/2006">
          <mc:Choice Requires="x14">
            <control shapeId="4580" r:id="rId336" name="Check Box 484">
              <controlPr defaultSize="0" autoFill="0" autoLine="0" autoPict="0">
                <anchor moveWithCells="1">
                  <from>
                    <xdr:col>14</xdr:col>
                    <xdr:colOff>101600</xdr:colOff>
                    <xdr:row>173</xdr:row>
                    <xdr:rowOff>25400</xdr:rowOff>
                  </from>
                  <to>
                    <xdr:col>14</xdr:col>
                    <xdr:colOff>292100</xdr:colOff>
                    <xdr:row>173</xdr:row>
                    <xdr:rowOff>139700</xdr:rowOff>
                  </to>
                </anchor>
              </controlPr>
            </control>
          </mc:Choice>
        </mc:AlternateContent>
        <mc:AlternateContent xmlns:mc="http://schemas.openxmlformats.org/markup-compatibility/2006">
          <mc:Choice Requires="x14">
            <control shapeId="4581" r:id="rId337" name="Check Box 485">
              <controlPr defaultSize="0" autoFill="0" autoLine="0" autoPict="0">
                <anchor moveWithCells="1">
                  <from>
                    <xdr:col>17</xdr:col>
                    <xdr:colOff>101600</xdr:colOff>
                    <xdr:row>165</xdr:row>
                    <xdr:rowOff>25400</xdr:rowOff>
                  </from>
                  <to>
                    <xdr:col>17</xdr:col>
                    <xdr:colOff>292100</xdr:colOff>
                    <xdr:row>165</xdr:row>
                    <xdr:rowOff>139700</xdr:rowOff>
                  </to>
                </anchor>
              </controlPr>
            </control>
          </mc:Choice>
        </mc:AlternateContent>
        <mc:AlternateContent xmlns:mc="http://schemas.openxmlformats.org/markup-compatibility/2006">
          <mc:Choice Requires="x14">
            <control shapeId="4582" r:id="rId338" name="Check Box 486">
              <controlPr defaultSize="0" autoFill="0" autoLine="0" autoPict="0">
                <anchor moveWithCells="1">
                  <from>
                    <xdr:col>17</xdr:col>
                    <xdr:colOff>101600</xdr:colOff>
                    <xdr:row>166</xdr:row>
                    <xdr:rowOff>25400</xdr:rowOff>
                  </from>
                  <to>
                    <xdr:col>17</xdr:col>
                    <xdr:colOff>292100</xdr:colOff>
                    <xdr:row>166</xdr:row>
                    <xdr:rowOff>139700</xdr:rowOff>
                  </to>
                </anchor>
              </controlPr>
            </control>
          </mc:Choice>
        </mc:AlternateContent>
        <mc:AlternateContent xmlns:mc="http://schemas.openxmlformats.org/markup-compatibility/2006">
          <mc:Choice Requires="x14">
            <control shapeId="4583" r:id="rId339" name="Check Box 487">
              <controlPr defaultSize="0" autoFill="0" autoLine="0" autoPict="0">
                <anchor moveWithCells="1">
                  <from>
                    <xdr:col>17</xdr:col>
                    <xdr:colOff>101600</xdr:colOff>
                    <xdr:row>167</xdr:row>
                    <xdr:rowOff>25400</xdr:rowOff>
                  </from>
                  <to>
                    <xdr:col>17</xdr:col>
                    <xdr:colOff>292100</xdr:colOff>
                    <xdr:row>167</xdr:row>
                    <xdr:rowOff>139700</xdr:rowOff>
                  </to>
                </anchor>
              </controlPr>
            </control>
          </mc:Choice>
        </mc:AlternateContent>
        <mc:AlternateContent xmlns:mc="http://schemas.openxmlformats.org/markup-compatibility/2006">
          <mc:Choice Requires="x14">
            <control shapeId="4584" r:id="rId340" name="Check Box 488">
              <controlPr defaultSize="0" autoFill="0" autoLine="0" autoPict="0">
                <anchor moveWithCells="1">
                  <from>
                    <xdr:col>17</xdr:col>
                    <xdr:colOff>101600</xdr:colOff>
                    <xdr:row>168</xdr:row>
                    <xdr:rowOff>25400</xdr:rowOff>
                  </from>
                  <to>
                    <xdr:col>17</xdr:col>
                    <xdr:colOff>292100</xdr:colOff>
                    <xdr:row>168</xdr:row>
                    <xdr:rowOff>139700</xdr:rowOff>
                  </to>
                </anchor>
              </controlPr>
            </control>
          </mc:Choice>
        </mc:AlternateContent>
        <mc:AlternateContent xmlns:mc="http://schemas.openxmlformats.org/markup-compatibility/2006">
          <mc:Choice Requires="x14">
            <control shapeId="4585" r:id="rId341" name="Check Box 489">
              <controlPr defaultSize="0" autoFill="0" autoLine="0" autoPict="0">
                <anchor moveWithCells="1">
                  <from>
                    <xdr:col>17</xdr:col>
                    <xdr:colOff>101600</xdr:colOff>
                    <xdr:row>169</xdr:row>
                    <xdr:rowOff>25400</xdr:rowOff>
                  </from>
                  <to>
                    <xdr:col>17</xdr:col>
                    <xdr:colOff>292100</xdr:colOff>
                    <xdr:row>169</xdr:row>
                    <xdr:rowOff>139700</xdr:rowOff>
                  </to>
                </anchor>
              </controlPr>
            </control>
          </mc:Choice>
        </mc:AlternateContent>
        <mc:AlternateContent xmlns:mc="http://schemas.openxmlformats.org/markup-compatibility/2006">
          <mc:Choice Requires="x14">
            <control shapeId="4586" r:id="rId342" name="Check Box 490">
              <controlPr defaultSize="0" autoFill="0" autoLine="0" autoPict="0">
                <anchor moveWithCells="1">
                  <from>
                    <xdr:col>17</xdr:col>
                    <xdr:colOff>101600</xdr:colOff>
                    <xdr:row>170</xdr:row>
                    <xdr:rowOff>25400</xdr:rowOff>
                  </from>
                  <to>
                    <xdr:col>17</xdr:col>
                    <xdr:colOff>292100</xdr:colOff>
                    <xdr:row>170</xdr:row>
                    <xdr:rowOff>139700</xdr:rowOff>
                  </to>
                </anchor>
              </controlPr>
            </control>
          </mc:Choice>
        </mc:AlternateContent>
        <mc:AlternateContent xmlns:mc="http://schemas.openxmlformats.org/markup-compatibility/2006">
          <mc:Choice Requires="x14">
            <control shapeId="4587" r:id="rId343" name="Check Box 491">
              <controlPr defaultSize="0" autoFill="0" autoLine="0" autoPict="0">
                <anchor moveWithCells="1">
                  <from>
                    <xdr:col>17</xdr:col>
                    <xdr:colOff>101600</xdr:colOff>
                    <xdr:row>171</xdr:row>
                    <xdr:rowOff>25400</xdr:rowOff>
                  </from>
                  <to>
                    <xdr:col>17</xdr:col>
                    <xdr:colOff>292100</xdr:colOff>
                    <xdr:row>171</xdr:row>
                    <xdr:rowOff>139700</xdr:rowOff>
                  </to>
                </anchor>
              </controlPr>
            </control>
          </mc:Choice>
        </mc:AlternateContent>
        <mc:AlternateContent xmlns:mc="http://schemas.openxmlformats.org/markup-compatibility/2006">
          <mc:Choice Requires="x14">
            <control shapeId="4588" r:id="rId344" name="Check Box 492">
              <controlPr defaultSize="0" autoFill="0" autoLine="0" autoPict="0">
                <anchor moveWithCells="1">
                  <from>
                    <xdr:col>17</xdr:col>
                    <xdr:colOff>101600</xdr:colOff>
                    <xdr:row>172</xdr:row>
                    <xdr:rowOff>25400</xdr:rowOff>
                  </from>
                  <to>
                    <xdr:col>17</xdr:col>
                    <xdr:colOff>292100</xdr:colOff>
                    <xdr:row>172</xdr:row>
                    <xdr:rowOff>139700</xdr:rowOff>
                  </to>
                </anchor>
              </controlPr>
            </control>
          </mc:Choice>
        </mc:AlternateContent>
        <mc:AlternateContent xmlns:mc="http://schemas.openxmlformats.org/markup-compatibility/2006">
          <mc:Choice Requires="x14">
            <control shapeId="4589" r:id="rId345" name="Check Box 493">
              <controlPr defaultSize="0" autoFill="0" autoLine="0" autoPict="0">
                <anchor moveWithCells="1">
                  <from>
                    <xdr:col>17</xdr:col>
                    <xdr:colOff>101600</xdr:colOff>
                    <xdr:row>173</xdr:row>
                    <xdr:rowOff>25400</xdr:rowOff>
                  </from>
                  <to>
                    <xdr:col>17</xdr:col>
                    <xdr:colOff>292100</xdr:colOff>
                    <xdr:row>173</xdr:row>
                    <xdr:rowOff>139700</xdr:rowOff>
                  </to>
                </anchor>
              </controlPr>
            </control>
          </mc:Choice>
        </mc:AlternateContent>
        <mc:AlternateContent xmlns:mc="http://schemas.openxmlformats.org/markup-compatibility/2006">
          <mc:Choice Requires="x14">
            <control shapeId="4590" r:id="rId346" name="Check Box 494">
              <controlPr defaultSize="0" autoFill="0" autoLine="0" autoPict="0">
                <anchor moveWithCells="1">
                  <from>
                    <xdr:col>14</xdr:col>
                    <xdr:colOff>101600</xdr:colOff>
                    <xdr:row>174</xdr:row>
                    <xdr:rowOff>25400</xdr:rowOff>
                  </from>
                  <to>
                    <xdr:col>14</xdr:col>
                    <xdr:colOff>292100</xdr:colOff>
                    <xdr:row>174</xdr:row>
                    <xdr:rowOff>139700</xdr:rowOff>
                  </to>
                </anchor>
              </controlPr>
            </control>
          </mc:Choice>
        </mc:AlternateContent>
        <mc:AlternateContent xmlns:mc="http://schemas.openxmlformats.org/markup-compatibility/2006">
          <mc:Choice Requires="x14">
            <control shapeId="4591" r:id="rId347" name="Check Box 495">
              <controlPr defaultSize="0" autoFill="0" autoLine="0" autoPict="0">
                <anchor moveWithCells="1">
                  <from>
                    <xdr:col>14</xdr:col>
                    <xdr:colOff>101600</xdr:colOff>
                    <xdr:row>175</xdr:row>
                    <xdr:rowOff>25400</xdr:rowOff>
                  </from>
                  <to>
                    <xdr:col>14</xdr:col>
                    <xdr:colOff>292100</xdr:colOff>
                    <xdr:row>175</xdr:row>
                    <xdr:rowOff>139700</xdr:rowOff>
                  </to>
                </anchor>
              </controlPr>
            </control>
          </mc:Choice>
        </mc:AlternateContent>
        <mc:AlternateContent xmlns:mc="http://schemas.openxmlformats.org/markup-compatibility/2006">
          <mc:Choice Requires="x14">
            <control shapeId="4592" r:id="rId348" name="Check Box 496">
              <controlPr defaultSize="0" autoFill="0" autoLine="0" autoPict="0">
                <anchor moveWithCells="1">
                  <from>
                    <xdr:col>14</xdr:col>
                    <xdr:colOff>101600</xdr:colOff>
                    <xdr:row>176</xdr:row>
                    <xdr:rowOff>25400</xdr:rowOff>
                  </from>
                  <to>
                    <xdr:col>14</xdr:col>
                    <xdr:colOff>292100</xdr:colOff>
                    <xdr:row>176</xdr:row>
                    <xdr:rowOff>139700</xdr:rowOff>
                  </to>
                </anchor>
              </controlPr>
            </control>
          </mc:Choice>
        </mc:AlternateContent>
        <mc:AlternateContent xmlns:mc="http://schemas.openxmlformats.org/markup-compatibility/2006">
          <mc:Choice Requires="x14">
            <control shapeId="4593" r:id="rId349" name="Check Box 497">
              <controlPr defaultSize="0" autoFill="0" autoLine="0" autoPict="0">
                <anchor moveWithCells="1">
                  <from>
                    <xdr:col>14</xdr:col>
                    <xdr:colOff>101600</xdr:colOff>
                    <xdr:row>177</xdr:row>
                    <xdr:rowOff>25400</xdr:rowOff>
                  </from>
                  <to>
                    <xdr:col>14</xdr:col>
                    <xdr:colOff>292100</xdr:colOff>
                    <xdr:row>177</xdr:row>
                    <xdr:rowOff>139700</xdr:rowOff>
                  </to>
                </anchor>
              </controlPr>
            </control>
          </mc:Choice>
        </mc:AlternateContent>
        <mc:AlternateContent xmlns:mc="http://schemas.openxmlformats.org/markup-compatibility/2006">
          <mc:Choice Requires="x14">
            <control shapeId="4594" r:id="rId350" name="Check Box 498">
              <controlPr defaultSize="0" autoFill="0" autoLine="0" autoPict="0">
                <anchor moveWithCells="1">
                  <from>
                    <xdr:col>14</xdr:col>
                    <xdr:colOff>101600</xdr:colOff>
                    <xdr:row>178</xdr:row>
                    <xdr:rowOff>25400</xdr:rowOff>
                  </from>
                  <to>
                    <xdr:col>14</xdr:col>
                    <xdr:colOff>292100</xdr:colOff>
                    <xdr:row>178</xdr:row>
                    <xdr:rowOff>139700</xdr:rowOff>
                  </to>
                </anchor>
              </controlPr>
            </control>
          </mc:Choice>
        </mc:AlternateContent>
        <mc:AlternateContent xmlns:mc="http://schemas.openxmlformats.org/markup-compatibility/2006">
          <mc:Choice Requires="x14">
            <control shapeId="4595" r:id="rId351" name="Check Box 499">
              <controlPr defaultSize="0" autoFill="0" autoLine="0" autoPict="0">
                <anchor moveWithCells="1">
                  <from>
                    <xdr:col>14</xdr:col>
                    <xdr:colOff>101600</xdr:colOff>
                    <xdr:row>179</xdr:row>
                    <xdr:rowOff>25400</xdr:rowOff>
                  </from>
                  <to>
                    <xdr:col>14</xdr:col>
                    <xdr:colOff>292100</xdr:colOff>
                    <xdr:row>179</xdr:row>
                    <xdr:rowOff>139700</xdr:rowOff>
                  </to>
                </anchor>
              </controlPr>
            </control>
          </mc:Choice>
        </mc:AlternateContent>
        <mc:AlternateContent xmlns:mc="http://schemas.openxmlformats.org/markup-compatibility/2006">
          <mc:Choice Requires="x14">
            <control shapeId="4596" r:id="rId352" name="Check Box 500">
              <controlPr defaultSize="0" autoFill="0" autoLine="0" autoPict="0">
                <anchor moveWithCells="1">
                  <from>
                    <xdr:col>14</xdr:col>
                    <xdr:colOff>101600</xdr:colOff>
                    <xdr:row>180</xdr:row>
                    <xdr:rowOff>25400</xdr:rowOff>
                  </from>
                  <to>
                    <xdr:col>14</xdr:col>
                    <xdr:colOff>292100</xdr:colOff>
                    <xdr:row>180</xdr:row>
                    <xdr:rowOff>139700</xdr:rowOff>
                  </to>
                </anchor>
              </controlPr>
            </control>
          </mc:Choice>
        </mc:AlternateContent>
        <mc:AlternateContent xmlns:mc="http://schemas.openxmlformats.org/markup-compatibility/2006">
          <mc:Choice Requires="x14">
            <control shapeId="4597" r:id="rId353" name="Check Box 501">
              <controlPr defaultSize="0" autoFill="0" autoLine="0" autoPict="0">
                <anchor moveWithCells="1">
                  <from>
                    <xdr:col>14</xdr:col>
                    <xdr:colOff>101600</xdr:colOff>
                    <xdr:row>181</xdr:row>
                    <xdr:rowOff>25400</xdr:rowOff>
                  </from>
                  <to>
                    <xdr:col>14</xdr:col>
                    <xdr:colOff>292100</xdr:colOff>
                    <xdr:row>181</xdr:row>
                    <xdr:rowOff>139700</xdr:rowOff>
                  </to>
                </anchor>
              </controlPr>
            </control>
          </mc:Choice>
        </mc:AlternateContent>
        <mc:AlternateContent xmlns:mc="http://schemas.openxmlformats.org/markup-compatibility/2006">
          <mc:Choice Requires="x14">
            <control shapeId="4598" r:id="rId354" name="Check Box 502">
              <controlPr defaultSize="0" autoFill="0" autoLine="0" autoPict="0">
                <anchor moveWithCells="1">
                  <from>
                    <xdr:col>14</xdr:col>
                    <xdr:colOff>101600</xdr:colOff>
                    <xdr:row>182</xdr:row>
                    <xdr:rowOff>25400</xdr:rowOff>
                  </from>
                  <to>
                    <xdr:col>14</xdr:col>
                    <xdr:colOff>292100</xdr:colOff>
                    <xdr:row>182</xdr:row>
                    <xdr:rowOff>139700</xdr:rowOff>
                  </to>
                </anchor>
              </controlPr>
            </control>
          </mc:Choice>
        </mc:AlternateContent>
        <mc:AlternateContent xmlns:mc="http://schemas.openxmlformats.org/markup-compatibility/2006">
          <mc:Choice Requires="x14">
            <control shapeId="4599" r:id="rId355" name="Check Box 503">
              <controlPr defaultSize="0" autoFill="0" autoLine="0" autoPict="0">
                <anchor moveWithCells="1">
                  <from>
                    <xdr:col>17</xdr:col>
                    <xdr:colOff>101600</xdr:colOff>
                    <xdr:row>174</xdr:row>
                    <xdr:rowOff>25400</xdr:rowOff>
                  </from>
                  <to>
                    <xdr:col>17</xdr:col>
                    <xdr:colOff>292100</xdr:colOff>
                    <xdr:row>174</xdr:row>
                    <xdr:rowOff>139700</xdr:rowOff>
                  </to>
                </anchor>
              </controlPr>
            </control>
          </mc:Choice>
        </mc:AlternateContent>
        <mc:AlternateContent xmlns:mc="http://schemas.openxmlformats.org/markup-compatibility/2006">
          <mc:Choice Requires="x14">
            <control shapeId="4600" r:id="rId356" name="Check Box 504">
              <controlPr defaultSize="0" autoFill="0" autoLine="0" autoPict="0">
                <anchor moveWithCells="1">
                  <from>
                    <xdr:col>17</xdr:col>
                    <xdr:colOff>101600</xdr:colOff>
                    <xdr:row>175</xdr:row>
                    <xdr:rowOff>25400</xdr:rowOff>
                  </from>
                  <to>
                    <xdr:col>17</xdr:col>
                    <xdr:colOff>292100</xdr:colOff>
                    <xdr:row>175</xdr:row>
                    <xdr:rowOff>139700</xdr:rowOff>
                  </to>
                </anchor>
              </controlPr>
            </control>
          </mc:Choice>
        </mc:AlternateContent>
        <mc:AlternateContent xmlns:mc="http://schemas.openxmlformats.org/markup-compatibility/2006">
          <mc:Choice Requires="x14">
            <control shapeId="4601" r:id="rId357" name="Check Box 505">
              <controlPr defaultSize="0" autoFill="0" autoLine="0" autoPict="0">
                <anchor moveWithCells="1">
                  <from>
                    <xdr:col>17</xdr:col>
                    <xdr:colOff>101600</xdr:colOff>
                    <xdr:row>176</xdr:row>
                    <xdr:rowOff>25400</xdr:rowOff>
                  </from>
                  <to>
                    <xdr:col>17</xdr:col>
                    <xdr:colOff>292100</xdr:colOff>
                    <xdr:row>176</xdr:row>
                    <xdr:rowOff>139700</xdr:rowOff>
                  </to>
                </anchor>
              </controlPr>
            </control>
          </mc:Choice>
        </mc:AlternateContent>
        <mc:AlternateContent xmlns:mc="http://schemas.openxmlformats.org/markup-compatibility/2006">
          <mc:Choice Requires="x14">
            <control shapeId="4602" r:id="rId358" name="Check Box 506">
              <controlPr defaultSize="0" autoFill="0" autoLine="0" autoPict="0">
                <anchor moveWithCells="1">
                  <from>
                    <xdr:col>17</xdr:col>
                    <xdr:colOff>101600</xdr:colOff>
                    <xdr:row>177</xdr:row>
                    <xdr:rowOff>25400</xdr:rowOff>
                  </from>
                  <to>
                    <xdr:col>17</xdr:col>
                    <xdr:colOff>292100</xdr:colOff>
                    <xdr:row>177</xdr:row>
                    <xdr:rowOff>139700</xdr:rowOff>
                  </to>
                </anchor>
              </controlPr>
            </control>
          </mc:Choice>
        </mc:AlternateContent>
        <mc:AlternateContent xmlns:mc="http://schemas.openxmlformats.org/markup-compatibility/2006">
          <mc:Choice Requires="x14">
            <control shapeId="4603" r:id="rId359" name="Check Box 507">
              <controlPr defaultSize="0" autoFill="0" autoLine="0" autoPict="0">
                <anchor moveWithCells="1">
                  <from>
                    <xdr:col>17</xdr:col>
                    <xdr:colOff>101600</xdr:colOff>
                    <xdr:row>178</xdr:row>
                    <xdr:rowOff>25400</xdr:rowOff>
                  </from>
                  <to>
                    <xdr:col>17</xdr:col>
                    <xdr:colOff>292100</xdr:colOff>
                    <xdr:row>178</xdr:row>
                    <xdr:rowOff>139700</xdr:rowOff>
                  </to>
                </anchor>
              </controlPr>
            </control>
          </mc:Choice>
        </mc:AlternateContent>
        <mc:AlternateContent xmlns:mc="http://schemas.openxmlformats.org/markup-compatibility/2006">
          <mc:Choice Requires="x14">
            <control shapeId="4604" r:id="rId360" name="Check Box 508">
              <controlPr defaultSize="0" autoFill="0" autoLine="0" autoPict="0">
                <anchor moveWithCells="1">
                  <from>
                    <xdr:col>17</xdr:col>
                    <xdr:colOff>101600</xdr:colOff>
                    <xdr:row>179</xdr:row>
                    <xdr:rowOff>25400</xdr:rowOff>
                  </from>
                  <to>
                    <xdr:col>17</xdr:col>
                    <xdr:colOff>292100</xdr:colOff>
                    <xdr:row>179</xdr:row>
                    <xdr:rowOff>139700</xdr:rowOff>
                  </to>
                </anchor>
              </controlPr>
            </control>
          </mc:Choice>
        </mc:AlternateContent>
        <mc:AlternateContent xmlns:mc="http://schemas.openxmlformats.org/markup-compatibility/2006">
          <mc:Choice Requires="x14">
            <control shapeId="4605" r:id="rId361" name="Check Box 509">
              <controlPr defaultSize="0" autoFill="0" autoLine="0" autoPict="0">
                <anchor moveWithCells="1">
                  <from>
                    <xdr:col>17</xdr:col>
                    <xdr:colOff>101600</xdr:colOff>
                    <xdr:row>180</xdr:row>
                    <xdr:rowOff>25400</xdr:rowOff>
                  </from>
                  <to>
                    <xdr:col>17</xdr:col>
                    <xdr:colOff>292100</xdr:colOff>
                    <xdr:row>180</xdr:row>
                    <xdr:rowOff>139700</xdr:rowOff>
                  </to>
                </anchor>
              </controlPr>
            </control>
          </mc:Choice>
        </mc:AlternateContent>
        <mc:AlternateContent xmlns:mc="http://schemas.openxmlformats.org/markup-compatibility/2006">
          <mc:Choice Requires="x14">
            <control shapeId="4606" r:id="rId362" name="Check Box 510">
              <controlPr defaultSize="0" autoFill="0" autoLine="0" autoPict="0">
                <anchor moveWithCells="1">
                  <from>
                    <xdr:col>17</xdr:col>
                    <xdr:colOff>101600</xdr:colOff>
                    <xdr:row>181</xdr:row>
                    <xdr:rowOff>25400</xdr:rowOff>
                  </from>
                  <to>
                    <xdr:col>17</xdr:col>
                    <xdr:colOff>292100</xdr:colOff>
                    <xdr:row>181</xdr:row>
                    <xdr:rowOff>139700</xdr:rowOff>
                  </to>
                </anchor>
              </controlPr>
            </control>
          </mc:Choice>
        </mc:AlternateContent>
        <mc:AlternateContent xmlns:mc="http://schemas.openxmlformats.org/markup-compatibility/2006">
          <mc:Choice Requires="x14">
            <control shapeId="4607" r:id="rId363" name="Check Box 511">
              <controlPr defaultSize="0" autoFill="0" autoLine="0" autoPict="0">
                <anchor moveWithCells="1">
                  <from>
                    <xdr:col>17</xdr:col>
                    <xdr:colOff>101600</xdr:colOff>
                    <xdr:row>182</xdr:row>
                    <xdr:rowOff>25400</xdr:rowOff>
                  </from>
                  <to>
                    <xdr:col>17</xdr:col>
                    <xdr:colOff>292100</xdr:colOff>
                    <xdr:row>182</xdr:row>
                    <xdr:rowOff>139700</xdr:rowOff>
                  </to>
                </anchor>
              </controlPr>
            </control>
          </mc:Choice>
        </mc:AlternateContent>
        <mc:AlternateContent xmlns:mc="http://schemas.openxmlformats.org/markup-compatibility/2006">
          <mc:Choice Requires="x14">
            <control shapeId="4608" r:id="rId364" name="Check Box 512">
              <controlPr defaultSize="0" autoFill="0" autoLine="0" autoPict="0">
                <anchor moveWithCells="1">
                  <from>
                    <xdr:col>14</xdr:col>
                    <xdr:colOff>101600</xdr:colOff>
                    <xdr:row>183</xdr:row>
                    <xdr:rowOff>25400</xdr:rowOff>
                  </from>
                  <to>
                    <xdr:col>14</xdr:col>
                    <xdr:colOff>292100</xdr:colOff>
                    <xdr:row>183</xdr:row>
                    <xdr:rowOff>139700</xdr:rowOff>
                  </to>
                </anchor>
              </controlPr>
            </control>
          </mc:Choice>
        </mc:AlternateContent>
        <mc:AlternateContent xmlns:mc="http://schemas.openxmlformats.org/markup-compatibility/2006">
          <mc:Choice Requires="x14">
            <control shapeId="4609" r:id="rId365" name="Check Box 513">
              <controlPr defaultSize="0" autoFill="0" autoLine="0" autoPict="0">
                <anchor moveWithCells="1">
                  <from>
                    <xdr:col>14</xdr:col>
                    <xdr:colOff>101600</xdr:colOff>
                    <xdr:row>184</xdr:row>
                    <xdr:rowOff>25400</xdr:rowOff>
                  </from>
                  <to>
                    <xdr:col>14</xdr:col>
                    <xdr:colOff>292100</xdr:colOff>
                    <xdr:row>184</xdr:row>
                    <xdr:rowOff>139700</xdr:rowOff>
                  </to>
                </anchor>
              </controlPr>
            </control>
          </mc:Choice>
        </mc:AlternateContent>
        <mc:AlternateContent xmlns:mc="http://schemas.openxmlformats.org/markup-compatibility/2006">
          <mc:Choice Requires="x14">
            <control shapeId="4610" r:id="rId366" name="Check Box 514">
              <controlPr defaultSize="0" autoFill="0" autoLine="0" autoPict="0">
                <anchor moveWithCells="1">
                  <from>
                    <xdr:col>14</xdr:col>
                    <xdr:colOff>101600</xdr:colOff>
                    <xdr:row>185</xdr:row>
                    <xdr:rowOff>25400</xdr:rowOff>
                  </from>
                  <to>
                    <xdr:col>14</xdr:col>
                    <xdr:colOff>292100</xdr:colOff>
                    <xdr:row>185</xdr:row>
                    <xdr:rowOff>139700</xdr:rowOff>
                  </to>
                </anchor>
              </controlPr>
            </control>
          </mc:Choice>
        </mc:AlternateContent>
        <mc:AlternateContent xmlns:mc="http://schemas.openxmlformats.org/markup-compatibility/2006">
          <mc:Choice Requires="x14">
            <control shapeId="4611" r:id="rId367" name="Check Box 515">
              <controlPr defaultSize="0" autoFill="0" autoLine="0" autoPict="0">
                <anchor moveWithCells="1">
                  <from>
                    <xdr:col>14</xdr:col>
                    <xdr:colOff>101600</xdr:colOff>
                    <xdr:row>186</xdr:row>
                    <xdr:rowOff>25400</xdr:rowOff>
                  </from>
                  <to>
                    <xdr:col>14</xdr:col>
                    <xdr:colOff>292100</xdr:colOff>
                    <xdr:row>186</xdr:row>
                    <xdr:rowOff>139700</xdr:rowOff>
                  </to>
                </anchor>
              </controlPr>
            </control>
          </mc:Choice>
        </mc:AlternateContent>
        <mc:AlternateContent xmlns:mc="http://schemas.openxmlformats.org/markup-compatibility/2006">
          <mc:Choice Requires="x14">
            <control shapeId="4612" r:id="rId368" name="Check Box 516">
              <controlPr defaultSize="0" autoFill="0" autoLine="0" autoPict="0">
                <anchor moveWithCells="1">
                  <from>
                    <xdr:col>14</xdr:col>
                    <xdr:colOff>101600</xdr:colOff>
                    <xdr:row>187</xdr:row>
                    <xdr:rowOff>25400</xdr:rowOff>
                  </from>
                  <to>
                    <xdr:col>14</xdr:col>
                    <xdr:colOff>292100</xdr:colOff>
                    <xdr:row>187</xdr:row>
                    <xdr:rowOff>139700</xdr:rowOff>
                  </to>
                </anchor>
              </controlPr>
            </control>
          </mc:Choice>
        </mc:AlternateContent>
        <mc:AlternateContent xmlns:mc="http://schemas.openxmlformats.org/markup-compatibility/2006">
          <mc:Choice Requires="x14">
            <control shapeId="4613" r:id="rId369" name="Check Box 517">
              <controlPr defaultSize="0" autoFill="0" autoLine="0" autoPict="0">
                <anchor moveWithCells="1">
                  <from>
                    <xdr:col>14</xdr:col>
                    <xdr:colOff>101600</xdr:colOff>
                    <xdr:row>188</xdr:row>
                    <xdr:rowOff>25400</xdr:rowOff>
                  </from>
                  <to>
                    <xdr:col>14</xdr:col>
                    <xdr:colOff>292100</xdr:colOff>
                    <xdr:row>188</xdr:row>
                    <xdr:rowOff>139700</xdr:rowOff>
                  </to>
                </anchor>
              </controlPr>
            </control>
          </mc:Choice>
        </mc:AlternateContent>
        <mc:AlternateContent xmlns:mc="http://schemas.openxmlformats.org/markup-compatibility/2006">
          <mc:Choice Requires="x14">
            <control shapeId="4614" r:id="rId370" name="Check Box 518">
              <controlPr defaultSize="0" autoFill="0" autoLine="0" autoPict="0">
                <anchor moveWithCells="1">
                  <from>
                    <xdr:col>14</xdr:col>
                    <xdr:colOff>101600</xdr:colOff>
                    <xdr:row>189</xdr:row>
                    <xdr:rowOff>25400</xdr:rowOff>
                  </from>
                  <to>
                    <xdr:col>14</xdr:col>
                    <xdr:colOff>292100</xdr:colOff>
                    <xdr:row>189</xdr:row>
                    <xdr:rowOff>139700</xdr:rowOff>
                  </to>
                </anchor>
              </controlPr>
            </control>
          </mc:Choice>
        </mc:AlternateContent>
        <mc:AlternateContent xmlns:mc="http://schemas.openxmlformats.org/markup-compatibility/2006">
          <mc:Choice Requires="x14">
            <control shapeId="4615" r:id="rId371" name="Check Box 519">
              <controlPr defaultSize="0" autoFill="0" autoLine="0" autoPict="0">
                <anchor moveWithCells="1">
                  <from>
                    <xdr:col>14</xdr:col>
                    <xdr:colOff>101600</xdr:colOff>
                    <xdr:row>190</xdr:row>
                    <xdr:rowOff>25400</xdr:rowOff>
                  </from>
                  <to>
                    <xdr:col>14</xdr:col>
                    <xdr:colOff>292100</xdr:colOff>
                    <xdr:row>190</xdr:row>
                    <xdr:rowOff>139700</xdr:rowOff>
                  </to>
                </anchor>
              </controlPr>
            </control>
          </mc:Choice>
        </mc:AlternateContent>
        <mc:AlternateContent xmlns:mc="http://schemas.openxmlformats.org/markup-compatibility/2006">
          <mc:Choice Requires="x14">
            <control shapeId="4616" r:id="rId372" name="Check Box 520">
              <controlPr defaultSize="0" autoFill="0" autoLine="0" autoPict="0">
                <anchor moveWithCells="1">
                  <from>
                    <xdr:col>14</xdr:col>
                    <xdr:colOff>101600</xdr:colOff>
                    <xdr:row>191</xdr:row>
                    <xdr:rowOff>25400</xdr:rowOff>
                  </from>
                  <to>
                    <xdr:col>14</xdr:col>
                    <xdr:colOff>292100</xdr:colOff>
                    <xdr:row>191</xdr:row>
                    <xdr:rowOff>139700</xdr:rowOff>
                  </to>
                </anchor>
              </controlPr>
            </control>
          </mc:Choice>
        </mc:AlternateContent>
        <mc:AlternateContent xmlns:mc="http://schemas.openxmlformats.org/markup-compatibility/2006">
          <mc:Choice Requires="x14">
            <control shapeId="4617" r:id="rId373" name="Check Box 521">
              <controlPr defaultSize="0" autoFill="0" autoLine="0" autoPict="0">
                <anchor moveWithCells="1">
                  <from>
                    <xdr:col>17</xdr:col>
                    <xdr:colOff>101600</xdr:colOff>
                    <xdr:row>183</xdr:row>
                    <xdr:rowOff>25400</xdr:rowOff>
                  </from>
                  <to>
                    <xdr:col>17</xdr:col>
                    <xdr:colOff>292100</xdr:colOff>
                    <xdr:row>183</xdr:row>
                    <xdr:rowOff>139700</xdr:rowOff>
                  </to>
                </anchor>
              </controlPr>
            </control>
          </mc:Choice>
        </mc:AlternateContent>
        <mc:AlternateContent xmlns:mc="http://schemas.openxmlformats.org/markup-compatibility/2006">
          <mc:Choice Requires="x14">
            <control shapeId="4618" r:id="rId374" name="Check Box 522">
              <controlPr defaultSize="0" autoFill="0" autoLine="0" autoPict="0">
                <anchor moveWithCells="1">
                  <from>
                    <xdr:col>17</xdr:col>
                    <xdr:colOff>101600</xdr:colOff>
                    <xdr:row>184</xdr:row>
                    <xdr:rowOff>25400</xdr:rowOff>
                  </from>
                  <to>
                    <xdr:col>17</xdr:col>
                    <xdr:colOff>292100</xdr:colOff>
                    <xdr:row>184</xdr:row>
                    <xdr:rowOff>139700</xdr:rowOff>
                  </to>
                </anchor>
              </controlPr>
            </control>
          </mc:Choice>
        </mc:AlternateContent>
        <mc:AlternateContent xmlns:mc="http://schemas.openxmlformats.org/markup-compatibility/2006">
          <mc:Choice Requires="x14">
            <control shapeId="4619" r:id="rId375" name="Check Box 523">
              <controlPr defaultSize="0" autoFill="0" autoLine="0" autoPict="0">
                <anchor moveWithCells="1">
                  <from>
                    <xdr:col>17</xdr:col>
                    <xdr:colOff>101600</xdr:colOff>
                    <xdr:row>185</xdr:row>
                    <xdr:rowOff>25400</xdr:rowOff>
                  </from>
                  <to>
                    <xdr:col>17</xdr:col>
                    <xdr:colOff>292100</xdr:colOff>
                    <xdr:row>185</xdr:row>
                    <xdr:rowOff>139700</xdr:rowOff>
                  </to>
                </anchor>
              </controlPr>
            </control>
          </mc:Choice>
        </mc:AlternateContent>
        <mc:AlternateContent xmlns:mc="http://schemas.openxmlformats.org/markup-compatibility/2006">
          <mc:Choice Requires="x14">
            <control shapeId="4620" r:id="rId376" name="Check Box 524">
              <controlPr defaultSize="0" autoFill="0" autoLine="0" autoPict="0">
                <anchor moveWithCells="1">
                  <from>
                    <xdr:col>17</xdr:col>
                    <xdr:colOff>101600</xdr:colOff>
                    <xdr:row>186</xdr:row>
                    <xdr:rowOff>25400</xdr:rowOff>
                  </from>
                  <to>
                    <xdr:col>17</xdr:col>
                    <xdr:colOff>292100</xdr:colOff>
                    <xdr:row>186</xdr:row>
                    <xdr:rowOff>139700</xdr:rowOff>
                  </to>
                </anchor>
              </controlPr>
            </control>
          </mc:Choice>
        </mc:AlternateContent>
        <mc:AlternateContent xmlns:mc="http://schemas.openxmlformats.org/markup-compatibility/2006">
          <mc:Choice Requires="x14">
            <control shapeId="4621" r:id="rId377" name="Check Box 525">
              <controlPr defaultSize="0" autoFill="0" autoLine="0" autoPict="0">
                <anchor moveWithCells="1">
                  <from>
                    <xdr:col>17</xdr:col>
                    <xdr:colOff>101600</xdr:colOff>
                    <xdr:row>187</xdr:row>
                    <xdr:rowOff>25400</xdr:rowOff>
                  </from>
                  <to>
                    <xdr:col>17</xdr:col>
                    <xdr:colOff>292100</xdr:colOff>
                    <xdr:row>187</xdr:row>
                    <xdr:rowOff>139700</xdr:rowOff>
                  </to>
                </anchor>
              </controlPr>
            </control>
          </mc:Choice>
        </mc:AlternateContent>
        <mc:AlternateContent xmlns:mc="http://schemas.openxmlformats.org/markup-compatibility/2006">
          <mc:Choice Requires="x14">
            <control shapeId="4622" r:id="rId378" name="Check Box 526">
              <controlPr defaultSize="0" autoFill="0" autoLine="0" autoPict="0">
                <anchor moveWithCells="1">
                  <from>
                    <xdr:col>17</xdr:col>
                    <xdr:colOff>101600</xdr:colOff>
                    <xdr:row>188</xdr:row>
                    <xdr:rowOff>25400</xdr:rowOff>
                  </from>
                  <to>
                    <xdr:col>17</xdr:col>
                    <xdr:colOff>292100</xdr:colOff>
                    <xdr:row>188</xdr:row>
                    <xdr:rowOff>139700</xdr:rowOff>
                  </to>
                </anchor>
              </controlPr>
            </control>
          </mc:Choice>
        </mc:AlternateContent>
        <mc:AlternateContent xmlns:mc="http://schemas.openxmlformats.org/markup-compatibility/2006">
          <mc:Choice Requires="x14">
            <control shapeId="4623" r:id="rId379" name="Check Box 527">
              <controlPr defaultSize="0" autoFill="0" autoLine="0" autoPict="0">
                <anchor moveWithCells="1">
                  <from>
                    <xdr:col>17</xdr:col>
                    <xdr:colOff>101600</xdr:colOff>
                    <xdr:row>189</xdr:row>
                    <xdr:rowOff>25400</xdr:rowOff>
                  </from>
                  <to>
                    <xdr:col>17</xdr:col>
                    <xdr:colOff>292100</xdr:colOff>
                    <xdr:row>189</xdr:row>
                    <xdr:rowOff>139700</xdr:rowOff>
                  </to>
                </anchor>
              </controlPr>
            </control>
          </mc:Choice>
        </mc:AlternateContent>
        <mc:AlternateContent xmlns:mc="http://schemas.openxmlformats.org/markup-compatibility/2006">
          <mc:Choice Requires="x14">
            <control shapeId="4624" r:id="rId380" name="Check Box 528">
              <controlPr defaultSize="0" autoFill="0" autoLine="0" autoPict="0">
                <anchor moveWithCells="1">
                  <from>
                    <xdr:col>17</xdr:col>
                    <xdr:colOff>101600</xdr:colOff>
                    <xdr:row>190</xdr:row>
                    <xdr:rowOff>25400</xdr:rowOff>
                  </from>
                  <to>
                    <xdr:col>17</xdr:col>
                    <xdr:colOff>292100</xdr:colOff>
                    <xdr:row>190</xdr:row>
                    <xdr:rowOff>139700</xdr:rowOff>
                  </to>
                </anchor>
              </controlPr>
            </control>
          </mc:Choice>
        </mc:AlternateContent>
        <mc:AlternateContent xmlns:mc="http://schemas.openxmlformats.org/markup-compatibility/2006">
          <mc:Choice Requires="x14">
            <control shapeId="4625" r:id="rId381" name="Check Box 529">
              <controlPr defaultSize="0" autoFill="0" autoLine="0" autoPict="0">
                <anchor moveWithCells="1">
                  <from>
                    <xdr:col>17</xdr:col>
                    <xdr:colOff>101600</xdr:colOff>
                    <xdr:row>191</xdr:row>
                    <xdr:rowOff>25400</xdr:rowOff>
                  </from>
                  <to>
                    <xdr:col>17</xdr:col>
                    <xdr:colOff>292100</xdr:colOff>
                    <xdr:row>191</xdr:row>
                    <xdr:rowOff>139700</xdr:rowOff>
                  </to>
                </anchor>
              </controlPr>
            </control>
          </mc:Choice>
        </mc:AlternateContent>
        <mc:AlternateContent xmlns:mc="http://schemas.openxmlformats.org/markup-compatibility/2006">
          <mc:Choice Requires="x14">
            <control shapeId="4626" r:id="rId382" name="Check Box 530">
              <controlPr defaultSize="0" autoFill="0" autoLine="0" autoPict="0">
                <anchor moveWithCells="1">
                  <from>
                    <xdr:col>14</xdr:col>
                    <xdr:colOff>101600</xdr:colOff>
                    <xdr:row>192</xdr:row>
                    <xdr:rowOff>25400</xdr:rowOff>
                  </from>
                  <to>
                    <xdr:col>14</xdr:col>
                    <xdr:colOff>292100</xdr:colOff>
                    <xdr:row>192</xdr:row>
                    <xdr:rowOff>139700</xdr:rowOff>
                  </to>
                </anchor>
              </controlPr>
            </control>
          </mc:Choice>
        </mc:AlternateContent>
        <mc:AlternateContent xmlns:mc="http://schemas.openxmlformats.org/markup-compatibility/2006">
          <mc:Choice Requires="x14">
            <control shapeId="4627" r:id="rId383" name="Check Box 531">
              <controlPr defaultSize="0" autoFill="0" autoLine="0" autoPict="0">
                <anchor moveWithCells="1">
                  <from>
                    <xdr:col>14</xdr:col>
                    <xdr:colOff>101600</xdr:colOff>
                    <xdr:row>193</xdr:row>
                    <xdr:rowOff>25400</xdr:rowOff>
                  </from>
                  <to>
                    <xdr:col>14</xdr:col>
                    <xdr:colOff>292100</xdr:colOff>
                    <xdr:row>193</xdr:row>
                    <xdr:rowOff>139700</xdr:rowOff>
                  </to>
                </anchor>
              </controlPr>
            </control>
          </mc:Choice>
        </mc:AlternateContent>
        <mc:AlternateContent xmlns:mc="http://schemas.openxmlformats.org/markup-compatibility/2006">
          <mc:Choice Requires="x14">
            <control shapeId="4628" r:id="rId384" name="Check Box 532">
              <controlPr defaultSize="0" autoFill="0" autoLine="0" autoPict="0">
                <anchor moveWithCells="1">
                  <from>
                    <xdr:col>14</xdr:col>
                    <xdr:colOff>101600</xdr:colOff>
                    <xdr:row>194</xdr:row>
                    <xdr:rowOff>25400</xdr:rowOff>
                  </from>
                  <to>
                    <xdr:col>14</xdr:col>
                    <xdr:colOff>292100</xdr:colOff>
                    <xdr:row>194</xdr:row>
                    <xdr:rowOff>139700</xdr:rowOff>
                  </to>
                </anchor>
              </controlPr>
            </control>
          </mc:Choice>
        </mc:AlternateContent>
        <mc:AlternateContent xmlns:mc="http://schemas.openxmlformats.org/markup-compatibility/2006">
          <mc:Choice Requires="x14">
            <control shapeId="4629" r:id="rId385" name="Check Box 533">
              <controlPr defaultSize="0" autoFill="0" autoLine="0" autoPict="0">
                <anchor moveWithCells="1">
                  <from>
                    <xdr:col>14</xdr:col>
                    <xdr:colOff>101600</xdr:colOff>
                    <xdr:row>195</xdr:row>
                    <xdr:rowOff>25400</xdr:rowOff>
                  </from>
                  <to>
                    <xdr:col>14</xdr:col>
                    <xdr:colOff>292100</xdr:colOff>
                    <xdr:row>195</xdr:row>
                    <xdr:rowOff>139700</xdr:rowOff>
                  </to>
                </anchor>
              </controlPr>
            </control>
          </mc:Choice>
        </mc:AlternateContent>
        <mc:AlternateContent xmlns:mc="http://schemas.openxmlformats.org/markup-compatibility/2006">
          <mc:Choice Requires="x14">
            <control shapeId="4630" r:id="rId386" name="Check Box 534">
              <controlPr defaultSize="0" autoFill="0" autoLine="0" autoPict="0">
                <anchor moveWithCells="1">
                  <from>
                    <xdr:col>14</xdr:col>
                    <xdr:colOff>101600</xdr:colOff>
                    <xdr:row>196</xdr:row>
                    <xdr:rowOff>25400</xdr:rowOff>
                  </from>
                  <to>
                    <xdr:col>14</xdr:col>
                    <xdr:colOff>292100</xdr:colOff>
                    <xdr:row>196</xdr:row>
                    <xdr:rowOff>139700</xdr:rowOff>
                  </to>
                </anchor>
              </controlPr>
            </control>
          </mc:Choice>
        </mc:AlternateContent>
        <mc:AlternateContent xmlns:mc="http://schemas.openxmlformats.org/markup-compatibility/2006">
          <mc:Choice Requires="x14">
            <control shapeId="4631" r:id="rId387" name="Check Box 535">
              <controlPr defaultSize="0" autoFill="0" autoLine="0" autoPict="0">
                <anchor moveWithCells="1">
                  <from>
                    <xdr:col>14</xdr:col>
                    <xdr:colOff>101600</xdr:colOff>
                    <xdr:row>197</xdr:row>
                    <xdr:rowOff>25400</xdr:rowOff>
                  </from>
                  <to>
                    <xdr:col>14</xdr:col>
                    <xdr:colOff>292100</xdr:colOff>
                    <xdr:row>197</xdr:row>
                    <xdr:rowOff>139700</xdr:rowOff>
                  </to>
                </anchor>
              </controlPr>
            </control>
          </mc:Choice>
        </mc:AlternateContent>
        <mc:AlternateContent xmlns:mc="http://schemas.openxmlformats.org/markup-compatibility/2006">
          <mc:Choice Requires="x14">
            <control shapeId="4632" r:id="rId388" name="Check Box 536">
              <controlPr defaultSize="0" autoFill="0" autoLine="0" autoPict="0">
                <anchor moveWithCells="1">
                  <from>
                    <xdr:col>14</xdr:col>
                    <xdr:colOff>101600</xdr:colOff>
                    <xdr:row>198</xdr:row>
                    <xdr:rowOff>25400</xdr:rowOff>
                  </from>
                  <to>
                    <xdr:col>14</xdr:col>
                    <xdr:colOff>292100</xdr:colOff>
                    <xdr:row>198</xdr:row>
                    <xdr:rowOff>139700</xdr:rowOff>
                  </to>
                </anchor>
              </controlPr>
            </control>
          </mc:Choice>
        </mc:AlternateContent>
        <mc:AlternateContent xmlns:mc="http://schemas.openxmlformats.org/markup-compatibility/2006">
          <mc:Choice Requires="x14">
            <control shapeId="4633" r:id="rId389" name="Check Box 537">
              <controlPr defaultSize="0" autoFill="0" autoLine="0" autoPict="0">
                <anchor moveWithCells="1">
                  <from>
                    <xdr:col>14</xdr:col>
                    <xdr:colOff>101600</xdr:colOff>
                    <xdr:row>199</xdr:row>
                    <xdr:rowOff>25400</xdr:rowOff>
                  </from>
                  <to>
                    <xdr:col>14</xdr:col>
                    <xdr:colOff>292100</xdr:colOff>
                    <xdr:row>199</xdr:row>
                    <xdr:rowOff>139700</xdr:rowOff>
                  </to>
                </anchor>
              </controlPr>
            </control>
          </mc:Choice>
        </mc:AlternateContent>
        <mc:AlternateContent xmlns:mc="http://schemas.openxmlformats.org/markup-compatibility/2006">
          <mc:Choice Requires="x14">
            <control shapeId="4634" r:id="rId390" name="Check Box 538">
              <controlPr defaultSize="0" autoFill="0" autoLine="0" autoPict="0">
                <anchor moveWithCells="1">
                  <from>
                    <xdr:col>14</xdr:col>
                    <xdr:colOff>101600</xdr:colOff>
                    <xdr:row>200</xdr:row>
                    <xdr:rowOff>25400</xdr:rowOff>
                  </from>
                  <to>
                    <xdr:col>14</xdr:col>
                    <xdr:colOff>292100</xdr:colOff>
                    <xdr:row>200</xdr:row>
                    <xdr:rowOff>139700</xdr:rowOff>
                  </to>
                </anchor>
              </controlPr>
            </control>
          </mc:Choice>
        </mc:AlternateContent>
        <mc:AlternateContent xmlns:mc="http://schemas.openxmlformats.org/markup-compatibility/2006">
          <mc:Choice Requires="x14">
            <control shapeId="4635" r:id="rId391" name="Check Box 539">
              <controlPr defaultSize="0" autoFill="0" autoLine="0" autoPict="0">
                <anchor moveWithCells="1">
                  <from>
                    <xdr:col>17</xdr:col>
                    <xdr:colOff>101600</xdr:colOff>
                    <xdr:row>192</xdr:row>
                    <xdr:rowOff>25400</xdr:rowOff>
                  </from>
                  <to>
                    <xdr:col>17</xdr:col>
                    <xdr:colOff>292100</xdr:colOff>
                    <xdr:row>192</xdr:row>
                    <xdr:rowOff>139700</xdr:rowOff>
                  </to>
                </anchor>
              </controlPr>
            </control>
          </mc:Choice>
        </mc:AlternateContent>
        <mc:AlternateContent xmlns:mc="http://schemas.openxmlformats.org/markup-compatibility/2006">
          <mc:Choice Requires="x14">
            <control shapeId="4636" r:id="rId392" name="Check Box 540">
              <controlPr defaultSize="0" autoFill="0" autoLine="0" autoPict="0">
                <anchor moveWithCells="1">
                  <from>
                    <xdr:col>17</xdr:col>
                    <xdr:colOff>101600</xdr:colOff>
                    <xdr:row>193</xdr:row>
                    <xdr:rowOff>25400</xdr:rowOff>
                  </from>
                  <to>
                    <xdr:col>17</xdr:col>
                    <xdr:colOff>292100</xdr:colOff>
                    <xdr:row>193</xdr:row>
                    <xdr:rowOff>139700</xdr:rowOff>
                  </to>
                </anchor>
              </controlPr>
            </control>
          </mc:Choice>
        </mc:AlternateContent>
        <mc:AlternateContent xmlns:mc="http://schemas.openxmlformats.org/markup-compatibility/2006">
          <mc:Choice Requires="x14">
            <control shapeId="4637" r:id="rId393" name="Check Box 541">
              <controlPr defaultSize="0" autoFill="0" autoLine="0" autoPict="0">
                <anchor moveWithCells="1">
                  <from>
                    <xdr:col>17</xdr:col>
                    <xdr:colOff>101600</xdr:colOff>
                    <xdr:row>194</xdr:row>
                    <xdr:rowOff>25400</xdr:rowOff>
                  </from>
                  <to>
                    <xdr:col>17</xdr:col>
                    <xdr:colOff>292100</xdr:colOff>
                    <xdr:row>194</xdr:row>
                    <xdr:rowOff>139700</xdr:rowOff>
                  </to>
                </anchor>
              </controlPr>
            </control>
          </mc:Choice>
        </mc:AlternateContent>
        <mc:AlternateContent xmlns:mc="http://schemas.openxmlformats.org/markup-compatibility/2006">
          <mc:Choice Requires="x14">
            <control shapeId="4638" r:id="rId394" name="Check Box 542">
              <controlPr defaultSize="0" autoFill="0" autoLine="0" autoPict="0">
                <anchor moveWithCells="1">
                  <from>
                    <xdr:col>17</xdr:col>
                    <xdr:colOff>101600</xdr:colOff>
                    <xdr:row>195</xdr:row>
                    <xdr:rowOff>25400</xdr:rowOff>
                  </from>
                  <to>
                    <xdr:col>17</xdr:col>
                    <xdr:colOff>292100</xdr:colOff>
                    <xdr:row>195</xdr:row>
                    <xdr:rowOff>139700</xdr:rowOff>
                  </to>
                </anchor>
              </controlPr>
            </control>
          </mc:Choice>
        </mc:AlternateContent>
        <mc:AlternateContent xmlns:mc="http://schemas.openxmlformats.org/markup-compatibility/2006">
          <mc:Choice Requires="x14">
            <control shapeId="4639" r:id="rId395" name="Check Box 543">
              <controlPr defaultSize="0" autoFill="0" autoLine="0" autoPict="0">
                <anchor moveWithCells="1">
                  <from>
                    <xdr:col>17</xdr:col>
                    <xdr:colOff>101600</xdr:colOff>
                    <xdr:row>196</xdr:row>
                    <xdr:rowOff>25400</xdr:rowOff>
                  </from>
                  <to>
                    <xdr:col>17</xdr:col>
                    <xdr:colOff>292100</xdr:colOff>
                    <xdr:row>196</xdr:row>
                    <xdr:rowOff>139700</xdr:rowOff>
                  </to>
                </anchor>
              </controlPr>
            </control>
          </mc:Choice>
        </mc:AlternateContent>
        <mc:AlternateContent xmlns:mc="http://schemas.openxmlformats.org/markup-compatibility/2006">
          <mc:Choice Requires="x14">
            <control shapeId="4640" r:id="rId396" name="Check Box 544">
              <controlPr defaultSize="0" autoFill="0" autoLine="0" autoPict="0">
                <anchor moveWithCells="1">
                  <from>
                    <xdr:col>17</xdr:col>
                    <xdr:colOff>101600</xdr:colOff>
                    <xdr:row>197</xdr:row>
                    <xdr:rowOff>25400</xdr:rowOff>
                  </from>
                  <to>
                    <xdr:col>17</xdr:col>
                    <xdr:colOff>292100</xdr:colOff>
                    <xdr:row>197</xdr:row>
                    <xdr:rowOff>139700</xdr:rowOff>
                  </to>
                </anchor>
              </controlPr>
            </control>
          </mc:Choice>
        </mc:AlternateContent>
        <mc:AlternateContent xmlns:mc="http://schemas.openxmlformats.org/markup-compatibility/2006">
          <mc:Choice Requires="x14">
            <control shapeId="4641" r:id="rId397" name="Check Box 545">
              <controlPr defaultSize="0" autoFill="0" autoLine="0" autoPict="0">
                <anchor moveWithCells="1">
                  <from>
                    <xdr:col>17</xdr:col>
                    <xdr:colOff>101600</xdr:colOff>
                    <xdr:row>198</xdr:row>
                    <xdr:rowOff>25400</xdr:rowOff>
                  </from>
                  <to>
                    <xdr:col>17</xdr:col>
                    <xdr:colOff>292100</xdr:colOff>
                    <xdr:row>198</xdr:row>
                    <xdr:rowOff>139700</xdr:rowOff>
                  </to>
                </anchor>
              </controlPr>
            </control>
          </mc:Choice>
        </mc:AlternateContent>
        <mc:AlternateContent xmlns:mc="http://schemas.openxmlformats.org/markup-compatibility/2006">
          <mc:Choice Requires="x14">
            <control shapeId="4642" r:id="rId398" name="Check Box 546">
              <controlPr defaultSize="0" autoFill="0" autoLine="0" autoPict="0">
                <anchor moveWithCells="1">
                  <from>
                    <xdr:col>17</xdr:col>
                    <xdr:colOff>101600</xdr:colOff>
                    <xdr:row>199</xdr:row>
                    <xdr:rowOff>25400</xdr:rowOff>
                  </from>
                  <to>
                    <xdr:col>17</xdr:col>
                    <xdr:colOff>292100</xdr:colOff>
                    <xdr:row>199</xdr:row>
                    <xdr:rowOff>139700</xdr:rowOff>
                  </to>
                </anchor>
              </controlPr>
            </control>
          </mc:Choice>
        </mc:AlternateContent>
        <mc:AlternateContent xmlns:mc="http://schemas.openxmlformats.org/markup-compatibility/2006">
          <mc:Choice Requires="x14">
            <control shapeId="4643" r:id="rId399" name="Check Box 547">
              <controlPr defaultSize="0" autoFill="0" autoLine="0" autoPict="0">
                <anchor moveWithCells="1">
                  <from>
                    <xdr:col>17</xdr:col>
                    <xdr:colOff>101600</xdr:colOff>
                    <xdr:row>200</xdr:row>
                    <xdr:rowOff>25400</xdr:rowOff>
                  </from>
                  <to>
                    <xdr:col>17</xdr:col>
                    <xdr:colOff>292100</xdr:colOff>
                    <xdr:row>200</xdr:row>
                    <xdr:rowOff>139700</xdr:rowOff>
                  </to>
                </anchor>
              </controlPr>
            </control>
          </mc:Choice>
        </mc:AlternateContent>
        <mc:AlternateContent xmlns:mc="http://schemas.openxmlformats.org/markup-compatibility/2006">
          <mc:Choice Requires="x14">
            <control shapeId="4644" r:id="rId400" name="Check Box 548">
              <controlPr defaultSize="0" autoFill="0" autoLine="0" autoPict="0">
                <anchor moveWithCells="1">
                  <from>
                    <xdr:col>14</xdr:col>
                    <xdr:colOff>101600</xdr:colOff>
                    <xdr:row>201</xdr:row>
                    <xdr:rowOff>25400</xdr:rowOff>
                  </from>
                  <to>
                    <xdr:col>14</xdr:col>
                    <xdr:colOff>292100</xdr:colOff>
                    <xdr:row>201</xdr:row>
                    <xdr:rowOff>139700</xdr:rowOff>
                  </to>
                </anchor>
              </controlPr>
            </control>
          </mc:Choice>
        </mc:AlternateContent>
        <mc:AlternateContent xmlns:mc="http://schemas.openxmlformats.org/markup-compatibility/2006">
          <mc:Choice Requires="x14">
            <control shapeId="4645" r:id="rId401" name="Check Box 549">
              <controlPr defaultSize="0" autoFill="0" autoLine="0" autoPict="0">
                <anchor moveWithCells="1">
                  <from>
                    <xdr:col>14</xdr:col>
                    <xdr:colOff>101600</xdr:colOff>
                    <xdr:row>202</xdr:row>
                    <xdr:rowOff>25400</xdr:rowOff>
                  </from>
                  <to>
                    <xdr:col>14</xdr:col>
                    <xdr:colOff>292100</xdr:colOff>
                    <xdr:row>202</xdr:row>
                    <xdr:rowOff>139700</xdr:rowOff>
                  </to>
                </anchor>
              </controlPr>
            </control>
          </mc:Choice>
        </mc:AlternateContent>
        <mc:AlternateContent xmlns:mc="http://schemas.openxmlformats.org/markup-compatibility/2006">
          <mc:Choice Requires="x14">
            <control shapeId="4646" r:id="rId402" name="Check Box 550">
              <controlPr defaultSize="0" autoFill="0" autoLine="0" autoPict="0">
                <anchor moveWithCells="1">
                  <from>
                    <xdr:col>14</xdr:col>
                    <xdr:colOff>101600</xdr:colOff>
                    <xdr:row>203</xdr:row>
                    <xdr:rowOff>25400</xdr:rowOff>
                  </from>
                  <to>
                    <xdr:col>14</xdr:col>
                    <xdr:colOff>292100</xdr:colOff>
                    <xdr:row>203</xdr:row>
                    <xdr:rowOff>139700</xdr:rowOff>
                  </to>
                </anchor>
              </controlPr>
            </control>
          </mc:Choice>
        </mc:AlternateContent>
        <mc:AlternateContent xmlns:mc="http://schemas.openxmlformats.org/markup-compatibility/2006">
          <mc:Choice Requires="x14">
            <control shapeId="4647" r:id="rId403" name="Check Box 551">
              <controlPr defaultSize="0" autoFill="0" autoLine="0" autoPict="0">
                <anchor moveWithCells="1">
                  <from>
                    <xdr:col>14</xdr:col>
                    <xdr:colOff>101600</xdr:colOff>
                    <xdr:row>204</xdr:row>
                    <xdr:rowOff>25400</xdr:rowOff>
                  </from>
                  <to>
                    <xdr:col>14</xdr:col>
                    <xdr:colOff>292100</xdr:colOff>
                    <xdr:row>204</xdr:row>
                    <xdr:rowOff>139700</xdr:rowOff>
                  </to>
                </anchor>
              </controlPr>
            </control>
          </mc:Choice>
        </mc:AlternateContent>
        <mc:AlternateContent xmlns:mc="http://schemas.openxmlformats.org/markup-compatibility/2006">
          <mc:Choice Requires="x14">
            <control shapeId="4648" r:id="rId404" name="Check Box 552">
              <controlPr defaultSize="0" autoFill="0" autoLine="0" autoPict="0">
                <anchor moveWithCells="1">
                  <from>
                    <xdr:col>14</xdr:col>
                    <xdr:colOff>101600</xdr:colOff>
                    <xdr:row>205</xdr:row>
                    <xdr:rowOff>25400</xdr:rowOff>
                  </from>
                  <to>
                    <xdr:col>14</xdr:col>
                    <xdr:colOff>292100</xdr:colOff>
                    <xdr:row>205</xdr:row>
                    <xdr:rowOff>139700</xdr:rowOff>
                  </to>
                </anchor>
              </controlPr>
            </control>
          </mc:Choice>
        </mc:AlternateContent>
        <mc:AlternateContent xmlns:mc="http://schemas.openxmlformats.org/markup-compatibility/2006">
          <mc:Choice Requires="x14">
            <control shapeId="4649" r:id="rId405" name="Check Box 553">
              <controlPr defaultSize="0" autoFill="0" autoLine="0" autoPict="0">
                <anchor moveWithCells="1">
                  <from>
                    <xdr:col>14</xdr:col>
                    <xdr:colOff>101600</xdr:colOff>
                    <xdr:row>206</xdr:row>
                    <xdr:rowOff>25400</xdr:rowOff>
                  </from>
                  <to>
                    <xdr:col>14</xdr:col>
                    <xdr:colOff>292100</xdr:colOff>
                    <xdr:row>206</xdr:row>
                    <xdr:rowOff>139700</xdr:rowOff>
                  </to>
                </anchor>
              </controlPr>
            </control>
          </mc:Choice>
        </mc:AlternateContent>
        <mc:AlternateContent xmlns:mc="http://schemas.openxmlformats.org/markup-compatibility/2006">
          <mc:Choice Requires="x14">
            <control shapeId="4650" r:id="rId406" name="Check Box 554">
              <controlPr defaultSize="0" autoFill="0" autoLine="0" autoPict="0">
                <anchor moveWithCells="1">
                  <from>
                    <xdr:col>14</xdr:col>
                    <xdr:colOff>101600</xdr:colOff>
                    <xdr:row>207</xdr:row>
                    <xdr:rowOff>25400</xdr:rowOff>
                  </from>
                  <to>
                    <xdr:col>14</xdr:col>
                    <xdr:colOff>292100</xdr:colOff>
                    <xdr:row>207</xdr:row>
                    <xdr:rowOff>139700</xdr:rowOff>
                  </to>
                </anchor>
              </controlPr>
            </control>
          </mc:Choice>
        </mc:AlternateContent>
        <mc:AlternateContent xmlns:mc="http://schemas.openxmlformats.org/markup-compatibility/2006">
          <mc:Choice Requires="x14">
            <control shapeId="4651" r:id="rId407" name="Check Box 555">
              <controlPr defaultSize="0" autoFill="0" autoLine="0" autoPict="0">
                <anchor moveWithCells="1">
                  <from>
                    <xdr:col>14</xdr:col>
                    <xdr:colOff>101600</xdr:colOff>
                    <xdr:row>208</xdr:row>
                    <xdr:rowOff>25400</xdr:rowOff>
                  </from>
                  <to>
                    <xdr:col>14</xdr:col>
                    <xdr:colOff>292100</xdr:colOff>
                    <xdr:row>208</xdr:row>
                    <xdr:rowOff>139700</xdr:rowOff>
                  </to>
                </anchor>
              </controlPr>
            </control>
          </mc:Choice>
        </mc:AlternateContent>
        <mc:AlternateContent xmlns:mc="http://schemas.openxmlformats.org/markup-compatibility/2006">
          <mc:Choice Requires="x14">
            <control shapeId="4652" r:id="rId408" name="Check Box 556">
              <controlPr defaultSize="0" autoFill="0" autoLine="0" autoPict="0">
                <anchor moveWithCells="1">
                  <from>
                    <xdr:col>14</xdr:col>
                    <xdr:colOff>101600</xdr:colOff>
                    <xdr:row>209</xdr:row>
                    <xdr:rowOff>25400</xdr:rowOff>
                  </from>
                  <to>
                    <xdr:col>14</xdr:col>
                    <xdr:colOff>292100</xdr:colOff>
                    <xdr:row>209</xdr:row>
                    <xdr:rowOff>139700</xdr:rowOff>
                  </to>
                </anchor>
              </controlPr>
            </control>
          </mc:Choice>
        </mc:AlternateContent>
        <mc:AlternateContent xmlns:mc="http://schemas.openxmlformats.org/markup-compatibility/2006">
          <mc:Choice Requires="x14">
            <control shapeId="4653" r:id="rId409" name="Check Box 557">
              <controlPr defaultSize="0" autoFill="0" autoLine="0" autoPict="0">
                <anchor moveWithCells="1">
                  <from>
                    <xdr:col>17</xdr:col>
                    <xdr:colOff>101600</xdr:colOff>
                    <xdr:row>201</xdr:row>
                    <xdr:rowOff>25400</xdr:rowOff>
                  </from>
                  <to>
                    <xdr:col>17</xdr:col>
                    <xdr:colOff>292100</xdr:colOff>
                    <xdr:row>201</xdr:row>
                    <xdr:rowOff>139700</xdr:rowOff>
                  </to>
                </anchor>
              </controlPr>
            </control>
          </mc:Choice>
        </mc:AlternateContent>
        <mc:AlternateContent xmlns:mc="http://schemas.openxmlformats.org/markup-compatibility/2006">
          <mc:Choice Requires="x14">
            <control shapeId="4654" r:id="rId410" name="Check Box 558">
              <controlPr defaultSize="0" autoFill="0" autoLine="0" autoPict="0">
                <anchor moveWithCells="1">
                  <from>
                    <xdr:col>17</xdr:col>
                    <xdr:colOff>101600</xdr:colOff>
                    <xdr:row>202</xdr:row>
                    <xdr:rowOff>25400</xdr:rowOff>
                  </from>
                  <to>
                    <xdr:col>17</xdr:col>
                    <xdr:colOff>292100</xdr:colOff>
                    <xdr:row>202</xdr:row>
                    <xdr:rowOff>139700</xdr:rowOff>
                  </to>
                </anchor>
              </controlPr>
            </control>
          </mc:Choice>
        </mc:AlternateContent>
        <mc:AlternateContent xmlns:mc="http://schemas.openxmlformats.org/markup-compatibility/2006">
          <mc:Choice Requires="x14">
            <control shapeId="4655" r:id="rId411" name="Check Box 559">
              <controlPr defaultSize="0" autoFill="0" autoLine="0" autoPict="0">
                <anchor moveWithCells="1">
                  <from>
                    <xdr:col>17</xdr:col>
                    <xdr:colOff>101600</xdr:colOff>
                    <xdr:row>203</xdr:row>
                    <xdr:rowOff>25400</xdr:rowOff>
                  </from>
                  <to>
                    <xdr:col>17</xdr:col>
                    <xdr:colOff>292100</xdr:colOff>
                    <xdr:row>203</xdr:row>
                    <xdr:rowOff>139700</xdr:rowOff>
                  </to>
                </anchor>
              </controlPr>
            </control>
          </mc:Choice>
        </mc:AlternateContent>
        <mc:AlternateContent xmlns:mc="http://schemas.openxmlformats.org/markup-compatibility/2006">
          <mc:Choice Requires="x14">
            <control shapeId="4656" r:id="rId412" name="Check Box 560">
              <controlPr defaultSize="0" autoFill="0" autoLine="0" autoPict="0">
                <anchor moveWithCells="1">
                  <from>
                    <xdr:col>17</xdr:col>
                    <xdr:colOff>101600</xdr:colOff>
                    <xdr:row>204</xdr:row>
                    <xdr:rowOff>25400</xdr:rowOff>
                  </from>
                  <to>
                    <xdr:col>17</xdr:col>
                    <xdr:colOff>292100</xdr:colOff>
                    <xdr:row>204</xdr:row>
                    <xdr:rowOff>139700</xdr:rowOff>
                  </to>
                </anchor>
              </controlPr>
            </control>
          </mc:Choice>
        </mc:AlternateContent>
        <mc:AlternateContent xmlns:mc="http://schemas.openxmlformats.org/markup-compatibility/2006">
          <mc:Choice Requires="x14">
            <control shapeId="4657" r:id="rId413" name="Check Box 561">
              <controlPr defaultSize="0" autoFill="0" autoLine="0" autoPict="0">
                <anchor moveWithCells="1">
                  <from>
                    <xdr:col>17</xdr:col>
                    <xdr:colOff>101600</xdr:colOff>
                    <xdr:row>205</xdr:row>
                    <xdr:rowOff>25400</xdr:rowOff>
                  </from>
                  <to>
                    <xdr:col>17</xdr:col>
                    <xdr:colOff>292100</xdr:colOff>
                    <xdr:row>205</xdr:row>
                    <xdr:rowOff>139700</xdr:rowOff>
                  </to>
                </anchor>
              </controlPr>
            </control>
          </mc:Choice>
        </mc:AlternateContent>
        <mc:AlternateContent xmlns:mc="http://schemas.openxmlformats.org/markup-compatibility/2006">
          <mc:Choice Requires="x14">
            <control shapeId="4658" r:id="rId414" name="Check Box 562">
              <controlPr defaultSize="0" autoFill="0" autoLine="0" autoPict="0">
                <anchor moveWithCells="1">
                  <from>
                    <xdr:col>17</xdr:col>
                    <xdr:colOff>101600</xdr:colOff>
                    <xdr:row>206</xdr:row>
                    <xdr:rowOff>25400</xdr:rowOff>
                  </from>
                  <to>
                    <xdr:col>17</xdr:col>
                    <xdr:colOff>292100</xdr:colOff>
                    <xdr:row>206</xdr:row>
                    <xdr:rowOff>139700</xdr:rowOff>
                  </to>
                </anchor>
              </controlPr>
            </control>
          </mc:Choice>
        </mc:AlternateContent>
        <mc:AlternateContent xmlns:mc="http://schemas.openxmlformats.org/markup-compatibility/2006">
          <mc:Choice Requires="x14">
            <control shapeId="4659" r:id="rId415" name="Check Box 563">
              <controlPr defaultSize="0" autoFill="0" autoLine="0" autoPict="0">
                <anchor moveWithCells="1">
                  <from>
                    <xdr:col>17</xdr:col>
                    <xdr:colOff>101600</xdr:colOff>
                    <xdr:row>207</xdr:row>
                    <xdr:rowOff>25400</xdr:rowOff>
                  </from>
                  <to>
                    <xdr:col>17</xdr:col>
                    <xdr:colOff>292100</xdr:colOff>
                    <xdr:row>207</xdr:row>
                    <xdr:rowOff>139700</xdr:rowOff>
                  </to>
                </anchor>
              </controlPr>
            </control>
          </mc:Choice>
        </mc:AlternateContent>
        <mc:AlternateContent xmlns:mc="http://schemas.openxmlformats.org/markup-compatibility/2006">
          <mc:Choice Requires="x14">
            <control shapeId="4660" r:id="rId416" name="Check Box 564">
              <controlPr defaultSize="0" autoFill="0" autoLine="0" autoPict="0">
                <anchor moveWithCells="1">
                  <from>
                    <xdr:col>17</xdr:col>
                    <xdr:colOff>101600</xdr:colOff>
                    <xdr:row>208</xdr:row>
                    <xdr:rowOff>25400</xdr:rowOff>
                  </from>
                  <to>
                    <xdr:col>17</xdr:col>
                    <xdr:colOff>292100</xdr:colOff>
                    <xdr:row>208</xdr:row>
                    <xdr:rowOff>139700</xdr:rowOff>
                  </to>
                </anchor>
              </controlPr>
            </control>
          </mc:Choice>
        </mc:AlternateContent>
        <mc:AlternateContent xmlns:mc="http://schemas.openxmlformats.org/markup-compatibility/2006">
          <mc:Choice Requires="x14">
            <control shapeId="4661" r:id="rId417" name="Check Box 565">
              <controlPr defaultSize="0" autoFill="0" autoLine="0" autoPict="0">
                <anchor moveWithCells="1">
                  <from>
                    <xdr:col>17</xdr:col>
                    <xdr:colOff>101600</xdr:colOff>
                    <xdr:row>209</xdr:row>
                    <xdr:rowOff>25400</xdr:rowOff>
                  </from>
                  <to>
                    <xdr:col>17</xdr:col>
                    <xdr:colOff>292100</xdr:colOff>
                    <xdr:row>209</xdr:row>
                    <xdr:rowOff>139700</xdr:rowOff>
                  </to>
                </anchor>
              </controlPr>
            </control>
          </mc:Choice>
        </mc:AlternateContent>
        <mc:AlternateContent xmlns:mc="http://schemas.openxmlformats.org/markup-compatibility/2006">
          <mc:Choice Requires="x14">
            <control shapeId="4662" r:id="rId418" name="Check Box 566">
              <controlPr defaultSize="0" autoFill="0" autoLine="0" autoPict="0">
                <anchor moveWithCells="1">
                  <from>
                    <xdr:col>14</xdr:col>
                    <xdr:colOff>101600</xdr:colOff>
                    <xdr:row>210</xdr:row>
                    <xdr:rowOff>25400</xdr:rowOff>
                  </from>
                  <to>
                    <xdr:col>14</xdr:col>
                    <xdr:colOff>292100</xdr:colOff>
                    <xdr:row>210</xdr:row>
                    <xdr:rowOff>139700</xdr:rowOff>
                  </to>
                </anchor>
              </controlPr>
            </control>
          </mc:Choice>
        </mc:AlternateContent>
        <mc:AlternateContent xmlns:mc="http://schemas.openxmlformats.org/markup-compatibility/2006">
          <mc:Choice Requires="x14">
            <control shapeId="4663" r:id="rId419" name="Check Box 567">
              <controlPr defaultSize="0" autoFill="0" autoLine="0" autoPict="0">
                <anchor moveWithCells="1">
                  <from>
                    <xdr:col>14</xdr:col>
                    <xdr:colOff>101600</xdr:colOff>
                    <xdr:row>211</xdr:row>
                    <xdr:rowOff>25400</xdr:rowOff>
                  </from>
                  <to>
                    <xdr:col>14</xdr:col>
                    <xdr:colOff>292100</xdr:colOff>
                    <xdr:row>211</xdr:row>
                    <xdr:rowOff>139700</xdr:rowOff>
                  </to>
                </anchor>
              </controlPr>
            </control>
          </mc:Choice>
        </mc:AlternateContent>
        <mc:AlternateContent xmlns:mc="http://schemas.openxmlformats.org/markup-compatibility/2006">
          <mc:Choice Requires="x14">
            <control shapeId="4664" r:id="rId420" name="Check Box 568">
              <controlPr defaultSize="0" autoFill="0" autoLine="0" autoPict="0">
                <anchor moveWithCells="1">
                  <from>
                    <xdr:col>14</xdr:col>
                    <xdr:colOff>101600</xdr:colOff>
                    <xdr:row>212</xdr:row>
                    <xdr:rowOff>25400</xdr:rowOff>
                  </from>
                  <to>
                    <xdr:col>14</xdr:col>
                    <xdr:colOff>292100</xdr:colOff>
                    <xdr:row>212</xdr:row>
                    <xdr:rowOff>139700</xdr:rowOff>
                  </to>
                </anchor>
              </controlPr>
            </control>
          </mc:Choice>
        </mc:AlternateContent>
        <mc:AlternateContent xmlns:mc="http://schemas.openxmlformats.org/markup-compatibility/2006">
          <mc:Choice Requires="x14">
            <control shapeId="4665" r:id="rId421" name="Check Box 569">
              <controlPr defaultSize="0" autoFill="0" autoLine="0" autoPict="0">
                <anchor moveWithCells="1">
                  <from>
                    <xdr:col>14</xdr:col>
                    <xdr:colOff>101600</xdr:colOff>
                    <xdr:row>213</xdr:row>
                    <xdr:rowOff>25400</xdr:rowOff>
                  </from>
                  <to>
                    <xdr:col>14</xdr:col>
                    <xdr:colOff>292100</xdr:colOff>
                    <xdr:row>213</xdr:row>
                    <xdr:rowOff>139700</xdr:rowOff>
                  </to>
                </anchor>
              </controlPr>
            </control>
          </mc:Choice>
        </mc:AlternateContent>
        <mc:AlternateContent xmlns:mc="http://schemas.openxmlformats.org/markup-compatibility/2006">
          <mc:Choice Requires="x14">
            <control shapeId="4666" r:id="rId422" name="Check Box 570">
              <controlPr defaultSize="0" autoFill="0" autoLine="0" autoPict="0">
                <anchor moveWithCells="1">
                  <from>
                    <xdr:col>14</xdr:col>
                    <xdr:colOff>101600</xdr:colOff>
                    <xdr:row>214</xdr:row>
                    <xdr:rowOff>25400</xdr:rowOff>
                  </from>
                  <to>
                    <xdr:col>14</xdr:col>
                    <xdr:colOff>292100</xdr:colOff>
                    <xdr:row>214</xdr:row>
                    <xdr:rowOff>139700</xdr:rowOff>
                  </to>
                </anchor>
              </controlPr>
            </control>
          </mc:Choice>
        </mc:AlternateContent>
        <mc:AlternateContent xmlns:mc="http://schemas.openxmlformats.org/markup-compatibility/2006">
          <mc:Choice Requires="x14">
            <control shapeId="4667" r:id="rId423" name="Check Box 571">
              <controlPr defaultSize="0" autoFill="0" autoLine="0" autoPict="0">
                <anchor moveWithCells="1">
                  <from>
                    <xdr:col>14</xdr:col>
                    <xdr:colOff>101600</xdr:colOff>
                    <xdr:row>215</xdr:row>
                    <xdr:rowOff>25400</xdr:rowOff>
                  </from>
                  <to>
                    <xdr:col>14</xdr:col>
                    <xdr:colOff>292100</xdr:colOff>
                    <xdr:row>215</xdr:row>
                    <xdr:rowOff>139700</xdr:rowOff>
                  </to>
                </anchor>
              </controlPr>
            </control>
          </mc:Choice>
        </mc:AlternateContent>
        <mc:AlternateContent xmlns:mc="http://schemas.openxmlformats.org/markup-compatibility/2006">
          <mc:Choice Requires="x14">
            <control shapeId="4668" r:id="rId424" name="Check Box 572">
              <controlPr defaultSize="0" autoFill="0" autoLine="0" autoPict="0">
                <anchor moveWithCells="1">
                  <from>
                    <xdr:col>14</xdr:col>
                    <xdr:colOff>101600</xdr:colOff>
                    <xdr:row>216</xdr:row>
                    <xdr:rowOff>25400</xdr:rowOff>
                  </from>
                  <to>
                    <xdr:col>14</xdr:col>
                    <xdr:colOff>292100</xdr:colOff>
                    <xdr:row>216</xdr:row>
                    <xdr:rowOff>139700</xdr:rowOff>
                  </to>
                </anchor>
              </controlPr>
            </control>
          </mc:Choice>
        </mc:AlternateContent>
        <mc:AlternateContent xmlns:mc="http://schemas.openxmlformats.org/markup-compatibility/2006">
          <mc:Choice Requires="x14">
            <control shapeId="4669" r:id="rId425" name="Check Box 573">
              <controlPr defaultSize="0" autoFill="0" autoLine="0" autoPict="0">
                <anchor moveWithCells="1">
                  <from>
                    <xdr:col>14</xdr:col>
                    <xdr:colOff>101600</xdr:colOff>
                    <xdr:row>217</xdr:row>
                    <xdr:rowOff>25400</xdr:rowOff>
                  </from>
                  <to>
                    <xdr:col>14</xdr:col>
                    <xdr:colOff>292100</xdr:colOff>
                    <xdr:row>217</xdr:row>
                    <xdr:rowOff>139700</xdr:rowOff>
                  </to>
                </anchor>
              </controlPr>
            </control>
          </mc:Choice>
        </mc:AlternateContent>
        <mc:AlternateContent xmlns:mc="http://schemas.openxmlformats.org/markup-compatibility/2006">
          <mc:Choice Requires="x14">
            <control shapeId="4670" r:id="rId426" name="Check Box 574">
              <controlPr defaultSize="0" autoFill="0" autoLine="0" autoPict="0">
                <anchor moveWithCells="1">
                  <from>
                    <xdr:col>14</xdr:col>
                    <xdr:colOff>101600</xdr:colOff>
                    <xdr:row>218</xdr:row>
                    <xdr:rowOff>25400</xdr:rowOff>
                  </from>
                  <to>
                    <xdr:col>14</xdr:col>
                    <xdr:colOff>292100</xdr:colOff>
                    <xdr:row>218</xdr:row>
                    <xdr:rowOff>139700</xdr:rowOff>
                  </to>
                </anchor>
              </controlPr>
            </control>
          </mc:Choice>
        </mc:AlternateContent>
        <mc:AlternateContent xmlns:mc="http://schemas.openxmlformats.org/markup-compatibility/2006">
          <mc:Choice Requires="x14">
            <control shapeId="4671" r:id="rId427" name="Check Box 575">
              <controlPr defaultSize="0" autoFill="0" autoLine="0" autoPict="0">
                <anchor moveWithCells="1">
                  <from>
                    <xdr:col>17</xdr:col>
                    <xdr:colOff>101600</xdr:colOff>
                    <xdr:row>210</xdr:row>
                    <xdr:rowOff>25400</xdr:rowOff>
                  </from>
                  <to>
                    <xdr:col>17</xdr:col>
                    <xdr:colOff>292100</xdr:colOff>
                    <xdr:row>210</xdr:row>
                    <xdr:rowOff>139700</xdr:rowOff>
                  </to>
                </anchor>
              </controlPr>
            </control>
          </mc:Choice>
        </mc:AlternateContent>
        <mc:AlternateContent xmlns:mc="http://schemas.openxmlformats.org/markup-compatibility/2006">
          <mc:Choice Requires="x14">
            <control shapeId="4672" r:id="rId428" name="Check Box 576">
              <controlPr defaultSize="0" autoFill="0" autoLine="0" autoPict="0">
                <anchor moveWithCells="1">
                  <from>
                    <xdr:col>17</xdr:col>
                    <xdr:colOff>101600</xdr:colOff>
                    <xdr:row>211</xdr:row>
                    <xdr:rowOff>25400</xdr:rowOff>
                  </from>
                  <to>
                    <xdr:col>17</xdr:col>
                    <xdr:colOff>292100</xdr:colOff>
                    <xdr:row>211</xdr:row>
                    <xdr:rowOff>139700</xdr:rowOff>
                  </to>
                </anchor>
              </controlPr>
            </control>
          </mc:Choice>
        </mc:AlternateContent>
        <mc:AlternateContent xmlns:mc="http://schemas.openxmlformats.org/markup-compatibility/2006">
          <mc:Choice Requires="x14">
            <control shapeId="4673" r:id="rId429" name="Check Box 577">
              <controlPr defaultSize="0" autoFill="0" autoLine="0" autoPict="0">
                <anchor moveWithCells="1">
                  <from>
                    <xdr:col>17</xdr:col>
                    <xdr:colOff>101600</xdr:colOff>
                    <xdr:row>212</xdr:row>
                    <xdr:rowOff>25400</xdr:rowOff>
                  </from>
                  <to>
                    <xdr:col>17</xdr:col>
                    <xdr:colOff>292100</xdr:colOff>
                    <xdr:row>212</xdr:row>
                    <xdr:rowOff>139700</xdr:rowOff>
                  </to>
                </anchor>
              </controlPr>
            </control>
          </mc:Choice>
        </mc:AlternateContent>
        <mc:AlternateContent xmlns:mc="http://schemas.openxmlformats.org/markup-compatibility/2006">
          <mc:Choice Requires="x14">
            <control shapeId="4674" r:id="rId430" name="Check Box 578">
              <controlPr defaultSize="0" autoFill="0" autoLine="0" autoPict="0">
                <anchor moveWithCells="1">
                  <from>
                    <xdr:col>17</xdr:col>
                    <xdr:colOff>101600</xdr:colOff>
                    <xdr:row>213</xdr:row>
                    <xdr:rowOff>25400</xdr:rowOff>
                  </from>
                  <to>
                    <xdr:col>17</xdr:col>
                    <xdr:colOff>292100</xdr:colOff>
                    <xdr:row>213</xdr:row>
                    <xdr:rowOff>139700</xdr:rowOff>
                  </to>
                </anchor>
              </controlPr>
            </control>
          </mc:Choice>
        </mc:AlternateContent>
        <mc:AlternateContent xmlns:mc="http://schemas.openxmlformats.org/markup-compatibility/2006">
          <mc:Choice Requires="x14">
            <control shapeId="4675" r:id="rId431" name="Check Box 579">
              <controlPr defaultSize="0" autoFill="0" autoLine="0" autoPict="0">
                <anchor moveWithCells="1">
                  <from>
                    <xdr:col>17</xdr:col>
                    <xdr:colOff>101600</xdr:colOff>
                    <xdr:row>214</xdr:row>
                    <xdr:rowOff>25400</xdr:rowOff>
                  </from>
                  <to>
                    <xdr:col>17</xdr:col>
                    <xdr:colOff>292100</xdr:colOff>
                    <xdr:row>214</xdr:row>
                    <xdr:rowOff>139700</xdr:rowOff>
                  </to>
                </anchor>
              </controlPr>
            </control>
          </mc:Choice>
        </mc:AlternateContent>
        <mc:AlternateContent xmlns:mc="http://schemas.openxmlformats.org/markup-compatibility/2006">
          <mc:Choice Requires="x14">
            <control shapeId="4676" r:id="rId432" name="Check Box 580">
              <controlPr defaultSize="0" autoFill="0" autoLine="0" autoPict="0">
                <anchor moveWithCells="1">
                  <from>
                    <xdr:col>17</xdr:col>
                    <xdr:colOff>101600</xdr:colOff>
                    <xdr:row>215</xdr:row>
                    <xdr:rowOff>25400</xdr:rowOff>
                  </from>
                  <to>
                    <xdr:col>17</xdr:col>
                    <xdr:colOff>292100</xdr:colOff>
                    <xdr:row>215</xdr:row>
                    <xdr:rowOff>139700</xdr:rowOff>
                  </to>
                </anchor>
              </controlPr>
            </control>
          </mc:Choice>
        </mc:AlternateContent>
        <mc:AlternateContent xmlns:mc="http://schemas.openxmlformats.org/markup-compatibility/2006">
          <mc:Choice Requires="x14">
            <control shapeId="4677" r:id="rId433" name="Check Box 581">
              <controlPr defaultSize="0" autoFill="0" autoLine="0" autoPict="0">
                <anchor moveWithCells="1">
                  <from>
                    <xdr:col>17</xdr:col>
                    <xdr:colOff>101600</xdr:colOff>
                    <xdr:row>216</xdr:row>
                    <xdr:rowOff>25400</xdr:rowOff>
                  </from>
                  <to>
                    <xdr:col>17</xdr:col>
                    <xdr:colOff>292100</xdr:colOff>
                    <xdr:row>216</xdr:row>
                    <xdr:rowOff>139700</xdr:rowOff>
                  </to>
                </anchor>
              </controlPr>
            </control>
          </mc:Choice>
        </mc:AlternateContent>
        <mc:AlternateContent xmlns:mc="http://schemas.openxmlformats.org/markup-compatibility/2006">
          <mc:Choice Requires="x14">
            <control shapeId="4678" r:id="rId434" name="Check Box 582">
              <controlPr defaultSize="0" autoFill="0" autoLine="0" autoPict="0">
                <anchor moveWithCells="1">
                  <from>
                    <xdr:col>17</xdr:col>
                    <xdr:colOff>101600</xdr:colOff>
                    <xdr:row>217</xdr:row>
                    <xdr:rowOff>25400</xdr:rowOff>
                  </from>
                  <to>
                    <xdr:col>17</xdr:col>
                    <xdr:colOff>292100</xdr:colOff>
                    <xdr:row>217</xdr:row>
                    <xdr:rowOff>139700</xdr:rowOff>
                  </to>
                </anchor>
              </controlPr>
            </control>
          </mc:Choice>
        </mc:AlternateContent>
        <mc:AlternateContent xmlns:mc="http://schemas.openxmlformats.org/markup-compatibility/2006">
          <mc:Choice Requires="x14">
            <control shapeId="4679" r:id="rId435" name="Check Box 583">
              <controlPr defaultSize="0" autoFill="0" autoLine="0" autoPict="0">
                <anchor moveWithCells="1">
                  <from>
                    <xdr:col>17</xdr:col>
                    <xdr:colOff>101600</xdr:colOff>
                    <xdr:row>218</xdr:row>
                    <xdr:rowOff>25400</xdr:rowOff>
                  </from>
                  <to>
                    <xdr:col>17</xdr:col>
                    <xdr:colOff>292100</xdr:colOff>
                    <xdr:row>218</xdr:row>
                    <xdr:rowOff>139700</xdr:rowOff>
                  </to>
                </anchor>
              </controlPr>
            </control>
          </mc:Choice>
        </mc:AlternateContent>
        <mc:AlternateContent xmlns:mc="http://schemas.openxmlformats.org/markup-compatibility/2006">
          <mc:Choice Requires="x14">
            <control shapeId="4680" r:id="rId436" name="Check Box 584">
              <controlPr defaultSize="0" autoFill="0" autoLine="0" autoPict="0">
                <anchor moveWithCells="1">
                  <from>
                    <xdr:col>14</xdr:col>
                    <xdr:colOff>101600</xdr:colOff>
                    <xdr:row>219</xdr:row>
                    <xdr:rowOff>25400</xdr:rowOff>
                  </from>
                  <to>
                    <xdr:col>14</xdr:col>
                    <xdr:colOff>292100</xdr:colOff>
                    <xdr:row>219</xdr:row>
                    <xdr:rowOff>139700</xdr:rowOff>
                  </to>
                </anchor>
              </controlPr>
            </control>
          </mc:Choice>
        </mc:AlternateContent>
        <mc:AlternateContent xmlns:mc="http://schemas.openxmlformats.org/markup-compatibility/2006">
          <mc:Choice Requires="x14">
            <control shapeId="4681" r:id="rId437" name="Check Box 585">
              <controlPr defaultSize="0" autoFill="0" autoLine="0" autoPict="0">
                <anchor moveWithCells="1">
                  <from>
                    <xdr:col>14</xdr:col>
                    <xdr:colOff>101600</xdr:colOff>
                    <xdr:row>220</xdr:row>
                    <xdr:rowOff>25400</xdr:rowOff>
                  </from>
                  <to>
                    <xdr:col>14</xdr:col>
                    <xdr:colOff>292100</xdr:colOff>
                    <xdr:row>220</xdr:row>
                    <xdr:rowOff>139700</xdr:rowOff>
                  </to>
                </anchor>
              </controlPr>
            </control>
          </mc:Choice>
        </mc:AlternateContent>
        <mc:AlternateContent xmlns:mc="http://schemas.openxmlformats.org/markup-compatibility/2006">
          <mc:Choice Requires="x14">
            <control shapeId="4682" r:id="rId438" name="Check Box 586">
              <controlPr defaultSize="0" autoFill="0" autoLine="0" autoPict="0">
                <anchor moveWithCells="1">
                  <from>
                    <xdr:col>14</xdr:col>
                    <xdr:colOff>101600</xdr:colOff>
                    <xdr:row>221</xdr:row>
                    <xdr:rowOff>25400</xdr:rowOff>
                  </from>
                  <to>
                    <xdr:col>14</xdr:col>
                    <xdr:colOff>292100</xdr:colOff>
                    <xdr:row>221</xdr:row>
                    <xdr:rowOff>139700</xdr:rowOff>
                  </to>
                </anchor>
              </controlPr>
            </control>
          </mc:Choice>
        </mc:AlternateContent>
        <mc:AlternateContent xmlns:mc="http://schemas.openxmlformats.org/markup-compatibility/2006">
          <mc:Choice Requires="x14">
            <control shapeId="4683" r:id="rId439" name="Check Box 587">
              <controlPr defaultSize="0" autoFill="0" autoLine="0" autoPict="0">
                <anchor moveWithCells="1">
                  <from>
                    <xdr:col>14</xdr:col>
                    <xdr:colOff>101600</xdr:colOff>
                    <xdr:row>222</xdr:row>
                    <xdr:rowOff>25400</xdr:rowOff>
                  </from>
                  <to>
                    <xdr:col>14</xdr:col>
                    <xdr:colOff>292100</xdr:colOff>
                    <xdr:row>222</xdr:row>
                    <xdr:rowOff>139700</xdr:rowOff>
                  </to>
                </anchor>
              </controlPr>
            </control>
          </mc:Choice>
        </mc:AlternateContent>
        <mc:AlternateContent xmlns:mc="http://schemas.openxmlformats.org/markup-compatibility/2006">
          <mc:Choice Requires="x14">
            <control shapeId="4684" r:id="rId440" name="Check Box 588">
              <controlPr defaultSize="0" autoFill="0" autoLine="0" autoPict="0">
                <anchor moveWithCells="1">
                  <from>
                    <xdr:col>14</xdr:col>
                    <xdr:colOff>101600</xdr:colOff>
                    <xdr:row>223</xdr:row>
                    <xdr:rowOff>25400</xdr:rowOff>
                  </from>
                  <to>
                    <xdr:col>14</xdr:col>
                    <xdr:colOff>292100</xdr:colOff>
                    <xdr:row>223</xdr:row>
                    <xdr:rowOff>139700</xdr:rowOff>
                  </to>
                </anchor>
              </controlPr>
            </control>
          </mc:Choice>
        </mc:AlternateContent>
        <mc:AlternateContent xmlns:mc="http://schemas.openxmlformats.org/markup-compatibility/2006">
          <mc:Choice Requires="x14">
            <control shapeId="4685" r:id="rId441" name="Check Box 589">
              <controlPr defaultSize="0" autoFill="0" autoLine="0" autoPict="0">
                <anchor moveWithCells="1">
                  <from>
                    <xdr:col>14</xdr:col>
                    <xdr:colOff>101600</xdr:colOff>
                    <xdr:row>224</xdr:row>
                    <xdr:rowOff>25400</xdr:rowOff>
                  </from>
                  <to>
                    <xdr:col>14</xdr:col>
                    <xdr:colOff>292100</xdr:colOff>
                    <xdr:row>224</xdr:row>
                    <xdr:rowOff>139700</xdr:rowOff>
                  </to>
                </anchor>
              </controlPr>
            </control>
          </mc:Choice>
        </mc:AlternateContent>
        <mc:AlternateContent xmlns:mc="http://schemas.openxmlformats.org/markup-compatibility/2006">
          <mc:Choice Requires="x14">
            <control shapeId="4686" r:id="rId442" name="Check Box 590">
              <controlPr defaultSize="0" autoFill="0" autoLine="0" autoPict="0">
                <anchor moveWithCells="1">
                  <from>
                    <xdr:col>14</xdr:col>
                    <xdr:colOff>101600</xdr:colOff>
                    <xdr:row>225</xdr:row>
                    <xdr:rowOff>25400</xdr:rowOff>
                  </from>
                  <to>
                    <xdr:col>14</xdr:col>
                    <xdr:colOff>292100</xdr:colOff>
                    <xdr:row>225</xdr:row>
                    <xdr:rowOff>139700</xdr:rowOff>
                  </to>
                </anchor>
              </controlPr>
            </control>
          </mc:Choice>
        </mc:AlternateContent>
        <mc:AlternateContent xmlns:mc="http://schemas.openxmlformats.org/markup-compatibility/2006">
          <mc:Choice Requires="x14">
            <control shapeId="4687" r:id="rId443" name="Check Box 591">
              <controlPr defaultSize="0" autoFill="0" autoLine="0" autoPict="0">
                <anchor moveWithCells="1">
                  <from>
                    <xdr:col>14</xdr:col>
                    <xdr:colOff>101600</xdr:colOff>
                    <xdr:row>226</xdr:row>
                    <xdr:rowOff>25400</xdr:rowOff>
                  </from>
                  <to>
                    <xdr:col>14</xdr:col>
                    <xdr:colOff>292100</xdr:colOff>
                    <xdr:row>226</xdr:row>
                    <xdr:rowOff>139700</xdr:rowOff>
                  </to>
                </anchor>
              </controlPr>
            </control>
          </mc:Choice>
        </mc:AlternateContent>
        <mc:AlternateContent xmlns:mc="http://schemas.openxmlformats.org/markup-compatibility/2006">
          <mc:Choice Requires="x14">
            <control shapeId="4688" r:id="rId444" name="Check Box 592">
              <controlPr defaultSize="0" autoFill="0" autoLine="0" autoPict="0">
                <anchor moveWithCells="1">
                  <from>
                    <xdr:col>14</xdr:col>
                    <xdr:colOff>101600</xdr:colOff>
                    <xdr:row>227</xdr:row>
                    <xdr:rowOff>25400</xdr:rowOff>
                  </from>
                  <to>
                    <xdr:col>14</xdr:col>
                    <xdr:colOff>292100</xdr:colOff>
                    <xdr:row>227</xdr:row>
                    <xdr:rowOff>139700</xdr:rowOff>
                  </to>
                </anchor>
              </controlPr>
            </control>
          </mc:Choice>
        </mc:AlternateContent>
        <mc:AlternateContent xmlns:mc="http://schemas.openxmlformats.org/markup-compatibility/2006">
          <mc:Choice Requires="x14">
            <control shapeId="4689" r:id="rId445" name="Check Box 593">
              <controlPr defaultSize="0" autoFill="0" autoLine="0" autoPict="0">
                <anchor moveWithCells="1">
                  <from>
                    <xdr:col>17</xdr:col>
                    <xdr:colOff>101600</xdr:colOff>
                    <xdr:row>219</xdr:row>
                    <xdr:rowOff>25400</xdr:rowOff>
                  </from>
                  <to>
                    <xdr:col>17</xdr:col>
                    <xdr:colOff>292100</xdr:colOff>
                    <xdr:row>219</xdr:row>
                    <xdr:rowOff>139700</xdr:rowOff>
                  </to>
                </anchor>
              </controlPr>
            </control>
          </mc:Choice>
        </mc:AlternateContent>
        <mc:AlternateContent xmlns:mc="http://schemas.openxmlformats.org/markup-compatibility/2006">
          <mc:Choice Requires="x14">
            <control shapeId="4690" r:id="rId446" name="Check Box 594">
              <controlPr defaultSize="0" autoFill="0" autoLine="0" autoPict="0">
                <anchor moveWithCells="1">
                  <from>
                    <xdr:col>17</xdr:col>
                    <xdr:colOff>101600</xdr:colOff>
                    <xdr:row>220</xdr:row>
                    <xdr:rowOff>25400</xdr:rowOff>
                  </from>
                  <to>
                    <xdr:col>17</xdr:col>
                    <xdr:colOff>292100</xdr:colOff>
                    <xdr:row>220</xdr:row>
                    <xdr:rowOff>139700</xdr:rowOff>
                  </to>
                </anchor>
              </controlPr>
            </control>
          </mc:Choice>
        </mc:AlternateContent>
        <mc:AlternateContent xmlns:mc="http://schemas.openxmlformats.org/markup-compatibility/2006">
          <mc:Choice Requires="x14">
            <control shapeId="4691" r:id="rId447" name="Check Box 595">
              <controlPr defaultSize="0" autoFill="0" autoLine="0" autoPict="0">
                <anchor moveWithCells="1">
                  <from>
                    <xdr:col>17</xdr:col>
                    <xdr:colOff>101600</xdr:colOff>
                    <xdr:row>221</xdr:row>
                    <xdr:rowOff>25400</xdr:rowOff>
                  </from>
                  <to>
                    <xdr:col>17</xdr:col>
                    <xdr:colOff>292100</xdr:colOff>
                    <xdr:row>221</xdr:row>
                    <xdr:rowOff>139700</xdr:rowOff>
                  </to>
                </anchor>
              </controlPr>
            </control>
          </mc:Choice>
        </mc:AlternateContent>
        <mc:AlternateContent xmlns:mc="http://schemas.openxmlformats.org/markup-compatibility/2006">
          <mc:Choice Requires="x14">
            <control shapeId="4692" r:id="rId448" name="Check Box 596">
              <controlPr defaultSize="0" autoFill="0" autoLine="0" autoPict="0">
                <anchor moveWithCells="1">
                  <from>
                    <xdr:col>17</xdr:col>
                    <xdr:colOff>101600</xdr:colOff>
                    <xdr:row>222</xdr:row>
                    <xdr:rowOff>25400</xdr:rowOff>
                  </from>
                  <to>
                    <xdr:col>17</xdr:col>
                    <xdr:colOff>292100</xdr:colOff>
                    <xdr:row>222</xdr:row>
                    <xdr:rowOff>139700</xdr:rowOff>
                  </to>
                </anchor>
              </controlPr>
            </control>
          </mc:Choice>
        </mc:AlternateContent>
        <mc:AlternateContent xmlns:mc="http://schemas.openxmlformats.org/markup-compatibility/2006">
          <mc:Choice Requires="x14">
            <control shapeId="4693" r:id="rId449" name="Check Box 597">
              <controlPr defaultSize="0" autoFill="0" autoLine="0" autoPict="0">
                <anchor moveWithCells="1">
                  <from>
                    <xdr:col>17</xdr:col>
                    <xdr:colOff>101600</xdr:colOff>
                    <xdr:row>223</xdr:row>
                    <xdr:rowOff>25400</xdr:rowOff>
                  </from>
                  <to>
                    <xdr:col>17</xdr:col>
                    <xdr:colOff>292100</xdr:colOff>
                    <xdr:row>223</xdr:row>
                    <xdr:rowOff>139700</xdr:rowOff>
                  </to>
                </anchor>
              </controlPr>
            </control>
          </mc:Choice>
        </mc:AlternateContent>
        <mc:AlternateContent xmlns:mc="http://schemas.openxmlformats.org/markup-compatibility/2006">
          <mc:Choice Requires="x14">
            <control shapeId="4694" r:id="rId450" name="Check Box 598">
              <controlPr defaultSize="0" autoFill="0" autoLine="0" autoPict="0">
                <anchor moveWithCells="1">
                  <from>
                    <xdr:col>17</xdr:col>
                    <xdr:colOff>101600</xdr:colOff>
                    <xdr:row>224</xdr:row>
                    <xdr:rowOff>25400</xdr:rowOff>
                  </from>
                  <to>
                    <xdr:col>17</xdr:col>
                    <xdr:colOff>292100</xdr:colOff>
                    <xdr:row>224</xdr:row>
                    <xdr:rowOff>139700</xdr:rowOff>
                  </to>
                </anchor>
              </controlPr>
            </control>
          </mc:Choice>
        </mc:AlternateContent>
        <mc:AlternateContent xmlns:mc="http://schemas.openxmlformats.org/markup-compatibility/2006">
          <mc:Choice Requires="x14">
            <control shapeId="4695" r:id="rId451" name="Check Box 599">
              <controlPr defaultSize="0" autoFill="0" autoLine="0" autoPict="0">
                <anchor moveWithCells="1">
                  <from>
                    <xdr:col>17</xdr:col>
                    <xdr:colOff>101600</xdr:colOff>
                    <xdr:row>225</xdr:row>
                    <xdr:rowOff>25400</xdr:rowOff>
                  </from>
                  <to>
                    <xdr:col>17</xdr:col>
                    <xdr:colOff>292100</xdr:colOff>
                    <xdr:row>225</xdr:row>
                    <xdr:rowOff>139700</xdr:rowOff>
                  </to>
                </anchor>
              </controlPr>
            </control>
          </mc:Choice>
        </mc:AlternateContent>
        <mc:AlternateContent xmlns:mc="http://schemas.openxmlformats.org/markup-compatibility/2006">
          <mc:Choice Requires="x14">
            <control shapeId="4696" r:id="rId452" name="Check Box 600">
              <controlPr defaultSize="0" autoFill="0" autoLine="0" autoPict="0">
                <anchor moveWithCells="1">
                  <from>
                    <xdr:col>17</xdr:col>
                    <xdr:colOff>101600</xdr:colOff>
                    <xdr:row>226</xdr:row>
                    <xdr:rowOff>25400</xdr:rowOff>
                  </from>
                  <to>
                    <xdr:col>17</xdr:col>
                    <xdr:colOff>292100</xdr:colOff>
                    <xdr:row>226</xdr:row>
                    <xdr:rowOff>139700</xdr:rowOff>
                  </to>
                </anchor>
              </controlPr>
            </control>
          </mc:Choice>
        </mc:AlternateContent>
        <mc:AlternateContent xmlns:mc="http://schemas.openxmlformats.org/markup-compatibility/2006">
          <mc:Choice Requires="x14">
            <control shapeId="4697" r:id="rId453" name="Check Box 601">
              <controlPr defaultSize="0" autoFill="0" autoLine="0" autoPict="0">
                <anchor moveWithCells="1">
                  <from>
                    <xdr:col>17</xdr:col>
                    <xdr:colOff>101600</xdr:colOff>
                    <xdr:row>227</xdr:row>
                    <xdr:rowOff>25400</xdr:rowOff>
                  </from>
                  <to>
                    <xdr:col>17</xdr:col>
                    <xdr:colOff>292100</xdr:colOff>
                    <xdr:row>227</xdr:row>
                    <xdr:rowOff>139700</xdr:rowOff>
                  </to>
                </anchor>
              </controlPr>
            </control>
          </mc:Choice>
        </mc:AlternateContent>
        <mc:AlternateContent xmlns:mc="http://schemas.openxmlformats.org/markup-compatibility/2006">
          <mc:Choice Requires="x14">
            <control shapeId="4698" r:id="rId454" name="Check Box 602">
              <controlPr defaultSize="0" autoFill="0" autoLine="0" autoPict="0">
                <anchor moveWithCells="1">
                  <from>
                    <xdr:col>14</xdr:col>
                    <xdr:colOff>101600</xdr:colOff>
                    <xdr:row>228</xdr:row>
                    <xdr:rowOff>25400</xdr:rowOff>
                  </from>
                  <to>
                    <xdr:col>14</xdr:col>
                    <xdr:colOff>292100</xdr:colOff>
                    <xdr:row>228</xdr:row>
                    <xdr:rowOff>139700</xdr:rowOff>
                  </to>
                </anchor>
              </controlPr>
            </control>
          </mc:Choice>
        </mc:AlternateContent>
        <mc:AlternateContent xmlns:mc="http://schemas.openxmlformats.org/markup-compatibility/2006">
          <mc:Choice Requires="x14">
            <control shapeId="4699" r:id="rId455" name="Check Box 603">
              <controlPr defaultSize="0" autoFill="0" autoLine="0" autoPict="0">
                <anchor moveWithCells="1">
                  <from>
                    <xdr:col>14</xdr:col>
                    <xdr:colOff>101600</xdr:colOff>
                    <xdr:row>229</xdr:row>
                    <xdr:rowOff>25400</xdr:rowOff>
                  </from>
                  <to>
                    <xdr:col>14</xdr:col>
                    <xdr:colOff>292100</xdr:colOff>
                    <xdr:row>229</xdr:row>
                    <xdr:rowOff>139700</xdr:rowOff>
                  </to>
                </anchor>
              </controlPr>
            </control>
          </mc:Choice>
        </mc:AlternateContent>
        <mc:AlternateContent xmlns:mc="http://schemas.openxmlformats.org/markup-compatibility/2006">
          <mc:Choice Requires="x14">
            <control shapeId="4700" r:id="rId456" name="Check Box 604">
              <controlPr defaultSize="0" autoFill="0" autoLine="0" autoPict="0">
                <anchor moveWithCells="1">
                  <from>
                    <xdr:col>14</xdr:col>
                    <xdr:colOff>101600</xdr:colOff>
                    <xdr:row>230</xdr:row>
                    <xdr:rowOff>25400</xdr:rowOff>
                  </from>
                  <to>
                    <xdr:col>14</xdr:col>
                    <xdr:colOff>292100</xdr:colOff>
                    <xdr:row>230</xdr:row>
                    <xdr:rowOff>139700</xdr:rowOff>
                  </to>
                </anchor>
              </controlPr>
            </control>
          </mc:Choice>
        </mc:AlternateContent>
        <mc:AlternateContent xmlns:mc="http://schemas.openxmlformats.org/markup-compatibility/2006">
          <mc:Choice Requires="x14">
            <control shapeId="4701" r:id="rId457" name="Check Box 605">
              <controlPr defaultSize="0" autoFill="0" autoLine="0" autoPict="0">
                <anchor moveWithCells="1">
                  <from>
                    <xdr:col>14</xdr:col>
                    <xdr:colOff>101600</xdr:colOff>
                    <xdr:row>231</xdr:row>
                    <xdr:rowOff>25400</xdr:rowOff>
                  </from>
                  <to>
                    <xdr:col>14</xdr:col>
                    <xdr:colOff>292100</xdr:colOff>
                    <xdr:row>231</xdr:row>
                    <xdr:rowOff>139700</xdr:rowOff>
                  </to>
                </anchor>
              </controlPr>
            </control>
          </mc:Choice>
        </mc:AlternateContent>
        <mc:AlternateContent xmlns:mc="http://schemas.openxmlformats.org/markup-compatibility/2006">
          <mc:Choice Requires="x14">
            <control shapeId="4702" r:id="rId458" name="Check Box 606">
              <controlPr defaultSize="0" autoFill="0" autoLine="0" autoPict="0">
                <anchor moveWithCells="1">
                  <from>
                    <xdr:col>14</xdr:col>
                    <xdr:colOff>101600</xdr:colOff>
                    <xdr:row>232</xdr:row>
                    <xdr:rowOff>25400</xdr:rowOff>
                  </from>
                  <to>
                    <xdr:col>14</xdr:col>
                    <xdr:colOff>292100</xdr:colOff>
                    <xdr:row>232</xdr:row>
                    <xdr:rowOff>139700</xdr:rowOff>
                  </to>
                </anchor>
              </controlPr>
            </control>
          </mc:Choice>
        </mc:AlternateContent>
        <mc:AlternateContent xmlns:mc="http://schemas.openxmlformats.org/markup-compatibility/2006">
          <mc:Choice Requires="x14">
            <control shapeId="4703" r:id="rId459" name="Check Box 607">
              <controlPr defaultSize="0" autoFill="0" autoLine="0" autoPict="0">
                <anchor moveWithCells="1">
                  <from>
                    <xdr:col>14</xdr:col>
                    <xdr:colOff>101600</xdr:colOff>
                    <xdr:row>233</xdr:row>
                    <xdr:rowOff>25400</xdr:rowOff>
                  </from>
                  <to>
                    <xdr:col>14</xdr:col>
                    <xdr:colOff>292100</xdr:colOff>
                    <xdr:row>233</xdr:row>
                    <xdr:rowOff>139700</xdr:rowOff>
                  </to>
                </anchor>
              </controlPr>
            </control>
          </mc:Choice>
        </mc:AlternateContent>
        <mc:AlternateContent xmlns:mc="http://schemas.openxmlformats.org/markup-compatibility/2006">
          <mc:Choice Requires="x14">
            <control shapeId="4704" r:id="rId460" name="Check Box 608">
              <controlPr defaultSize="0" autoFill="0" autoLine="0" autoPict="0">
                <anchor moveWithCells="1">
                  <from>
                    <xdr:col>14</xdr:col>
                    <xdr:colOff>101600</xdr:colOff>
                    <xdr:row>234</xdr:row>
                    <xdr:rowOff>25400</xdr:rowOff>
                  </from>
                  <to>
                    <xdr:col>14</xdr:col>
                    <xdr:colOff>292100</xdr:colOff>
                    <xdr:row>234</xdr:row>
                    <xdr:rowOff>139700</xdr:rowOff>
                  </to>
                </anchor>
              </controlPr>
            </control>
          </mc:Choice>
        </mc:AlternateContent>
        <mc:AlternateContent xmlns:mc="http://schemas.openxmlformats.org/markup-compatibility/2006">
          <mc:Choice Requires="x14">
            <control shapeId="4705" r:id="rId461" name="Check Box 609">
              <controlPr defaultSize="0" autoFill="0" autoLine="0" autoPict="0">
                <anchor moveWithCells="1">
                  <from>
                    <xdr:col>14</xdr:col>
                    <xdr:colOff>101600</xdr:colOff>
                    <xdr:row>235</xdr:row>
                    <xdr:rowOff>25400</xdr:rowOff>
                  </from>
                  <to>
                    <xdr:col>14</xdr:col>
                    <xdr:colOff>292100</xdr:colOff>
                    <xdr:row>235</xdr:row>
                    <xdr:rowOff>139700</xdr:rowOff>
                  </to>
                </anchor>
              </controlPr>
            </control>
          </mc:Choice>
        </mc:AlternateContent>
        <mc:AlternateContent xmlns:mc="http://schemas.openxmlformats.org/markup-compatibility/2006">
          <mc:Choice Requires="x14">
            <control shapeId="4706" r:id="rId462" name="Check Box 610">
              <controlPr defaultSize="0" autoFill="0" autoLine="0" autoPict="0">
                <anchor moveWithCells="1">
                  <from>
                    <xdr:col>14</xdr:col>
                    <xdr:colOff>101600</xdr:colOff>
                    <xdr:row>236</xdr:row>
                    <xdr:rowOff>25400</xdr:rowOff>
                  </from>
                  <to>
                    <xdr:col>14</xdr:col>
                    <xdr:colOff>292100</xdr:colOff>
                    <xdr:row>236</xdr:row>
                    <xdr:rowOff>139700</xdr:rowOff>
                  </to>
                </anchor>
              </controlPr>
            </control>
          </mc:Choice>
        </mc:AlternateContent>
        <mc:AlternateContent xmlns:mc="http://schemas.openxmlformats.org/markup-compatibility/2006">
          <mc:Choice Requires="x14">
            <control shapeId="4707" r:id="rId463" name="Check Box 611">
              <controlPr defaultSize="0" autoFill="0" autoLine="0" autoPict="0">
                <anchor moveWithCells="1">
                  <from>
                    <xdr:col>17</xdr:col>
                    <xdr:colOff>101600</xdr:colOff>
                    <xdr:row>228</xdr:row>
                    <xdr:rowOff>25400</xdr:rowOff>
                  </from>
                  <to>
                    <xdr:col>17</xdr:col>
                    <xdr:colOff>292100</xdr:colOff>
                    <xdr:row>228</xdr:row>
                    <xdr:rowOff>139700</xdr:rowOff>
                  </to>
                </anchor>
              </controlPr>
            </control>
          </mc:Choice>
        </mc:AlternateContent>
        <mc:AlternateContent xmlns:mc="http://schemas.openxmlformats.org/markup-compatibility/2006">
          <mc:Choice Requires="x14">
            <control shapeId="4708" r:id="rId464" name="Check Box 612">
              <controlPr defaultSize="0" autoFill="0" autoLine="0" autoPict="0">
                <anchor moveWithCells="1">
                  <from>
                    <xdr:col>17</xdr:col>
                    <xdr:colOff>101600</xdr:colOff>
                    <xdr:row>229</xdr:row>
                    <xdr:rowOff>25400</xdr:rowOff>
                  </from>
                  <to>
                    <xdr:col>17</xdr:col>
                    <xdr:colOff>292100</xdr:colOff>
                    <xdr:row>229</xdr:row>
                    <xdr:rowOff>139700</xdr:rowOff>
                  </to>
                </anchor>
              </controlPr>
            </control>
          </mc:Choice>
        </mc:AlternateContent>
        <mc:AlternateContent xmlns:mc="http://schemas.openxmlformats.org/markup-compatibility/2006">
          <mc:Choice Requires="x14">
            <control shapeId="4709" r:id="rId465" name="Check Box 613">
              <controlPr defaultSize="0" autoFill="0" autoLine="0" autoPict="0">
                <anchor moveWithCells="1">
                  <from>
                    <xdr:col>17</xdr:col>
                    <xdr:colOff>101600</xdr:colOff>
                    <xdr:row>230</xdr:row>
                    <xdr:rowOff>25400</xdr:rowOff>
                  </from>
                  <to>
                    <xdr:col>17</xdr:col>
                    <xdr:colOff>292100</xdr:colOff>
                    <xdr:row>230</xdr:row>
                    <xdr:rowOff>139700</xdr:rowOff>
                  </to>
                </anchor>
              </controlPr>
            </control>
          </mc:Choice>
        </mc:AlternateContent>
        <mc:AlternateContent xmlns:mc="http://schemas.openxmlformats.org/markup-compatibility/2006">
          <mc:Choice Requires="x14">
            <control shapeId="4710" r:id="rId466" name="Check Box 614">
              <controlPr defaultSize="0" autoFill="0" autoLine="0" autoPict="0">
                <anchor moveWithCells="1">
                  <from>
                    <xdr:col>17</xdr:col>
                    <xdr:colOff>101600</xdr:colOff>
                    <xdr:row>231</xdr:row>
                    <xdr:rowOff>25400</xdr:rowOff>
                  </from>
                  <to>
                    <xdr:col>17</xdr:col>
                    <xdr:colOff>292100</xdr:colOff>
                    <xdr:row>231</xdr:row>
                    <xdr:rowOff>139700</xdr:rowOff>
                  </to>
                </anchor>
              </controlPr>
            </control>
          </mc:Choice>
        </mc:AlternateContent>
        <mc:AlternateContent xmlns:mc="http://schemas.openxmlformats.org/markup-compatibility/2006">
          <mc:Choice Requires="x14">
            <control shapeId="4711" r:id="rId467" name="Check Box 615">
              <controlPr defaultSize="0" autoFill="0" autoLine="0" autoPict="0">
                <anchor moveWithCells="1">
                  <from>
                    <xdr:col>17</xdr:col>
                    <xdr:colOff>101600</xdr:colOff>
                    <xdr:row>232</xdr:row>
                    <xdr:rowOff>25400</xdr:rowOff>
                  </from>
                  <to>
                    <xdr:col>17</xdr:col>
                    <xdr:colOff>292100</xdr:colOff>
                    <xdr:row>232</xdr:row>
                    <xdr:rowOff>139700</xdr:rowOff>
                  </to>
                </anchor>
              </controlPr>
            </control>
          </mc:Choice>
        </mc:AlternateContent>
        <mc:AlternateContent xmlns:mc="http://schemas.openxmlformats.org/markup-compatibility/2006">
          <mc:Choice Requires="x14">
            <control shapeId="4712" r:id="rId468" name="Check Box 616">
              <controlPr defaultSize="0" autoFill="0" autoLine="0" autoPict="0">
                <anchor moveWithCells="1">
                  <from>
                    <xdr:col>17</xdr:col>
                    <xdr:colOff>101600</xdr:colOff>
                    <xdr:row>233</xdr:row>
                    <xdr:rowOff>25400</xdr:rowOff>
                  </from>
                  <to>
                    <xdr:col>17</xdr:col>
                    <xdr:colOff>292100</xdr:colOff>
                    <xdr:row>233</xdr:row>
                    <xdr:rowOff>139700</xdr:rowOff>
                  </to>
                </anchor>
              </controlPr>
            </control>
          </mc:Choice>
        </mc:AlternateContent>
        <mc:AlternateContent xmlns:mc="http://schemas.openxmlformats.org/markup-compatibility/2006">
          <mc:Choice Requires="x14">
            <control shapeId="4713" r:id="rId469" name="Check Box 617">
              <controlPr defaultSize="0" autoFill="0" autoLine="0" autoPict="0">
                <anchor moveWithCells="1">
                  <from>
                    <xdr:col>17</xdr:col>
                    <xdr:colOff>101600</xdr:colOff>
                    <xdr:row>234</xdr:row>
                    <xdr:rowOff>25400</xdr:rowOff>
                  </from>
                  <to>
                    <xdr:col>17</xdr:col>
                    <xdr:colOff>292100</xdr:colOff>
                    <xdr:row>234</xdr:row>
                    <xdr:rowOff>139700</xdr:rowOff>
                  </to>
                </anchor>
              </controlPr>
            </control>
          </mc:Choice>
        </mc:AlternateContent>
        <mc:AlternateContent xmlns:mc="http://schemas.openxmlformats.org/markup-compatibility/2006">
          <mc:Choice Requires="x14">
            <control shapeId="4714" r:id="rId470" name="Check Box 618">
              <controlPr defaultSize="0" autoFill="0" autoLine="0" autoPict="0">
                <anchor moveWithCells="1">
                  <from>
                    <xdr:col>17</xdr:col>
                    <xdr:colOff>101600</xdr:colOff>
                    <xdr:row>235</xdr:row>
                    <xdr:rowOff>25400</xdr:rowOff>
                  </from>
                  <to>
                    <xdr:col>17</xdr:col>
                    <xdr:colOff>292100</xdr:colOff>
                    <xdr:row>235</xdr:row>
                    <xdr:rowOff>139700</xdr:rowOff>
                  </to>
                </anchor>
              </controlPr>
            </control>
          </mc:Choice>
        </mc:AlternateContent>
        <mc:AlternateContent xmlns:mc="http://schemas.openxmlformats.org/markup-compatibility/2006">
          <mc:Choice Requires="x14">
            <control shapeId="4715" r:id="rId471" name="Check Box 619">
              <controlPr defaultSize="0" autoFill="0" autoLine="0" autoPict="0">
                <anchor moveWithCells="1">
                  <from>
                    <xdr:col>17</xdr:col>
                    <xdr:colOff>101600</xdr:colOff>
                    <xdr:row>236</xdr:row>
                    <xdr:rowOff>25400</xdr:rowOff>
                  </from>
                  <to>
                    <xdr:col>17</xdr:col>
                    <xdr:colOff>292100</xdr:colOff>
                    <xdr:row>236</xdr:row>
                    <xdr:rowOff>139700</xdr:rowOff>
                  </to>
                </anchor>
              </controlPr>
            </control>
          </mc:Choice>
        </mc:AlternateContent>
        <mc:AlternateContent xmlns:mc="http://schemas.openxmlformats.org/markup-compatibility/2006">
          <mc:Choice Requires="x14">
            <control shapeId="4716" r:id="rId472" name="Check Box 620">
              <controlPr defaultSize="0" autoFill="0" autoLine="0" autoPict="0">
                <anchor moveWithCells="1">
                  <from>
                    <xdr:col>14</xdr:col>
                    <xdr:colOff>101600</xdr:colOff>
                    <xdr:row>237</xdr:row>
                    <xdr:rowOff>25400</xdr:rowOff>
                  </from>
                  <to>
                    <xdr:col>14</xdr:col>
                    <xdr:colOff>292100</xdr:colOff>
                    <xdr:row>237</xdr:row>
                    <xdr:rowOff>139700</xdr:rowOff>
                  </to>
                </anchor>
              </controlPr>
            </control>
          </mc:Choice>
        </mc:AlternateContent>
        <mc:AlternateContent xmlns:mc="http://schemas.openxmlformats.org/markup-compatibility/2006">
          <mc:Choice Requires="x14">
            <control shapeId="4717" r:id="rId473" name="Check Box 621">
              <controlPr defaultSize="0" autoFill="0" autoLine="0" autoPict="0">
                <anchor moveWithCells="1">
                  <from>
                    <xdr:col>14</xdr:col>
                    <xdr:colOff>101600</xdr:colOff>
                    <xdr:row>238</xdr:row>
                    <xdr:rowOff>25400</xdr:rowOff>
                  </from>
                  <to>
                    <xdr:col>14</xdr:col>
                    <xdr:colOff>292100</xdr:colOff>
                    <xdr:row>238</xdr:row>
                    <xdr:rowOff>139700</xdr:rowOff>
                  </to>
                </anchor>
              </controlPr>
            </control>
          </mc:Choice>
        </mc:AlternateContent>
        <mc:AlternateContent xmlns:mc="http://schemas.openxmlformats.org/markup-compatibility/2006">
          <mc:Choice Requires="x14">
            <control shapeId="4718" r:id="rId474" name="Check Box 622">
              <controlPr defaultSize="0" autoFill="0" autoLine="0" autoPict="0">
                <anchor moveWithCells="1">
                  <from>
                    <xdr:col>14</xdr:col>
                    <xdr:colOff>101600</xdr:colOff>
                    <xdr:row>239</xdr:row>
                    <xdr:rowOff>25400</xdr:rowOff>
                  </from>
                  <to>
                    <xdr:col>14</xdr:col>
                    <xdr:colOff>292100</xdr:colOff>
                    <xdr:row>239</xdr:row>
                    <xdr:rowOff>139700</xdr:rowOff>
                  </to>
                </anchor>
              </controlPr>
            </control>
          </mc:Choice>
        </mc:AlternateContent>
        <mc:AlternateContent xmlns:mc="http://schemas.openxmlformats.org/markup-compatibility/2006">
          <mc:Choice Requires="x14">
            <control shapeId="4719" r:id="rId475" name="Check Box 623">
              <controlPr defaultSize="0" autoFill="0" autoLine="0" autoPict="0">
                <anchor moveWithCells="1">
                  <from>
                    <xdr:col>14</xdr:col>
                    <xdr:colOff>101600</xdr:colOff>
                    <xdr:row>240</xdr:row>
                    <xdr:rowOff>25400</xdr:rowOff>
                  </from>
                  <to>
                    <xdr:col>14</xdr:col>
                    <xdr:colOff>292100</xdr:colOff>
                    <xdr:row>240</xdr:row>
                    <xdr:rowOff>139700</xdr:rowOff>
                  </to>
                </anchor>
              </controlPr>
            </control>
          </mc:Choice>
        </mc:AlternateContent>
        <mc:AlternateContent xmlns:mc="http://schemas.openxmlformats.org/markup-compatibility/2006">
          <mc:Choice Requires="x14">
            <control shapeId="4720" r:id="rId476" name="Check Box 624">
              <controlPr defaultSize="0" autoFill="0" autoLine="0" autoPict="0">
                <anchor moveWithCells="1">
                  <from>
                    <xdr:col>14</xdr:col>
                    <xdr:colOff>101600</xdr:colOff>
                    <xdr:row>241</xdr:row>
                    <xdr:rowOff>25400</xdr:rowOff>
                  </from>
                  <to>
                    <xdr:col>14</xdr:col>
                    <xdr:colOff>292100</xdr:colOff>
                    <xdr:row>241</xdr:row>
                    <xdr:rowOff>139700</xdr:rowOff>
                  </to>
                </anchor>
              </controlPr>
            </control>
          </mc:Choice>
        </mc:AlternateContent>
        <mc:AlternateContent xmlns:mc="http://schemas.openxmlformats.org/markup-compatibility/2006">
          <mc:Choice Requires="x14">
            <control shapeId="4721" r:id="rId477" name="Check Box 625">
              <controlPr defaultSize="0" autoFill="0" autoLine="0" autoPict="0">
                <anchor moveWithCells="1">
                  <from>
                    <xdr:col>14</xdr:col>
                    <xdr:colOff>101600</xdr:colOff>
                    <xdr:row>242</xdr:row>
                    <xdr:rowOff>25400</xdr:rowOff>
                  </from>
                  <to>
                    <xdr:col>14</xdr:col>
                    <xdr:colOff>292100</xdr:colOff>
                    <xdr:row>242</xdr:row>
                    <xdr:rowOff>139700</xdr:rowOff>
                  </to>
                </anchor>
              </controlPr>
            </control>
          </mc:Choice>
        </mc:AlternateContent>
        <mc:AlternateContent xmlns:mc="http://schemas.openxmlformats.org/markup-compatibility/2006">
          <mc:Choice Requires="x14">
            <control shapeId="4722" r:id="rId478" name="Check Box 626">
              <controlPr defaultSize="0" autoFill="0" autoLine="0" autoPict="0">
                <anchor moveWithCells="1">
                  <from>
                    <xdr:col>14</xdr:col>
                    <xdr:colOff>101600</xdr:colOff>
                    <xdr:row>243</xdr:row>
                    <xdr:rowOff>25400</xdr:rowOff>
                  </from>
                  <to>
                    <xdr:col>14</xdr:col>
                    <xdr:colOff>292100</xdr:colOff>
                    <xdr:row>243</xdr:row>
                    <xdr:rowOff>139700</xdr:rowOff>
                  </to>
                </anchor>
              </controlPr>
            </control>
          </mc:Choice>
        </mc:AlternateContent>
        <mc:AlternateContent xmlns:mc="http://schemas.openxmlformats.org/markup-compatibility/2006">
          <mc:Choice Requires="x14">
            <control shapeId="4723" r:id="rId479" name="Check Box 627">
              <controlPr defaultSize="0" autoFill="0" autoLine="0" autoPict="0">
                <anchor moveWithCells="1">
                  <from>
                    <xdr:col>14</xdr:col>
                    <xdr:colOff>101600</xdr:colOff>
                    <xdr:row>244</xdr:row>
                    <xdr:rowOff>25400</xdr:rowOff>
                  </from>
                  <to>
                    <xdr:col>14</xdr:col>
                    <xdr:colOff>292100</xdr:colOff>
                    <xdr:row>244</xdr:row>
                    <xdr:rowOff>139700</xdr:rowOff>
                  </to>
                </anchor>
              </controlPr>
            </control>
          </mc:Choice>
        </mc:AlternateContent>
        <mc:AlternateContent xmlns:mc="http://schemas.openxmlformats.org/markup-compatibility/2006">
          <mc:Choice Requires="x14">
            <control shapeId="4724" r:id="rId480" name="Check Box 628">
              <controlPr defaultSize="0" autoFill="0" autoLine="0" autoPict="0">
                <anchor moveWithCells="1">
                  <from>
                    <xdr:col>14</xdr:col>
                    <xdr:colOff>101600</xdr:colOff>
                    <xdr:row>245</xdr:row>
                    <xdr:rowOff>25400</xdr:rowOff>
                  </from>
                  <to>
                    <xdr:col>14</xdr:col>
                    <xdr:colOff>292100</xdr:colOff>
                    <xdr:row>245</xdr:row>
                    <xdr:rowOff>139700</xdr:rowOff>
                  </to>
                </anchor>
              </controlPr>
            </control>
          </mc:Choice>
        </mc:AlternateContent>
        <mc:AlternateContent xmlns:mc="http://schemas.openxmlformats.org/markup-compatibility/2006">
          <mc:Choice Requires="x14">
            <control shapeId="4725" r:id="rId481" name="Check Box 629">
              <controlPr defaultSize="0" autoFill="0" autoLine="0" autoPict="0">
                <anchor moveWithCells="1">
                  <from>
                    <xdr:col>17</xdr:col>
                    <xdr:colOff>101600</xdr:colOff>
                    <xdr:row>237</xdr:row>
                    <xdr:rowOff>25400</xdr:rowOff>
                  </from>
                  <to>
                    <xdr:col>17</xdr:col>
                    <xdr:colOff>292100</xdr:colOff>
                    <xdr:row>237</xdr:row>
                    <xdr:rowOff>139700</xdr:rowOff>
                  </to>
                </anchor>
              </controlPr>
            </control>
          </mc:Choice>
        </mc:AlternateContent>
        <mc:AlternateContent xmlns:mc="http://schemas.openxmlformats.org/markup-compatibility/2006">
          <mc:Choice Requires="x14">
            <control shapeId="4726" r:id="rId482" name="Check Box 630">
              <controlPr defaultSize="0" autoFill="0" autoLine="0" autoPict="0">
                <anchor moveWithCells="1">
                  <from>
                    <xdr:col>17</xdr:col>
                    <xdr:colOff>101600</xdr:colOff>
                    <xdr:row>238</xdr:row>
                    <xdr:rowOff>25400</xdr:rowOff>
                  </from>
                  <to>
                    <xdr:col>17</xdr:col>
                    <xdr:colOff>292100</xdr:colOff>
                    <xdr:row>238</xdr:row>
                    <xdr:rowOff>139700</xdr:rowOff>
                  </to>
                </anchor>
              </controlPr>
            </control>
          </mc:Choice>
        </mc:AlternateContent>
        <mc:AlternateContent xmlns:mc="http://schemas.openxmlformats.org/markup-compatibility/2006">
          <mc:Choice Requires="x14">
            <control shapeId="4727" r:id="rId483" name="Check Box 631">
              <controlPr defaultSize="0" autoFill="0" autoLine="0" autoPict="0">
                <anchor moveWithCells="1">
                  <from>
                    <xdr:col>17</xdr:col>
                    <xdr:colOff>101600</xdr:colOff>
                    <xdr:row>239</xdr:row>
                    <xdr:rowOff>25400</xdr:rowOff>
                  </from>
                  <to>
                    <xdr:col>17</xdr:col>
                    <xdr:colOff>292100</xdr:colOff>
                    <xdr:row>239</xdr:row>
                    <xdr:rowOff>139700</xdr:rowOff>
                  </to>
                </anchor>
              </controlPr>
            </control>
          </mc:Choice>
        </mc:AlternateContent>
        <mc:AlternateContent xmlns:mc="http://schemas.openxmlformats.org/markup-compatibility/2006">
          <mc:Choice Requires="x14">
            <control shapeId="4728" r:id="rId484" name="Check Box 632">
              <controlPr defaultSize="0" autoFill="0" autoLine="0" autoPict="0">
                <anchor moveWithCells="1">
                  <from>
                    <xdr:col>17</xdr:col>
                    <xdr:colOff>101600</xdr:colOff>
                    <xdr:row>240</xdr:row>
                    <xdr:rowOff>25400</xdr:rowOff>
                  </from>
                  <to>
                    <xdr:col>17</xdr:col>
                    <xdr:colOff>292100</xdr:colOff>
                    <xdr:row>240</xdr:row>
                    <xdr:rowOff>139700</xdr:rowOff>
                  </to>
                </anchor>
              </controlPr>
            </control>
          </mc:Choice>
        </mc:AlternateContent>
        <mc:AlternateContent xmlns:mc="http://schemas.openxmlformats.org/markup-compatibility/2006">
          <mc:Choice Requires="x14">
            <control shapeId="4729" r:id="rId485" name="Check Box 633">
              <controlPr defaultSize="0" autoFill="0" autoLine="0" autoPict="0">
                <anchor moveWithCells="1">
                  <from>
                    <xdr:col>17</xdr:col>
                    <xdr:colOff>101600</xdr:colOff>
                    <xdr:row>241</xdr:row>
                    <xdr:rowOff>25400</xdr:rowOff>
                  </from>
                  <to>
                    <xdr:col>17</xdr:col>
                    <xdr:colOff>292100</xdr:colOff>
                    <xdr:row>241</xdr:row>
                    <xdr:rowOff>139700</xdr:rowOff>
                  </to>
                </anchor>
              </controlPr>
            </control>
          </mc:Choice>
        </mc:AlternateContent>
        <mc:AlternateContent xmlns:mc="http://schemas.openxmlformats.org/markup-compatibility/2006">
          <mc:Choice Requires="x14">
            <control shapeId="4730" r:id="rId486" name="Check Box 634">
              <controlPr defaultSize="0" autoFill="0" autoLine="0" autoPict="0">
                <anchor moveWithCells="1">
                  <from>
                    <xdr:col>17</xdr:col>
                    <xdr:colOff>101600</xdr:colOff>
                    <xdr:row>242</xdr:row>
                    <xdr:rowOff>25400</xdr:rowOff>
                  </from>
                  <to>
                    <xdr:col>17</xdr:col>
                    <xdr:colOff>292100</xdr:colOff>
                    <xdr:row>242</xdr:row>
                    <xdr:rowOff>139700</xdr:rowOff>
                  </to>
                </anchor>
              </controlPr>
            </control>
          </mc:Choice>
        </mc:AlternateContent>
        <mc:AlternateContent xmlns:mc="http://schemas.openxmlformats.org/markup-compatibility/2006">
          <mc:Choice Requires="x14">
            <control shapeId="4731" r:id="rId487" name="Check Box 635">
              <controlPr defaultSize="0" autoFill="0" autoLine="0" autoPict="0">
                <anchor moveWithCells="1">
                  <from>
                    <xdr:col>17</xdr:col>
                    <xdr:colOff>101600</xdr:colOff>
                    <xdr:row>243</xdr:row>
                    <xdr:rowOff>25400</xdr:rowOff>
                  </from>
                  <to>
                    <xdr:col>17</xdr:col>
                    <xdr:colOff>292100</xdr:colOff>
                    <xdr:row>243</xdr:row>
                    <xdr:rowOff>139700</xdr:rowOff>
                  </to>
                </anchor>
              </controlPr>
            </control>
          </mc:Choice>
        </mc:AlternateContent>
        <mc:AlternateContent xmlns:mc="http://schemas.openxmlformats.org/markup-compatibility/2006">
          <mc:Choice Requires="x14">
            <control shapeId="4732" r:id="rId488" name="Check Box 636">
              <controlPr defaultSize="0" autoFill="0" autoLine="0" autoPict="0">
                <anchor moveWithCells="1">
                  <from>
                    <xdr:col>17</xdr:col>
                    <xdr:colOff>101600</xdr:colOff>
                    <xdr:row>244</xdr:row>
                    <xdr:rowOff>25400</xdr:rowOff>
                  </from>
                  <to>
                    <xdr:col>17</xdr:col>
                    <xdr:colOff>292100</xdr:colOff>
                    <xdr:row>244</xdr:row>
                    <xdr:rowOff>139700</xdr:rowOff>
                  </to>
                </anchor>
              </controlPr>
            </control>
          </mc:Choice>
        </mc:AlternateContent>
        <mc:AlternateContent xmlns:mc="http://schemas.openxmlformats.org/markup-compatibility/2006">
          <mc:Choice Requires="x14">
            <control shapeId="4733" r:id="rId489" name="Check Box 637">
              <controlPr defaultSize="0" autoFill="0" autoLine="0" autoPict="0">
                <anchor moveWithCells="1">
                  <from>
                    <xdr:col>17</xdr:col>
                    <xdr:colOff>101600</xdr:colOff>
                    <xdr:row>245</xdr:row>
                    <xdr:rowOff>25400</xdr:rowOff>
                  </from>
                  <to>
                    <xdr:col>17</xdr:col>
                    <xdr:colOff>292100</xdr:colOff>
                    <xdr:row>245</xdr:row>
                    <xdr:rowOff>139700</xdr:rowOff>
                  </to>
                </anchor>
              </controlPr>
            </control>
          </mc:Choice>
        </mc:AlternateContent>
        <mc:AlternateContent xmlns:mc="http://schemas.openxmlformats.org/markup-compatibility/2006">
          <mc:Choice Requires="x14">
            <control shapeId="4734" r:id="rId490" name="Check Box 638">
              <controlPr defaultSize="0" autoFill="0" autoLine="0" autoPict="0">
                <anchor moveWithCells="1">
                  <from>
                    <xdr:col>14</xdr:col>
                    <xdr:colOff>101600</xdr:colOff>
                    <xdr:row>246</xdr:row>
                    <xdr:rowOff>25400</xdr:rowOff>
                  </from>
                  <to>
                    <xdr:col>14</xdr:col>
                    <xdr:colOff>292100</xdr:colOff>
                    <xdr:row>246</xdr:row>
                    <xdr:rowOff>139700</xdr:rowOff>
                  </to>
                </anchor>
              </controlPr>
            </control>
          </mc:Choice>
        </mc:AlternateContent>
        <mc:AlternateContent xmlns:mc="http://schemas.openxmlformats.org/markup-compatibility/2006">
          <mc:Choice Requires="x14">
            <control shapeId="4735" r:id="rId491" name="Check Box 639">
              <controlPr defaultSize="0" autoFill="0" autoLine="0" autoPict="0">
                <anchor moveWithCells="1">
                  <from>
                    <xdr:col>14</xdr:col>
                    <xdr:colOff>101600</xdr:colOff>
                    <xdr:row>247</xdr:row>
                    <xdr:rowOff>25400</xdr:rowOff>
                  </from>
                  <to>
                    <xdr:col>14</xdr:col>
                    <xdr:colOff>292100</xdr:colOff>
                    <xdr:row>247</xdr:row>
                    <xdr:rowOff>139700</xdr:rowOff>
                  </to>
                </anchor>
              </controlPr>
            </control>
          </mc:Choice>
        </mc:AlternateContent>
        <mc:AlternateContent xmlns:mc="http://schemas.openxmlformats.org/markup-compatibility/2006">
          <mc:Choice Requires="x14">
            <control shapeId="4736" r:id="rId492" name="Check Box 640">
              <controlPr defaultSize="0" autoFill="0" autoLine="0" autoPict="0">
                <anchor moveWithCells="1">
                  <from>
                    <xdr:col>14</xdr:col>
                    <xdr:colOff>101600</xdr:colOff>
                    <xdr:row>248</xdr:row>
                    <xdr:rowOff>25400</xdr:rowOff>
                  </from>
                  <to>
                    <xdr:col>14</xdr:col>
                    <xdr:colOff>292100</xdr:colOff>
                    <xdr:row>248</xdr:row>
                    <xdr:rowOff>139700</xdr:rowOff>
                  </to>
                </anchor>
              </controlPr>
            </control>
          </mc:Choice>
        </mc:AlternateContent>
        <mc:AlternateContent xmlns:mc="http://schemas.openxmlformats.org/markup-compatibility/2006">
          <mc:Choice Requires="x14">
            <control shapeId="4737" r:id="rId493" name="Check Box 641">
              <controlPr defaultSize="0" autoFill="0" autoLine="0" autoPict="0">
                <anchor moveWithCells="1">
                  <from>
                    <xdr:col>14</xdr:col>
                    <xdr:colOff>101600</xdr:colOff>
                    <xdr:row>249</xdr:row>
                    <xdr:rowOff>25400</xdr:rowOff>
                  </from>
                  <to>
                    <xdr:col>14</xdr:col>
                    <xdr:colOff>292100</xdr:colOff>
                    <xdr:row>249</xdr:row>
                    <xdr:rowOff>139700</xdr:rowOff>
                  </to>
                </anchor>
              </controlPr>
            </control>
          </mc:Choice>
        </mc:AlternateContent>
        <mc:AlternateContent xmlns:mc="http://schemas.openxmlformats.org/markup-compatibility/2006">
          <mc:Choice Requires="x14">
            <control shapeId="4738" r:id="rId494" name="Check Box 642">
              <controlPr defaultSize="0" autoFill="0" autoLine="0" autoPict="0">
                <anchor moveWithCells="1">
                  <from>
                    <xdr:col>14</xdr:col>
                    <xdr:colOff>101600</xdr:colOff>
                    <xdr:row>250</xdr:row>
                    <xdr:rowOff>25400</xdr:rowOff>
                  </from>
                  <to>
                    <xdr:col>14</xdr:col>
                    <xdr:colOff>292100</xdr:colOff>
                    <xdr:row>250</xdr:row>
                    <xdr:rowOff>139700</xdr:rowOff>
                  </to>
                </anchor>
              </controlPr>
            </control>
          </mc:Choice>
        </mc:AlternateContent>
        <mc:AlternateContent xmlns:mc="http://schemas.openxmlformats.org/markup-compatibility/2006">
          <mc:Choice Requires="x14">
            <control shapeId="4739" r:id="rId495" name="Check Box 643">
              <controlPr defaultSize="0" autoFill="0" autoLine="0" autoPict="0">
                <anchor moveWithCells="1">
                  <from>
                    <xdr:col>14</xdr:col>
                    <xdr:colOff>101600</xdr:colOff>
                    <xdr:row>251</xdr:row>
                    <xdr:rowOff>25400</xdr:rowOff>
                  </from>
                  <to>
                    <xdr:col>14</xdr:col>
                    <xdr:colOff>292100</xdr:colOff>
                    <xdr:row>251</xdr:row>
                    <xdr:rowOff>139700</xdr:rowOff>
                  </to>
                </anchor>
              </controlPr>
            </control>
          </mc:Choice>
        </mc:AlternateContent>
        <mc:AlternateContent xmlns:mc="http://schemas.openxmlformats.org/markup-compatibility/2006">
          <mc:Choice Requires="x14">
            <control shapeId="4740" r:id="rId496" name="Check Box 644">
              <controlPr defaultSize="0" autoFill="0" autoLine="0" autoPict="0">
                <anchor moveWithCells="1">
                  <from>
                    <xdr:col>14</xdr:col>
                    <xdr:colOff>101600</xdr:colOff>
                    <xdr:row>252</xdr:row>
                    <xdr:rowOff>25400</xdr:rowOff>
                  </from>
                  <to>
                    <xdr:col>14</xdr:col>
                    <xdr:colOff>292100</xdr:colOff>
                    <xdr:row>252</xdr:row>
                    <xdr:rowOff>139700</xdr:rowOff>
                  </to>
                </anchor>
              </controlPr>
            </control>
          </mc:Choice>
        </mc:AlternateContent>
        <mc:AlternateContent xmlns:mc="http://schemas.openxmlformats.org/markup-compatibility/2006">
          <mc:Choice Requires="x14">
            <control shapeId="4741" r:id="rId497" name="Check Box 645">
              <controlPr defaultSize="0" autoFill="0" autoLine="0" autoPict="0">
                <anchor moveWithCells="1">
                  <from>
                    <xdr:col>14</xdr:col>
                    <xdr:colOff>101600</xdr:colOff>
                    <xdr:row>253</xdr:row>
                    <xdr:rowOff>25400</xdr:rowOff>
                  </from>
                  <to>
                    <xdr:col>14</xdr:col>
                    <xdr:colOff>292100</xdr:colOff>
                    <xdr:row>253</xdr:row>
                    <xdr:rowOff>139700</xdr:rowOff>
                  </to>
                </anchor>
              </controlPr>
            </control>
          </mc:Choice>
        </mc:AlternateContent>
        <mc:AlternateContent xmlns:mc="http://schemas.openxmlformats.org/markup-compatibility/2006">
          <mc:Choice Requires="x14">
            <control shapeId="4742" r:id="rId498" name="Check Box 646">
              <controlPr defaultSize="0" autoFill="0" autoLine="0" autoPict="0">
                <anchor moveWithCells="1">
                  <from>
                    <xdr:col>14</xdr:col>
                    <xdr:colOff>101600</xdr:colOff>
                    <xdr:row>254</xdr:row>
                    <xdr:rowOff>25400</xdr:rowOff>
                  </from>
                  <to>
                    <xdr:col>14</xdr:col>
                    <xdr:colOff>292100</xdr:colOff>
                    <xdr:row>254</xdr:row>
                    <xdr:rowOff>139700</xdr:rowOff>
                  </to>
                </anchor>
              </controlPr>
            </control>
          </mc:Choice>
        </mc:AlternateContent>
        <mc:AlternateContent xmlns:mc="http://schemas.openxmlformats.org/markup-compatibility/2006">
          <mc:Choice Requires="x14">
            <control shapeId="4743" r:id="rId499" name="Check Box 647">
              <controlPr defaultSize="0" autoFill="0" autoLine="0" autoPict="0">
                <anchor moveWithCells="1">
                  <from>
                    <xdr:col>17</xdr:col>
                    <xdr:colOff>101600</xdr:colOff>
                    <xdr:row>246</xdr:row>
                    <xdr:rowOff>25400</xdr:rowOff>
                  </from>
                  <to>
                    <xdr:col>17</xdr:col>
                    <xdr:colOff>292100</xdr:colOff>
                    <xdr:row>246</xdr:row>
                    <xdr:rowOff>139700</xdr:rowOff>
                  </to>
                </anchor>
              </controlPr>
            </control>
          </mc:Choice>
        </mc:AlternateContent>
        <mc:AlternateContent xmlns:mc="http://schemas.openxmlformats.org/markup-compatibility/2006">
          <mc:Choice Requires="x14">
            <control shapeId="4744" r:id="rId500" name="Check Box 648">
              <controlPr defaultSize="0" autoFill="0" autoLine="0" autoPict="0">
                <anchor moveWithCells="1">
                  <from>
                    <xdr:col>17</xdr:col>
                    <xdr:colOff>101600</xdr:colOff>
                    <xdr:row>247</xdr:row>
                    <xdr:rowOff>25400</xdr:rowOff>
                  </from>
                  <to>
                    <xdr:col>17</xdr:col>
                    <xdr:colOff>292100</xdr:colOff>
                    <xdr:row>247</xdr:row>
                    <xdr:rowOff>139700</xdr:rowOff>
                  </to>
                </anchor>
              </controlPr>
            </control>
          </mc:Choice>
        </mc:AlternateContent>
        <mc:AlternateContent xmlns:mc="http://schemas.openxmlformats.org/markup-compatibility/2006">
          <mc:Choice Requires="x14">
            <control shapeId="4745" r:id="rId501" name="Check Box 649">
              <controlPr defaultSize="0" autoFill="0" autoLine="0" autoPict="0">
                <anchor moveWithCells="1">
                  <from>
                    <xdr:col>17</xdr:col>
                    <xdr:colOff>101600</xdr:colOff>
                    <xdr:row>248</xdr:row>
                    <xdr:rowOff>25400</xdr:rowOff>
                  </from>
                  <to>
                    <xdr:col>17</xdr:col>
                    <xdr:colOff>292100</xdr:colOff>
                    <xdr:row>248</xdr:row>
                    <xdr:rowOff>139700</xdr:rowOff>
                  </to>
                </anchor>
              </controlPr>
            </control>
          </mc:Choice>
        </mc:AlternateContent>
        <mc:AlternateContent xmlns:mc="http://schemas.openxmlformats.org/markup-compatibility/2006">
          <mc:Choice Requires="x14">
            <control shapeId="4746" r:id="rId502" name="Check Box 650">
              <controlPr defaultSize="0" autoFill="0" autoLine="0" autoPict="0">
                <anchor moveWithCells="1">
                  <from>
                    <xdr:col>17</xdr:col>
                    <xdr:colOff>101600</xdr:colOff>
                    <xdr:row>249</xdr:row>
                    <xdr:rowOff>25400</xdr:rowOff>
                  </from>
                  <to>
                    <xdr:col>17</xdr:col>
                    <xdr:colOff>292100</xdr:colOff>
                    <xdr:row>249</xdr:row>
                    <xdr:rowOff>139700</xdr:rowOff>
                  </to>
                </anchor>
              </controlPr>
            </control>
          </mc:Choice>
        </mc:AlternateContent>
        <mc:AlternateContent xmlns:mc="http://schemas.openxmlformats.org/markup-compatibility/2006">
          <mc:Choice Requires="x14">
            <control shapeId="4747" r:id="rId503" name="Check Box 651">
              <controlPr defaultSize="0" autoFill="0" autoLine="0" autoPict="0">
                <anchor moveWithCells="1">
                  <from>
                    <xdr:col>17</xdr:col>
                    <xdr:colOff>101600</xdr:colOff>
                    <xdr:row>250</xdr:row>
                    <xdr:rowOff>25400</xdr:rowOff>
                  </from>
                  <to>
                    <xdr:col>17</xdr:col>
                    <xdr:colOff>292100</xdr:colOff>
                    <xdr:row>250</xdr:row>
                    <xdr:rowOff>139700</xdr:rowOff>
                  </to>
                </anchor>
              </controlPr>
            </control>
          </mc:Choice>
        </mc:AlternateContent>
        <mc:AlternateContent xmlns:mc="http://schemas.openxmlformats.org/markup-compatibility/2006">
          <mc:Choice Requires="x14">
            <control shapeId="4748" r:id="rId504" name="Check Box 652">
              <controlPr defaultSize="0" autoFill="0" autoLine="0" autoPict="0">
                <anchor moveWithCells="1">
                  <from>
                    <xdr:col>17</xdr:col>
                    <xdr:colOff>101600</xdr:colOff>
                    <xdr:row>251</xdr:row>
                    <xdr:rowOff>25400</xdr:rowOff>
                  </from>
                  <to>
                    <xdr:col>17</xdr:col>
                    <xdr:colOff>292100</xdr:colOff>
                    <xdr:row>251</xdr:row>
                    <xdr:rowOff>139700</xdr:rowOff>
                  </to>
                </anchor>
              </controlPr>
            </control>
          </mc:Choice>
        </mc:AlternateContent>
        <mc:AlternateContent xmlns:mc="http://schemas.openxmlformats.org/markup-compatibility/2006">
          <mc:Choice Requires="x14">
            <control shapeId="4749" r:id="rId505" name="Check Box 653">
              <controlPr defaultSize="0" autoFill="0" autoLine="0" autoPict="0">
                <anchor moveWithCells="1">
                  <from>
                    <xdr:col>17</xdr:col>
                    <xdr:colOff>101600</xdr:colOff>
                    <xdr:row>252</xdr:row>
                    <xdr:rowOff>25400</xdr:rowOff>
                  </from>
                  <to>
                    <xdr:col>17</xdr:col>
                    <xdr:colOff>292100</xdr:colOff>
                    <xdr:row>252</xdr:row>
                    <xdr:rowOff>139700</xdr:rowOff>
                  </to>
                </anchor>
              </controlPr>
            </control>
          </mc:Choice>
        </mc:AlternateContent>
        <mc:AlternateContent xmlns:mc="http://schemas.openxmlformats.org/markup-compatibility/2006">
          <mc:Choice Requires="x14">
            <control shapeId="4750" r:id="rId506" name="Check Box 654">
              <controlPr defaultSize="0" autoFill="0" autoLine="0" autoPict="0">
                <anchor moveWithCells="1">
                  <from>
                    <xdr:col>17</xdr:col>
                    <xdr:colOff>101600</xdr:colOff>
                    <xdr:row>253</xdr:row>
                    <xdr:rowOff>25400</xdr:rowOff>
                  </from>
                  <to>
                    <xdr:col>17</xdr:col>
                    <xdr:colOff>292100</xdr:colOff>
                    <xdr:row>253</xdr:row>
                    <xdr:rowOff>139700</xdr:rowOff>
                  </to>
                </anchor>
              </controlPr>
            </control>
          </mc:Choice>
        </mc:AlternateContent>
        <mc:AlternateContent xmlns:mc="http://schemas.openxmlformats.org/markup-compatibility/2006">
          <mc:Choice Requires="x14">
            <control shapeId="4751" r:id="rId507" name="Check Box 655">
              <controlPr defaultSize="0" autoFill="0" autoLine="0" autoPict="0">
                <anchor moveWithCells="1">
                  <from>
                    <xdr:col>17</xdr:col>
                    <xdr:colOff>101600</xdr:colOff>
                    <xdr:row>254</xdr:row>
                    <xdr:rowOff>25400</xdr:rowOff>
                  </from>
                  <to>
                    <xdr:col>17</xdr:col>
                    <xdr:colOff>292100</xdr:colOff>
                    <xdr:row>254</xdr:row>
                    <xdr:rowOff>139700</xdr:rowOff>
                  </to>
                </anchor>
              </controlPr>
            </control>
          </mc:Choice>
        </mc:AlternateContent>
        <mc:AlternateContent xmlns:mc="http://schemas.openxmlformats.org/markup-compatibility/2006">
          <mc:Choice Requires="x14">
            <control shapeId="4752" r:id="rId508" name="Check Box 656">
              <controlPr defaultSize="0" autoFill="0" autoLine="0" autoPict="0">
                <anchor moveWithCells="1">
                  <from>
                    <xdr:col>14</xdr:col>
                    <xdr:colOff>101600</xdr:colOff>
                    <xdr:row>255</xdr:row>
                    <xdr:rowOff>25400</xdr:rowOff>
                  </from>
                  <to>
                    <xdr:col>14</xdr:col>
                    <xdr:colOff>292100</xdr:colOff>
                    <xdr:row>255</xdr:row>
                    <xdr:rowOff>139700</xdr:rowOff>
                  </to>
                </anchor>
              </controlPr>
            </control>
          </mc:Choice>
        </mc:AlternateContent>
        <mc:AlternateContent xmlns:mc="http://schemas.openxmlformats.org/markup-compatibility/2006">
          <mc:Choice Requires="x14">
            <control shapeId="4753" r:id="rId509" name="Check Box 657">
              <controlPr defaultSize="0" autoFill="0" autoLine="0" autoPict="0">
                <anchor moveWithCells="1">
                  <from>
                    <xdr:col>14</xdr:col>
                    <xdr:colOff>101600</xdr:colOff>
                    <xdr:row>256</xdr:row>
                    <xdr:rowOff>25400</xdr:rowOff>
                  </from>
                  <to>
                    <xdr:col>14</xdr:col>
                    <xdr:colOff>292100</xdr:colOff>
                    <xdr:row>256</xdr:row>
                    <xdr:rowOff>139700</xdr:rowOff>
                  </to>
                </anchor>
              </controlPr>
            </control>
          </mc:Choice>
        </mc:AlternateContent>
        <mc:AlternateContent xmlns:mc="http://schemas.openxmlformats.org/markup-compatibility/2006">
          <mc:Choice Requires="x14">
            <control shapeId="4754" r:id="rId510" name="Check Box 658">
              <controlPr defaultSize="0" autoFill="0" autoLine="0" autoPict="0">
                <anchor moveWithCells="1">
                  <from>
                    <xdr:col>14</xdr:col>
                    <xdr:colOff>101600</xdr:colOff>
                    <xdr:row>257</xdr:row>
                    <xdr:rowOff>25400</xdr:rowOff>
                  </from>
                  <to>
                    <xdr:col>14</xdr:col>
                    <xdr:colOff>292100</xdr:colOff>
                    <xdr:row>257</xdr:row>
                    <xdr:rowOff>139700</xdr:rowOff>
                  </to>
                </anchor>
              </controlPr>
            </control>
          </mc:Choice>
        </mc:AlternateContent>
        <mc:AlternateContent xmlns:mc="http://schemas.openxmlformats.org/markup-compatibility/2006">
          <mc:Choice Requires="x14">
            <control shapeId="4755" r:id="rId511" name="Check Box 659">
              <controlPr defaultSize="0" autoFill="0" autoLine="0" autoPict="0">
                <anchor moveWithCells="1">
                  <from>
                    <xdr:col>14</xdr:col>
                    <xdr:colOff>101600</xdr:colOff>
                    <xdr:row>258</xdr:row>
                    <xdr:rowOff>25400</xdr:rowOff>
                  </from>
                  <to>
                    <xdr:col>14</xdr:col>
                    <xdr:colOff>292100</xdr:colOff>
                    <xdr:row>258</xdr:row>
                    <xdr:rowOff>139700</xdr:rowOff>
                  </to>
                </anchor>
              </controlPr>
            </control>
          </mc:Choice>
        </mc:AlternateContent>
        <mc:AlternateContent xmlns:mc="http://schemas.openxmlformats.org/markup-compatibility/2006">
          <mc:Choice Requires="x14">
            <control shapeId="4756" r:id="rId512" name="Check Box 660">
              <controlPr defaultSize="0" autoFill="0" autoLine="0" autoPict="0">
                <anchor moveWithCells="1">
                  <from>
                    <xdr:col>14</xdr:col>
                    <xdr:colOff>101600</xdr:colOff>
                    <xdr:row>259</xdr:row>
                    <xdr:rowOff>25400</xdr:rowOff>
                  </from>
                  <to>
                    <xdr:col>14</xdr:col>
                    <xdr:colOff>292100</xdr:colOff>
                    <xdr:row>259</xdr:row>
                    <xdr:rowOff>139700</xdr:rowOff>
                  </to>
                </anchor>
              </controlPr>
            </control>
          </mc:Choice>
        </mc:AlternateContent>
        <mc:AlternateContent xmlns:mc="http://schemas.openxmlformats.org/markup-compatibility/2006">
          <mc:Choice Requires="x14">
            <control shapeId="4757" r:id="rId513" name="Check Box 661">
              <controlPr defaultSize="0" autoFill="0" autoLine="0" autoPict="0">
                <anchor moveWithCells="1">
                  <from>
                    <xdr:col>14</xdr:col>
                    <xdr:colOff>101600</xdr:colOff>
                    <xdr:row>260</xdr:row>
                    <xdr:rowOff>25400</xdr:rowOff>
                  </from>
                  <to>
                    <xdr:col>14</xdr:col>
                    <xdr:colOff>292100</xdr:colOff>
                    <xdr:row>260</xdr:row>
                    <xdr:rowOff>139700</xdr:rowOff>
                  </to>
                </anchor>
              </controlPr>
            </control>
          </mc:Choice>
        </mc:AlternateContent>
        <mc:AlternateContent xmlns:mc="http://schemas.openxmlformats.org/markup-compatibility/2006">
          <mc:Choice Requires="x14">
            <control shapeId="4758" r:id="rId514" name="Check Box 662">
              <controlPr defaultSize="0" autoFill="0" autoLine="0" autoPict="0">
                <anchor moveWithCells="1">
                  <from>
                    <xdr:col>14</xdr:col>
                    <xdr:colOff>101600</xdr:colOff>
                    <xdr:row>261</xdr:row>
                    <xdr:rowOff>25400</xdr:rowOff>
                  </from>
                  <to>
                    <xdr:col>14</xdr:col>
                    <xdr:colOff>292100</xdr:colOff>
                    <xdr:row>261</xdr:row>
                    <xdr:rowOff>139700</xdr:rowOff>
                  </to>
                </anchor>
              </controlPr>
            </control>
          </mc:Choice>
        </mc:AlternateContent>
        <mc:AlternateContent xmlns:mc="http://schemas.openxmlformats.org/markup-compatibility/2006">
          <mc:Choice Requires="x14">
            <control shapeId="4759" r:id="rId515" name="Check Box 663">
              <controlPr defaultSize="0" autoFill="0" autoLine="0" autoPict="0">
                <anchor moveWithCells="1">
                  <from>
                    <xdr:col>14</xdr:col>
                    <xdr:colOff>101600</xdr:colOff>
                    <xdr:row>262</xdr:row>
                    <xdr:rowOff>25400</xdr:rowOff>
                  </from>
                  <to>
                    <xdr:col>14</xdr:col>
                    <xdr:colOff>292100</xdr:colOff>
                    <xdr:row>262</xdr:row>
                    <xdr:rowOff>139700</xdr:rowOff>
                  </to>
                </anchor>
              </controlPr>
            </control>
          </mc:Choice>
        </mc:AlternateContent>
        <mc:AlternateContent xmlns:mc="http://schemas.openxmlformats.org/markup-compatibility/2006">
          <mc:Choice Requires="x14">
            <control shapeId="4760" r:id="rId516" name="Check Box 664">
              <controlPr defaultSize="0" autoFill="0" autoLine="0" autoPict="0">
                <anchor moveWithCells="1">
                  <from>
                    <xdr:col>14</xdr:col>
                    <xdr:colOff>101600</xdr:colOff>
                    <xdr:row>263</xdr:row>
                    <xdr:rowOff>25400</xdr:rowOff>
                  </from>
                  <to>
                    <xdr:col>14</xdr:col>
                    <xdr:colOff>292100</xdr:colOff>
                    <xdr:row>263</xdr:row>
                    <xdr:rowOff>139700</xdr:rowOff>
                  </to>
                </anchor>
              </controlPr>
            </control>
          </mc:Choice>
        </mc:AlternateContent>
        <mc:AlternateContent xmlns:mc="http://schemas.openxmlformats.org/markup-compatibility/2006">
          <mc:Choice Requires="x14">
            <control shapeId="4761" r:id="rId517" name="Check Box 665">
              <controlPr defaultSize="0" autoFill="0" autoLine="0" autoPict="0">
                <anchor moveWithCells="1">
                  <from>
                    <xdr:col>17</xdr:col>
                    <xdr:colOff>101600</xdr:colOff>
                    <xdr:row>255</xdr:row>
                    <xdr:rowOff>25400</xdr:rowOff>
                  </from>
                  <to>
                    <xdr:col>17</xdr:col>
                    <xdr:colOff>292100</xdr:colOff>
                    <xdr:row>255</xdr:row>
                    <xdr:rowOff>139700</xdr:rowOff>
                  </to>
                </anchor>
              </controlPr>
            </control>
          </mc:Choice>
        </mc:AlternateContent>
        <mc:AlternateContent xmlns:mc="http://schemas.openxmlformats.org/markup-compatibility/2006">
          <mc:Choice Requires="x14">
            <control shapeId="4762" r:id="rId518" name="Check Box 666">
              <controlPr defaultSize="0" autoFill="0" autoLine="0" autoPict="0">
                <anchor moveWithCells="1">
                  <from>
                    <xdr:col>17</xdr:col>
                    <xdr:colOff>101600</xdr:colOff>
                    <xdr:row>256</xdr:row>
                    <xdr:rowOff>25400</xdr:rowOff>
                  </from>
                  <to>
                    <xdr:col>17</xdr:col>
                    <xdr:colOff>292100</xdr:colOff>
                    <xdr:row>256</xdr:row>
                    <xdr:rowOff>139700</xdr:rowOff>
                  </to>
                </anchor>
              </controlPr>
            </control>
          </mc:Choice>
        </mc:AlternateContent>
        <mc:AlternateContent xmlns:mc="http://schemas.openxmlformats.org/markup-compatibility/2006">
          <mc:Choice Requires="x14">
            <control shapeId="4763" r:id="rId519" name="Check Box 667">
              <controlPr defaultSize="0" autoFill="0" autoLine="0" autoPict="0">
                <anchor moveWithCells="1">
                  <from>
                    <xdr:col>17</xdr:col>
                    <xdr:colOff>101600</xdr:colOff>
                    <xdr:row>257</xdr:row>
                    <xdr:rowOff>25400</xdr:rowOff>
                  </from>
                  <to>
                    <xdr:col>17</xdr:col>
                    <xdr:colOff>292100</xdr:colOff>
                    <xdr:row>257</xdr:row>
                    <xdr:rowOff>139700</xdr:rowOff>
                  </to>
                </anchor>
              </controlPr>
            </control>
          </mc:Choice>
        </mc:AlternateContent>
        <mc:AlternateContent xmlns:mc="http://schemas.openxmlformats.org/markup-compatibility/2006">
          <mc:Choice Requires="x14">
            <control shapeId="4764" r:id="rId520" name="Check Box 668">
              <controlPr defaultSize="0" autoFill="0" autoLine="0" autoPict="0">
                <anchor moveWithCells="1">
                  <from>
                    <xdr:col>17</xdr:col>
                    <xdr:colOff>101600</xdr:colOff>
                    <xdr:row>258</xdr:row>
                    <xdr:rowOff>25400</xdr:rowOff>
                  </from>
                  <to>
                    <xdr:col>17</xdr:col>
                    <xdr:colOff>292100</xdr:colOff>
                    <xdr:row>258</xdr:row>
                    <xdr:rowOff>139700</xdr:rowOff>
                  </to>
                </anchor>
              </controlPr>
            </control>
          </mc:Choice>
        </mc:AlternateContent>
        <mc:AlternateContent xmlns:mc="http://schemas.openxmlformats.org/markup-compatibility/2006">
          <mc:Choice Requires="x14">
            <control shapeId="4765" r:id="rId521" name="Check Box 669">
              <controlPr defaultSize="0" autoFill="0" autoLine="0" autoPict="0">
                <anchor moveWithCells="1">
                  <from>
                    <xdr:col>17</xdr:col>
                    <xdr:colOff>101600</xdr:colOff>
                    <xdr:row>259</xdr:row>
                    <xdr:rowOff>25400</xdr:rowOff>
                  </from>
                  <to>
                    <xdr:col>17</xdr:col>
                    <xdr:colOff>292100</xdr:colOff>
                    <xdr:row>259</xdr:row>
                    <xdr:rowOff>139700</xdr:rowOff>
                  </to>
                </anchor>
              </controlPr>
            </control>
          </mc:Choice>
        </mc:AlternateContent>
        <mc:AlternateContent xmlns:mc="http://schemas.openxmlformats.org/markup-compatibility/2006">
          <mc:Choice Requires="x14">
            <control shapeId="4766" r:id="rId522" name="Check Box 670">
              <controlPr defaultSize="0" autoFill="0" autoLine="0" autoPict="0">
                <anchor moveWithCells="1">
                  <from>
                    <xdr:col>17</xdr:col>
                    <xdr:colOff>101600</xdr:colOff>
                    <xdr:row>260</xdr:row>
                    <xdr:rowOff>25400</xdr:rowOff>
                  </from>
                  <to>
                    <xdr:col>17</xdr:col>
                    <xdr:colOff>292100</xdr:colOff>
                    <xdr:row>260</xdr:row>
                    <xdr:rowOff>139700</xdr:rowOff>
                  </to>
                </anchor>
              </controlPr>
            </control>
          </mc:Choice>
        </mc:AlternateContent>
        <mc:AlternateContent xmlns:mc="http://schemas.openxmlformats.org/markup-compatibility/2006">
          <mc:Choice Requires="x14">
            <control shapeId="4767" r:id="rId523" name="Check Box 671">
              <controlPr defaultSize="0" autoFill="0" autoLine="0" autoPict="0">
                <anchor moveWithCells="1">
                  <from>
                    <xdr:col>17</xdr:col>
                    <xdr:colOff>101600</xdr:colOff>
                    <xdr:row>261</xdr:row>
                    <xdr:rowOff>25400</xdr:rowOff>
                  </from>
                  <to>
                    <xdr:col>17</xdr:col>
                    <xdr:colOff>292100</xdr:colOff>
                    <xdr:row>261</xdr:row>
                    <xdr:rowOff>139700</xdr:rowOff>
                  </to>
                </anchor>
              </controlPr>
            </control>
          </mc:Choice>
        </mc:AlternateContent>
        <mc:AlternateContent xmlns:mc="http://schemas.openxmlformats.org/markup-compatibility/2006">
          <mc:Choice Requires="x14">
            <control shapeId="4768" r:id="rId524" name="Check Box 672">
              <controlPr defaultSize="0" autoFill="0" autoLine="0" autoPict="0">
                <anchor moveWithCells="1">
                  <from>
                    <xdr:col>17</xdr:col>
                    <xdr:colOff>101600</xdr:colOff>
                    <xdr:row>262</xdr:row>
                    <xdr:rowOff>25400</xdr:rowOff>
                  </from>
                  <to>
                    <xdr:col>17</xdr:col>
                    <xdr:colOff>292100</xdr:colOff>
                    <xdr:row>262</xdr:row>
                    <xdr:rowOff>139700</xdr:rowOff>
                  </to>
                </anchor>
              </controlPr>
            </control>
          </mc:Choice>
        </mc:AlternateContent>
        <mc:AlternateContent xmlns:mc="http://schemas.openxmlformats.org/markup-compatibility/2006">
          <mc:Choice Requires="x14">
            <control shapeId="4769" r:id="rId525" name="Check Box 673">
              <controlPr defaultSize="0" autoFill="0" autoLine="0" autoPict="0">
                <anchor moveWithCells="1">
                  <from>
                    <xdr:col>17</xdr:col>
                    <xdr:colOff>101600</xdr:colOff>
                    <xdr:row>263</xdr:row>
                    <xdr:rowOff>25400</xdr:rowOff>
                  </from>
                  <to>
                    <xdr:col>17</xdr:col>
                    <xdr:colOff>292100</xdr:colOff>
                    <xdr:row>263</xdr:row>
                    <xdr:rowOff>139700</xdr:rowOff>
                  </to>
                </anchor>
              </controlPr>
            </control>
          </mc:Choice>
        </mc:AlternateContent>
        <mc:AlternateContent xmlns:mc="http://schemas.openxmlformats.org/markup-compatibility/2006">
          <mc:Choice Requires="x14">
            <control shapeId="4770" r:id="rId526" name="Check Box 674">
              <controlPr defaultSize="0" autoFill="0" autoLine="0" autoPict="0">
                <anchor moveWithCells="1">
                  <from>
                    <xdr:col>14</xdr:col>
                    <xdr:colOff>101600</xdr:colOff>
                    <xdr:row>264</xdr:row>
                    <xdr:rowOff>25400</xdr:rowOff>
                  </from>
                  <to>
                    <xdr:col>14</xdr:col>
                    <xdr:colOff>292100</xdr:colOff>
                    <xdr:row>264</xdr:row>
                    <xdr:rowOff>139700</xdr:rowOff>
                  </to>
                </anchor>
              </controlPr>
            </control>
          </mc:Choice>
        </mc:AlternateContent>
        <mc:AlternateContent xmlns:mc="http://schemas.openxmlformats.org/markup-compatibility/2006">
          <mc:Choice Requires="x14">
            <control shapeId="4771" r:id="rId527" name="Check Box 675">
              <controlPr defaultSize="0" autoFill="0" autoLine="0" autoPict="0">
                <anchor moveWithCells="1">
                  <from>
                    <xdr:col>14</xdr:col>
                    <xdr:colOff>101600</xdr:colOff>
                    <xdr:row>265</xdr:row>
                    <xdr:rowOff>25400</xdr:rowOff>
                  </from>
                  <to>
                    <xdr:col>14</xdr:col>
                    <xdr:colOff>292100</xdr:colOff>
                    <xdr:row>265</xdr:row>
                    <xdr:rowOff>139700</xdr:rowOff>
                  </to>
                </anchor>
              </controlPr>
            </control>
          </mc:Choice>
        </mc:AlternateContent>
        <mc:AlternateContent xmlns:mc="http://schemas.openxmlformats.org/markup-compatibility/2006">
          <mc:Choice Requires="x14">
            <control shapeId="4772" r:id="rId528" name="Check Box 676">
              <controlPr defaultSize="0" autoFill="0" autoLine="0" autoPict="0">
                <anchor moveWithCells="1">
                  <from>
                    <xdr:col>14</xdr:col>
                    <xdr:colOff>101600</xdr:colOff>
                    <xdr:row>266</xdr:row>
                    <xdr:rowOff>25400</xdr:rowOff>
                  </from>
                  <to>
                    <xdr:col>14</xdr:col>
                    <xdr:colOff>292100</xdr:colOff>
                    <xdr:row>266</xdr:row>
                    <xdr:rowOff>139700</xdr:rowOff>
                  </to>
                </anchor>
              </controlPr>
            </control>
          </mc:Choice>
        </mc:AlternateContent>
        <mc:AlternateContent xmlns:mc="http://schemas.openxmlformats.org/markup-compatibility/2006">
          <mc:Choice Requires="x14">
            <control shapeId="4773" r:id="rId529" name="Check Box 677">
              <controlPr defaultSize="0" autoFill="0" autoLine="0" autoPict="0">
                <anchor moveWithCells="1">
                  <from>
                    <xdr:col>14</xdr:col>
                    <xdr:colOff>101600</xdr:colOff>
                    <xdr:row>267</xdr:row>
                    <xdr:rowOff>25400</xdr:rowOff>
                  </from>
                  <to>
                    <xdr:col>14</xdr:col>
                    <xdr:colOff>292100</xdr:colOff>
                    <xdr:row>267</xdr:row>
                    <xdr:rowOff>139700</xdr:rowOff>
                  </to>
                </anchor>
              </controlPr>
            </control>
          </mc:Choice>
        </mc:AlternateContent>
        <mc:AlternateContent xmlns:mc="http://schemas.openxmlformats.org/markup-compatibility/2006">
          <mc:Choice Requires="x14">
            <control shapeId="4774" r:id="rId530" name="Check Box 678">
              <controlPr defaultSize="0" autoFill="0" autoLine="0" autoPict="0">
                <anchor moveWithCells="1">
                  <from>
                    <xdr:col>14</xdr:col>
                    <xdr:colOff>101600</xdr:colOff>
                    <xdr:row>268</xdr:row>
                    <xdr:rowOff>25400</xdr:rowOff>
                  </from>
                  <to>
                    <xdr:col>14</xdr:col>
                    <xdr:colOff>292100</xdr:colOff>
                    <xdr:row>268</xdr:row>
                    <xdr:rowOff>139700</xdr:rowOff>
                  </to>
                </anchor>
              </controlPr>
            </control>
          </mc:Choice>
        </mc:AlternateContent>
        <mc:AlternateContent xmlns:mc="http://schemas.openxmlformats.org/markup-compatibility/2006">
          <mc:Choice Requires="x14">
            <control shapeId="4775" r:id="rId531" name="Check Box 679">
              <controlPr defaultSize="0" autoFill="0" autoLine="0" autoPict="0">
                <anchor moveWithCells="1">
                  <from>
                    <xdr:col>14</xdr:col>
                    <xdr:colOff>101600</xdr:colOff>
                    <xdr:row>269</xdr:row>
                    <xdr:rowOff>25400</xdr:rowOff>
                  </from>
                  <to>
                    <xdr:col>14</xdr:col>
                    <xdr:colOff>292100</xdr:colOff>
                    <xdr:row>269</xdr:row>
                    <xdr:rowOff>139700</xdr:rowOff>
                  </to>
                </anchor>
              </controlPr>
            </control>
          </mc:Choice>
        </mc:AlternateContent>
        <mc:AlternateContent xmlns:mc="http://schemas.openxmlformats.org/markup-compatibility/2006">
          <mc:Choice Requires="x14">
            <control shapeId="4776" r:id="rId532" name="Check Box 680">
              <controlPr defaultSize="0" autoFill="0" autoLine="0" autoPict="0">
                <anchor moveWithCells="1">
                  <from>
                    <xdr:col>14</xdr:col>
                    <xdr:colOff>101600</xdr:colOff>
                    <xdr:row>270</xdr:row>
                    <xdr:rowOff>25400</xdr:rowOff>
                  </from>
                  <to>
                    <xdr:col>14</xdr:col>
                    <xdr:colOff>292100</xdr:colOff>
                    <xdr:row>270</xdr:row>
                    <xdr:rowOff>139700</xdr:rowOff>
                  </to>
                </anchor>
              </controlPr>
            </control>
          </mc:Choice>
        </mc:AlternateContent>
        <mc:AlternateContent xmlns:mc="http://schemas.openxmlformats.org/markup-compatibility/2006">
          <mc:Choice Requires="x14">
            <control shapeId="4777" r:id="rId533" name="Check Box 681">
              <controlPr defaultSize="0" autoFill="0" autoLine="0" autoPict="0">
                <anchor moveWithCells="1">
                  <from>
                    <xdr:col>14</xdr:col>
                    <xdr:colOff>101600</xdr:colOff>
                    <xdr:row>271</xdr:row>
                    <xdr:rowOff>25400</xdr:rowOff>
                  </from>
                  <to>
                    <xdr:col>14</xdr:col>
                    <xdr:colOff>292100</xdr:colOff>
                    <xdr:row>271</xdr:row>
                    <xdr:rowOff>139700</xdr:rowOff>
                  </to>
                </anchor>
              </controlPr>
            </control>
          </mc:Choice>
        </mc:AlternateContent>
        <mc:AlternateContent xmlns:mc="http://schemas.openxmlformats.org/markup-compatibility/2006">
          <mc:Choice Requires="x14">
            <control shapeId="4778" r:id="rId534" name="Check Box 682">
              <controlPr defaultSize="0" autoFill="0" autoLine="0" autoPict="0">
                <anchor moveWithCells="1">
                  <from>
                    <xdr:col>14</xdr:col>
                    <xdr:colOff>101600</xdr:colOff>
                    <xdr:row>272</xdr:row>
                    <xdr:rowOff>25400</xdr:rowOff>
                  </from>
                  <to>
                    <xdr:col>14</xdr:col>
                    <xdr:colOff>292100</xdr:colOff>
                    <xdr:row>272</xdr:row>
                    <xdr:rowOff>139700</xdr:rowOff>
                  </to>
                </anchor>
              </controlPr>
            </control>
          </mc:Choice>
        </mc:AlternateContent>
        <mc:AlternateContent xmlns:mc="http://schemas.openxmlformats.org/markup-compatibility/2006">
          <mc:Choice Requires="x14">
            <control shapeId="4779" r:id="rId535" name="Check Box 683">
              <controlPr defaultSize="0" autoFill="0" autoLine="0" autoPict="0">
                <anchor moveWithCells="1">
                  <from>
                    <xdr:col>17</xdr:col>
                    <xdr:colOff>101600</xdr:colOff>
                    <xdr:row>264</xdr:row>
                    <xdr:rowOff>25400</xdr:rowOff>
                  </from>
                  <to>
                    <xdr:col>17</xdr:col>
                    <xdr:colOff>292100</xdr:colOff>
                    <xdr:row>264</xdr:row>
                    <xdr:rowOff>139700</xdr:rowOff>
                  </to>
                </anchor>
              </controlPr>
            </control>
          </mc:Choice>
        </mc:AlternateContent>
        <mc:AlternateContent xmlns:mc="http://schemas.openxmlformats.org/markup-compatibility/2006">
          <mc:Choice Requires="x14">
            <control shapeId="4780" r:id="rId536" name="Check Box 684">
              <controlPr defaultSize="0" autoFill="0" autoLine="0" autoPict="0">
                <anchor moveWithCells="1">
                  <from>
                    <xdr:col>17</xdr:col>
                    <xdr:colOff>101600</xdr:colOff>
                    <xdr:row>265</xdr:row>
                    <xdr:rowOff>25400</xdr:rowOff>
                  </from>
                  <to>
                    <xdr:col>17</xdr:col>
                    <xdr:colOff>292100</xdr:colOff>
                    <xdr:row>265</xdr:row>
                    <xdr:rowOff>139700</xdr:rowOff>
                  </to>
                </anchor>
              </controlPr>
            </control>
          </mc:Choice>
        </mc:AlternateContent>
        <mc:AlternateContent xmlns:mc="http://schemas.openxmlformats.org/markup-compatibility/2006">
          <mc:Choice Requires="x14">
            <control shapeId="4781" r:id="rId537" name="Check Box 685">
              <controlPr defaultSize="0" autoFill="0" autoLine="0" autoPict="0">
                <anchor moveWithCells="1">
                  <from>
                    <xdr:col>17</xdr:col>
                    <xdr:colOff>101600</xdr:colOff>
                    <xdr:row>266</xdr:row>
                    <xdr:rowOff>25400</xdr:rowOff>
                  </from>
                  <to>
                    <xdr:col>17</xdr:col>
                    <xdr:colOff>292100</xdr:colOff>
                    <xdr:row>266</xdr:row>
                    <xdr:rowOff>139700</xdr:rowOff>
                  </to>
                </anchor>
              </controlPr>
            </control>
          </mc:Choice>
        </mc:AlternateContent>
        <mc:AlternateContent xmlns:mc="http://schemas.openxmlformats.org/markup-compatibility/2006">
          <mc:Choice Requires="x14">
            <control shapeId="4782" r:id="rId538" name="Check Box 686">
              <controlPr defaultSize="0" autoFill="0" autoLine="0" autoPict="0">
                <anchor moveWithCells="1">
                  <from>
                    <xdr:col>17</xdr:col>
                    <xdr:colOff>101600</xdr:colOff>
                    <xdr:row>267</xdr:row>
                    <xdr:rowOff>25400</xdr:rowOff>
                  </from>
                  <to>
                    <xdr:col>17</xdr:col>
                    <xdr:colOff>292100</xdr:colOff>
                    <xdr:row>267</xdr:row>
                    <xdr:rowOff>139700</xdr:rowOff>
                  </to>
                </anchor>
              </controlPr>
            </control>
          </mc:Choice>
        </mc:AlternateContent>
        <mc:AlternateContent xmlns:mc="http://schemas.openxmlformats.org/markup-compatibility/2006">
          <mc:Choice Requires="x14">
            <control shapeId="4783" r:id="rId539" name="Check Box 687">
              <controlPr defaultSize="0" autoFill="0" autoLine="0" autoPict="0">
                <anchor moveWithCells="1">
                  <from>
                    <xdr:col>17</xdr:col>
                    <xdr:colOff>101600</xdr:colOff>
                    <xdr:row>268</xdr:row>
                    <xdr:rowOff>25400</xdr:rowOff>
                  </from>
                  <to>
                    <xdr:col>17</xdr:col>
                    <xdr:colOff>292100</xdr:colOff>
                    <xdr:row>268</xdr:row>
                    <xdr:rowOff>139700</xdr:rowOff>
                  </to>
                </anchor>
              </controlPr>
            </control>
          </mc:Choice>
        </mc:AlternateContent>
        <mc:AlternateContent xmlns:mc="http://schemas.openxmlformats.org/markup-compatibility/2006">
          <mc:Choice Requires="x14">
            <control shapeId="4784" r:id="rId540" name="Check Box 688">
              <controlPr defaultSize="0" autoFill="0" autoLine="0" autoPict="0">
                <anchor moveWithCells="1">
                  <from>
                    <xdr:col>17</xdr:col>
                    <xdr:colOff>101600</xdr:colOff>
                    <xdr:row>269</xdr:row>
                    <xdr:rowOff>25400</xdr:rowOff>
                  </from>
                  <to>
                    <xdr:col>17</xdr:col>
                    <xdr:colOff>292100</xdr:colOff>
                    <xdr:row>269</xdr:row>
                    <xdr:rowOff>139700</xdr:rowOff>
                  </to>
                </anchor>
              </controlPr>
            </control>
          </mc:Choice>
        </mc:AlternateContent>
        <mc:AlternateContent xmlns:mc="http://schemas.openxmlformats.org/markup-compatibility/2006">
          <mc:Choice Requires="x14">
            <control shapeId="4785" r:id="rId541" name="Check Box 689">
              <controlPr defaultSize="0" autoFill="0" autoLine="0" autoPict="0">
                <anchor moveWithCells="1">
                  <from>
                    <xdr:col>17</xdr:col>
                    <xdr:colOff>101600</xdr:colOff>
                    <xdr:row>270</xdr:row>
                    <xdr:rowOff>25400</xdr:rowOff>
                  </from>
                  <to>
                    <xdr:col>17</xdr:col>
                    <xdr:colOff>292100</xdr:colOff>
                    <xdr:row>270</xdr:row>
                    <xdr:rowOff>139700</xdr:rowOff>
                  </to>
                </anchor>
              </controlPr>
            </control>
          </mc:Choice>
        </mc:AlternateContent>
        <mc:AlternateContent xmlns:mc="http://schemas.openxmlformats.org/markup-compatibility/2006">
          <mc:Choice Requires="x14">
            <control shapeId="4786" r:id="rId542" name="Check Box 690">
              <controlPr defaultSize="0" autoFill="0" autoLine="0" autoPict="0">
                <anchor moveWithCells="1">
                  <from>
                    <xdr:col>17</xdr:col>
                    <xdr:colOff>101600</xdr:colOff>
                    <xdr:row>271</xdr:row>
                    <xdr:rowOff>25400</xdr:rowOff>
                  </from>
                  <to>
                    <xdr:col>17</xdr:col>
                    <xdr:colOff>292100</xdr:colOff>
                    <xdr:row>271</xdr:row>
                    <xdr:rowOff>139700</xdr:rowOff>
                  </to>
                </anchor>
              </controlPr>
            </control>
          </mc:Choice>
        </mc:AlternateContent>
        <mc:AlternateContent xmlns:mc="http://schemas.openxmlformats.org/markup-compatibility/2006">
          <mc:Choice Requires="x14">
            <control shapeId="4787" r:id="rId543" name="Check Box 691">
              <controlPr defaultSize="0" autoFill="0" autoLine="0" autoPict="0">
                <anchor moveWithCells="1">
                  <from>
                    <xdr:col>17</xdr:col>
                    <xdr:colOff>101600</xdr:colOff>
                    <xdr:row>272</xdr:row>
                    <xdr:rowOff>25400</xdr:rowOff>
                  </from>
                  <to>
                    <xdr:col>17</xdr:col>
                    <xdr:colOff>292100</xdr:colOff>
                    <xdr:row>272</xdr:row>
                    <xdr:rowOff>139700</xdr:rowOff>
                  </to>
                </anchor>
              </controlPr>
            </control>
          </mc:Choice>
        </mc:AlternateContent>
        <mc:AlternateContent xmlns:mc="http://schemas.openxmlformats.org/markup-compatibility/2006">
          <mc:Choice Requires="x14">
            <control shapeId="4788" r:id="rId544" name="Check Box 692">
              <controlPr defaultSize="0" autoFill="0" autoLine="0" autoPict="0">
                <anchor moveWithCells="1">
                  <from>
                    <xdr:col>14</xdr:col>
                    <xdr:colOff>101600</xdr:colOff>
                    <xdr:row>273</xdr:row>
                    <xdr:rowOff>25400</xdr:rowOff>
                  </from>
                  <to>
                    <xdr:col>14</xdr:col>
                    <xdr:colOff>292100</xdr:colOff>
                    <xdr:row>273</xdr:row>
                    <xdr:rowOff>139700</xdr:rowOff>
                  </to>
                </anchor>
              </controlPr>
            </control>
          </mc:Choice>
        </mc:AlternateContent>
        <mc:AlternateContent xmlns:mc="http://schemas.openxmlformats.org/markup-compatibility/2006">
          <mc:Choice Requires="x14">
            <control shapeId="4789" r:id="rId545" name="Check Box 693">
              <controlPr defaultSize="0" autoFill="0" autoLine="0" autoPict="0">
                <anchor moveWithCells="1">
                  <from>
                    <xdr:col>14</xdr:col>
                    <xdr:colOff>101600</xdr:colOff>
                    <xdr:row>274</xdr:row>
                    <xdr:rowOff>25400</xdr:rowOff>
                  </from>
                  <to>
                    <xdr:col>14</xdr:col>
                    <xdr:colOff>292100</xdr:colOff>
                    <xdr:row>274</xdr:row>
                    <xdr:rowOff>139700</xdr:rowOff>
                  </to>
                </anchor>
              </controlPr>
            </control>
          </mc:Choice>
        </mc:AlternateContent>
        <mc:AlternateContent xmlns:mc="http://schemas.openxmlformats.org/markup-compatibility/2006">
          <mc:Choice Requires="x14">
            <control shapeId="4790" r:id="rId546" name="Check Box 694">
              <controlPr defaultSize="0" autoFill="0" autoLine="0" autoPict="0">
                <anchor moveWithCells="1">
                  <from>
                    <xdr:col>14</xdr:col>
                    <xdr:colOff>101600</xdr:colOff>
                    <xdr:row>275</xdr:row>
                    <xdr:rowOff>25400</xdr:rowOff>
                  </from>
                  <to>
                    <xdr:col>14</xdr:col>
                    <xdr:colOff>292100</xdr:colOff>
                    <xdr:row>275</xdr:row>
                    <xdr:rowOff>139700</xdr:rowOff>
                  </to>
                </anchor>
              </controlPr>
            </control>
          </mc:Choice>
        </mc:AlternateContent>
        <mc:AlternateContent xmlns:mc="http://schemas.openxmlformats.org/markup-compatibility/2006">
          <mc:Choice Requires="x14">
            <control shapeId="4791" r:id="rId547" name="Check Box 695">
              <controlPr defaultSize="0" autoFill="0" autoLine="0" autoPict="0">
                <anchor moveWithCells="1">
                  <from>
                    <xdr:col>14</xdr:col>
                    <xdr:colOff>101600</xdr:colOff>
                    <xdr:row>276</xdr:row>
                    <xdr:rowOff>25400</xdr:rowOff>
                  </from>
                  <to>
                    <xdr:col>14</xdr:col>
                    <xdr:colOff>292100</xdr:colOff>
                    <xdr:row>276</xdr:row>
                    <xdr:rowOff>139700</xdr:rowOff>
                  </to>
                </anchor>
              </controlPr>
            </control>
          </mc:Choice>
        </mc:AlternateContent>
        <mc:AlternateContent xmlns:mc="http://schemas.openxmlformats.org/markup-compatibility/2006">
          <mc:Choice Requires="x14">
            <control shapeId="4792" r:id="rId548" name="Check Box 696">
              <controlPr defaultSize="0" autoFill="0" autoLine="0" autoPict="0">
                <anchor moveWithCells="1">
                  <from>
                    <xdr:col>14</xdr:col>
                    <xdr:colOff>101600</xdr:colOff>
                    <xdr:row>277</xdr:row>
                    <xdr:rowOff>25400</xdr:rowOff>
                  </from>
                  <to>
                    <xdr:col>14</xdr:col>
                    <xdr:colOff>292100</xdr:colOff>
                    <xdr:row>277</xdr:row>
                    <xdr:rowOff>139700</xdr:rowOff>
                  </to>
                </anchor>
              </controlPr>
            </control>
          </mc:Choice>
        </mc:AlternateContent>
        <mc:AlternateContent xmlns:mc="http://schemas.openxmlformats.org/markup-compatibility/2006">
          <mc:Choice Requires="x14">
            <control shapeId="4793" r:id="rId549" name="Check Box 697">
              <controlPr defaultSize="0" autoFill="0" autoLine="0" autoPict="0">
                <anchor moveWithCells="1">
                  <from>
                    <xdr:col>14</xdr:col>
                    <xdr:colOff>101600</xdr:colOff>
                    <xdr:row>278</xdr:row>
                    <xdr:rowOff>25400</xdr:rowOff>
                  </from>
                  <to>
                    <xdr:col>14</xdr:col>
                    <xdr:colOff>292100</xdr:colOff>
                    <xdr:row>278</xdr:row>
                    <xdr:rowOff>139700</xdr:rowOff>
                  </to>
                </anchor>
              </controlPr>
            </control>
          </mc:Choice>
        </mc:AlternateContent>
        <mc:AlternateContent xmlns:mc="http://schemas.openxmlformats.org/markup-compatibility/2006">
          <mc:Choice Requires="x14">
            <control shapeId="4794" r:id="rId550" name="Check Box 698">
              <controlPr defaultSize="0" autoFill="0" autoLine="0" autoPict="0">
                <anchor moveWithCells="1">
                  <from>
                    <xdr:col>14</xdr:col>
                    <xdr:colOff>101600</xdr:colOff>
                    <xdr:row>279</xdr:row>
                    <xdr:rowOff>25400</xdr:rowOff>
                  </from>
                  <to>
                    <xdr:col>14</xdr:col>
                    <xdr:colOff>292100</xdr:colOff>
                    <xdr:row>279</xdr:row>
                    <xdr:rowOff>139700</xdr:rowOff>
                  </to>
                </anchor>
              </controlPr>
            </control>
          </mc:Choice>
        </mc:AlternateContent>
        <mc:AlternateContent xmlns:mc="http://schemas.openxmlformats.org/markup-compatibility/2006">
          <mc:Choice Requires="x14">
            <control shapeId="4795" r:id="rId551" name="Check Box 699">
              <controlPr defaultSize="0" autoFill="0" autoLine="0" autoPict="0">
                <anchor moveWithCells="1">
                  <from>
                    <xdr:col>14</xdr:col>
                    <xdr:colOff>101600</xdr:colOff>
                    <xdr:row>280</xdr:row>
                    <xdr:rowOff>25400</xdr:rowOff>
                  </from>
                  <to>
                    <xdr:col>14</xdr:col>
                    <xdr:colOff>292100</xdr:colOff>
                    <xdr:row>280</xdr:row>
                    <xdr:rowOff>139700</xdr:rowOff>
                  </to>
                </anchor>
              </controlPr>
            </control>
          </mc:Choice>
        </mc:AlternateContent>
        <mc:AlternateContent xmlns:mc="http://schemas.openxmlformats.org/markup-compatibility/2006">
          <mc:Choice Requires="x14">
            <control shapeId="4796" r:id="rId552" name="Check Box 700">
              <controlPr defaultSize="0" autoFill="0" autoLine="0" autoPict="0">
                <anchor moveWithCells="1">
                  <from>
                    <xdr:col>14</xdr:col>
                    <xdr:colOff>101600</xdr:colOff>
                    <xdr:row>281</xdr:row>
                    <xdr:rowOff>25400</xdr:rowOff>
                  </from>
                  <to>
                    <xdr:col>14</xdr:col>
                    <xdr:colOff>292100</xdr:colOff>
                    <xdr:row>281</xdr:row>
                    <xdr:rowOff>139700</xdr:rowOff>
                  </to>
                </anchor>
              </controlPr>
            </control>
          </mc:Choice>
        </mc:AlternateContent>
        <mc:AlternateContent xmlns:mc="http://schemas.openxmlformats.org/markup-compatibility/2006">
          <mc:Choice Requires="x14">
            <control shapeId="4797" r:id="rId553" name="Check Box 701">
              <controlPr defaultSize="0" autoFill="0" autoLine="0" autoPict="0">
                <anchor moveWithCells="1">
                  <from>
                    <xdr:col>17</xdr:col>
                    <xdr:colOff>101600</xdr:colOff>
                    <xdr:row>273</xdr:row>
                    <xdr:rowOff>25400</xdr:rowOff>
                  </from>
                  <to>
                    <xdr:col>17</xdr:col>
                    <xdr:colOff>292100</xdr:colOff>
                    <xdr:row>273</xdr:row>
                    <xdr:rowOff>139700</xdr:rowOff>
                  </to>
                </anchor>
              </controlPr>
            </control>
          </mc:Choice>
        </mc:AlternateContent>
        <mc:AlternateContent xmlns:mc="http://schemas.openxmlformats.org/markup-compatibility/2006">
          <mc:Choice Requires="x14">
            <control shapeId="4798" r:id="rId554" name="Check Box 702">
              <controlPr defaultSize="0" autoFill="0" autoLine="0" autoPict="0">
                <anchor moveWithCells="1">
                  <from>
                    <xdr:col>17</xdr:col>
                    <xdr:colOff>101600</xdr:colOff>
                    <xdr:row>274</xdr:row>
                    <xdr:rowOff>25400</xdr:rowOff>
                  </from>
                  <to>
                    <xdr:col>17</xdr:col>
                    <xdr:colOff>292100</xdr:colOff>
                    <xdr:row>274</xdr:row>
                    <xdr:rowOff>139700</xdr:rowOff>
                  </to>
                </anchor>
              </controlPr>
            </control>
          </mc:Choice>
        </mc:AlternateContent>
        <mc:AlternateContent xmlns:mc="http://schemas.openxmlformats.org/markup-compatibility/2006">
          <mc:Choice Requires="x14">
            <control shapeId="4799" r:id="rId555" name="Check Box 703">
              <controlPr defaultSize="0" autoFill="0" autoLine="0" autoPict="0">
                <anchor moveWithCells="1">
                  <from>
                    <xdr:col>17</xdr:col>
                    <xdr:colOff>101600</xdr:colOff>
                    <xdr:row>275</xdr:row>
                    <xdr:rowOff>25400</xdr:rowOff>
                  </from>
                  <to>
                    <xdr:col>17</xdr:col>
                    <xdr:colOff>292100</xdr:colOff>
                    <xdr:row>275</xdr:row>
                    <xdr:rowOff>139700</xdr:rowOff>
                  </to>
                </anchor>
              </controlPr>
            </control>
          </mc:Choice>
        </mc:AlternateContent>
        <mc:AlternateContent xmlns:mc="http://schemas.openxmlformats.org/markup-compatibility/2006">
          <mc:Choice Requires="x14">
            <control shapeId="4800" r:id="rId556" name="Check Box 704">
              <controlPr defaultSize="0" autoFill="0" autoLine="0" autoPict="0">
                <anchor moveWithCells="1">
                  <from>
                    <xdr:col>17</xdr:col>
                    <xdr:colOff>101600</xdr:colOff>
                    <xdr:row>276</xdr:row>
                    <xdr:rowOff>25400</xdr:rowOff>
                  </from>
                  <to>
                    <xdr:col>17</xdr:col>
                    <xdr:colOff>292100</xdr:colOff>
                    <xdr:row>276</xdr:row>
                    <xdr:rowOff>139700</xdr:rowOff>
                  </to>
                </anchor>
              </controlPr>
            </control>
          </mc:Choice>
        </mc:AlternateContent>
        <mc:AlternateContent xmlns:mc="http://schemas.openxmlformats.org/markup-compatibility/2006">
          <mc:Choice Requires="x14">
            <control shapeId="4801" r:id="rId557" name="Check Box 705">
              <controlPr defaultSize="0" autoFill="0" autoLine="0" autoPict="0">
                <anchor moveWithCells="1">
                  <from>
                    <xdr:col>17</xdr:col>
                    <xdr:colOff>101600</xdr:colOff>
                    <xdr:row>277</xdr:row>
                    <xdr:rowOff>25400</xdr:rowOff>
                  </from>
                  <to>
                    <xdr:col>17</xdr:col>
                    <xdr:colOff>292100</xdr:colOff>
                    <xdr:row>277</xdr:row>
                    <xdr:rowOff>139700</xdr:rowOff>
                  </to>
                </anchor>
              </controlPr>
            </control>
          </mc:Choice>
        </mc:AlternateContent>
        <mc:AlternateContent xmlns:mc="http://schemas.openxmlformats.org/markup-compatibility/2006">
          <mc:Choice Requires="x14">
            <control shapeId="4802" r:id="rId558" name="Check Box 706">
              <controlPr defaultSize="0" autoFill="0" autoLine="0" autoPict="0">
                <anchor moveWithCells="1">
                  <from>
                    <xdr:col>17</xdr:col>
                    <xdr:colOff>101600</xdr:colOff>
                    <xdr:row>278</xdr:row>
                    <xdr:rowOff>25400</xdr:rowOff>
                  </from>
                  <to>
                    <xdr:col>17</xdr:col>
                    <xdr:colOff>292100</xdr:colOff>
                    <xdr:row>278</xdr:row>
                    <xdr:rowOff>139700</xdr:rowOff>
                  </to>
                </anchor>
              </controlPr>
            </control>
          </mc:Choice>
        </mc:AlternateContent>
        <mc:AlternateContent xmlns:mc="http://schemas.openxmlformats.org/markup-compatibility/2006">
          <mc:Choice Requires="x14">
            <control shapeId="4803" r:id="rId559" name="Check Box 707">
              <controlPr defaultSize="0" autoFill="0" autoLine="0" autoPict="0">
                <anchor moveWithCells="1">
                  <from>
                    <xdr:col>17</xdr:col>
                    <xdr:colOff>101600</xdr:colOff>
                    <xdr:row>279</xdr:row>
                    <xdr:rowOff>25400</xdr:rowOff>
                  </from>
                  <to>
                    <xdr:col>17</xdr:col>
                    <xdr:colOff>292100</xdr:colOff>
                    <xdr:row>279</xdr:row>
                    <xdr:rowOff>139700</xdr:rowOff>
                  </to>
                </anchor>
              </controlPr>
            </control>
          </mc:Choice>
        </mc:AlternateContent>
        <mc:AlternateContent xmlns:mc="http://schemas.openxmlformats.org/markup-compatibility/2006">
          <mc:Choice Requires="x14">
            <control shapeId="4804" r:id="rId560" name="Check Box 708">
              <controlPr defaultSize="0" autoFill="0" autoLine="0" autoPict="0">
                <anchor moveWithCells="1">
                  <from>
                    <xdr:col>17</xdr:col>
                    <xdr:colOff>101600</xdr:colOff>
                    <xdr:row>280</xdr:row>
                    <xdr:rowOff>25400</xdr:rowOff>
                  </from>
                  <to>
                    <xdr:col>17</xdr:col>
                    <xdr:colOff>292100</xdr:colOff>
                    <xdr:row>280</xdr:row>
                    <xdr:rowOff>139700</xdr:rowOff>
                  </to>
                </anchor>
              </controlPr>
            </control>
          </mc:Choice>
        </mc:AlternateContent>
        <mc:AlternateContent xmlns:mc="http://schemas.openxmlformats.org/markup-compatibility/2006">
          <mc:Choice Requires="x14">
            <control shapeId="4805" r:id="rId561" name="Check Box 709">
              <controlPr defaultSize="0" autoFill="0" autoLine="0" autoPict="0">
                <anchor moveWithCells="1">
                  <from>
                    <xdr:col>17</xdr:col>
                    <xdr:colOff>101600</xdr:colOff>
                    <xdr:row>281</xdr:row>
                    <xdr:rowOff>25400</xdr:rowOff>
                  </from>
                  <to>
                    <xdr:col>17</xdr:col>
                    <xdr:colOff>292100</xdr:colOff>
                    <xdr:row>281</xdr:row>
                    <xdr:rowOff>139700</xdr:rowOff>
                  </to>
                </anchor>
              </controlPr>
            </control>
          </mc:Choice>
        </mc:AlternateContent>
        <mc:AlternateContent xmlns:mc="http://schemas.openxmlformats.org/markup-compatibility/2006">
          <mc:Choice Requires="x14">
            <control shapeId="4806" r:id="rId562" name="Check Box 710">
              <controlPr defaultSize="0" autoFill="0" autoLine="0" autoPict="0">
                <anchor moveWithCells="1">
                  <from>
                    <xdr:col>14</xdr:col>
                    <xdr:colOff>101600</xdr:colOff>
                    <xdr:row>282</xdr:row>
                    <xdr:rowOff>25400</xdr:rowOff>
                  </from>
                  <to>
                    <xdr:col>14</xdr:col>
                    <xdr:colOff>292100</xdr:colOff>
                    <xdr:row>282</xdr:row>
                    <xdr:rowOff>139700</xdr:rowOff>
                  </to>
                </anchor>
              </controlPr>
            </control>
          </mc:Choice>
        </mc:AlternateContent>
        <mc:AlternateContent xmlns:mc="http://schemas.openxmlformats.org/markup-compatibility/2006">
          <mc:Choice Requires="x14">
            <control shapeId="4807" r:id="rId563" name="Check Box 711">
              <controlPr defaultSize="0" autoFill="0" autoLine="0" autoPict="0">
                <anchor moveWithCells="1">
                  <from>
                    <xdr:col>14</xdr:col>
                    <xdr:colOff>101600</xdr:colOff>
                    <xdr:row>283</xdr:row>
                    <xdr:rowOff>25400</xdr:rowOff>
                  </from>
                  <to>
                    <xdr:col>14</xdr:col>
                    <xdr:colOff>292100</xdr:colOff>
                    <xdr:row>283</xdr:row>
                    <xdr:rowOff>139700</xdr:rowOff>
                  </to>
                </anchor>
              </controlPr>
            </control>
          </mc:Choice>
        </mc:AlternateContent>
        <mc:AlternateContent xmlns:mc="http://schemas.openxmlformats.org/markup-compatibility/2006">
          <mc:Choice Requires="x14">
            <control shapeId="4808" r:id="rId564" name="Check Box 712">
              <controlPr defaultSize="0" autoFill="0" autoLine="0" autoPict="0">
                <anchor moveWithCells="1">
                  <from>
                    <xdr:col>14</xdr:col>
                    <xdr:colOff>101600</xdr:colOff>
                    <xdr:row>284</xdr:row>
                    <xdr:rowOff>25400</xdr:rowOff>
                  </from>
                  <to>
                    <xdr:col>14</xdr:col>
                    <xdr:colOff>292100</xdr:colOff>
                    <xdr:row>284</xdr:row>
                    <xdr:rowOff>139700</xdr:rowOff>
                  </to>
                </anchor>
              </controlPr>
            </control>
          </mc:Choice>
        </mc:AlternateContent>
        <mc:AlternateContent xmlns:mc="http://schemas.openxmlformats.org/markup-compatibility/2006">
          <mc:Choice Requires="x14">
            <control shapeId="4809" r:id="rId565" name="Check Box 713">
              <controlPr defaultSize="0" autoFill="0" autoLine="0" autoPict="0">
                <anchor moveWithCells="1">
                  <from>
                    <xdr:col>14</xdr:col>
                    <xdr:colOff>101600</xdr:colOff>
                    <xdr:row>285</xdr:row>
                    <xdr:rowOff>25400</xdr:rowOff>
                  </from>
                  <to>
                    <xdr:col>14</xdr:col>
                    <xdr:colOff>292100</xdr:colOff>
                    <xdr:row>285</xdr:row>
                    <xdr:rowOff>139700</xdr:rowOff>
                  </to>
                </anchor>
              </controlPr>
            </control>
          </mc:Choice>
        </mc:AlternateContent>
        <mc:AlternateContent xmlns:mc="http://schemas.openxmlformats.org/markup-compatibility/2006">
          <mc:Choice Requires="x14">
            <control shapeId="4810" r:id="rId566" name="Check Box 714">
              <controlPr defaultSize="0" autoFill="0" autoLine="0" autoPict="0">
                <anchor moveWithCells="1">
                  <from>
                    <xdr:col>14</xdr:col>
                    <xdr:colOff>101600</xdr:colOff>
                    <xdr:row>286</xdr:row>
                    <xdr:rowOff>25400</xdr:rowOff>
                  </from>
                  <to>
                    <xdr:col>14</xdr:col>
                    <xdr:colOff>292100</xdr:colOff>
                    <xdr:row>286</xdr:row>
                    <xdr:rowOff>139700</xdr:rowOff>
                  </to>
                </anchor>
              </controlPr>
            </control>
          </mc:Choice>
        </mc:AlternateContent>
        <mc:AlternateContent xmlns:mc="http://schemas.openxmlformats.org/markup-compatibility/2006">
          <mc:Choice Requires="x14">
            <control shapeId="4811" r:id="rId567" name="Check Box 715">
              <controlPr defaultSize="0" autoFill="0" autoLine="0" autoPict="0">
                <anchor moveWithCells="1">
                  <from>
                    <xdr:col>14</xdr:col>
                    <xdr:colOff>101600</xdr:colOff>
                    <xdr:row>287</xdr:row>
                    <xdr:rowOff>25400</xdr:rowOff>
                  </from>
                  <to>
                    <xdr:col>14</xdr:col>
                    <xdr:colOff>292100</xdr:colOff>
                    <xdr:row>287</xdr:row>
                    <xdr:rowOff>139700</xdr:rowOff>
                  </to>
                </anchor>
              </controlPr>
            </control>
          </mc:Choice>
        </mc:AlternateContent>
        <mc:AlternateContent xmlns:mc="http://schemas.openxmlformats.org/markup-compatibility/2006">
          <mc:Choice Requires="x14">
            <control shapeId="4812" r:id="rId568" name="Check Box 716">
              <controlPr defaultSize="0" autoFill="0" autoLine="0" autoPict="0">
                <anchor moveWithCells="1">
                  <from>
                    <xdr:col>14</xdr:col>
                    <xdr:colOff>101600</xdr:colOff>
                    <xdr:row>288</xdr:row>
                    <xdr:rowOff>25400</xdr:rowOff>
                  </from>
                  <to>
                    <xdr:col>14</xdr:col>
                    <xdr:colOff>292100</xdr:colOff>
                    <xdr:row>288</xdr:row>
                    <xdr:rowOff>139700</xdr:rowOff>
                  </to>
                </anchor>
              </controlPr>
            </control>
          </mc:Choice>
        </mc:AlternateContent>
        <mc:AlternateContent xmlns:mc="http://schemas.openxmlformats.org/markup-compatibility/2006">
          <mc:Choice Requires="x14">
            <control shapeId="4813" r:id="rId569" name="Check Box 717">
              <controlPr defaultSize="0" autoFill="0" autoLine="0" autoPict="0">
                <anchor moveWithCells="1">
                  <from>
                    <xdr:col>14</xdr:col>
                    <xdr:colOff>101600</xdr:colOff>
                    <xdr:row>289</xdr:row>
                    <xdr:rowOff>25400</xdr:rowOff>
                  </from>
                  <to>
                    <xdr:col>14</xdr:col>
                    <xdr:colOff>292100</xdr:colOff>
                    <xdr:row>289</xdr:row>
                    <xdr:rowOff>139700</xdr:rowOff>
                  </to>
                </anchor>
              </controlPr>
            </control>
          </mc:Choice>
        </mc:AlternateContent>
        <mc:AlternateContent xmlns:mc="http://schemas.openxmlformats.org/markup-compatibility/2006">
          <mc:Choice Requires="x14">
            <control shapeId="4814" r:id="rId570" name="Check Box 718">
              <controlPr defaultSize="0" autoFill="0" autoLine="0" autoPict="0">
                <anchor moveWithCells="1">
                  <from>
                    <xdr:col>14</xdr:col>
                    <xdr:colOff>101600</xdr:colOff>
                    <xdr:row>290</xdr:row>
                    <xdr:rowOff>25400</xdr:rowOff>
                  </from>
                  <to>
                    <xdr:col>14</xdr:col>
                    <xdr:colOff>292100</xdr:colOff>
                    <xdr:row>290</xdr:row>
                    <xdr:rowOff>139700</xdr:rowOff>
                  </to>
                </anchor>
              </controlPr>
            </control>
          </mc:Choice>
        </mc:AlternateContent>
        <mc:AlternateContent xmlns:mc="http://schemas.openxmlformats.org/markup-compatibility/2006">
          <mc:Choice Requires="x14">
            <control shapeId="4815" r:id="rId571" name="Check Box 719">
              <controlPr defaultSize="0" autoFill="0" autoLine="0" autoPict="0">
                <anchor moveWithCells="1">
                  <from>
                    <xdr:col>17</xdr:col>
                    <xdr:colOff>101600</xdr:colOff>
                    <xdr:row>282</xdr:row>
                    <xdr:rowOff>25400</xdr:rowOff>
                  </from>
                  <to>
                    <xdr:col>17</xdr:col>
                    <xdr:colOff>292100</xdr:colOff>
                    <xdr:row>282</xdr:row>
                    <xdr:rowOff>139700</xdr:rowOff>
                  </to>
                </anchor>
              </controlPr>
            </control>
          </mc:Choice>
        </mc:AlternateContent>
        <mc:AlternateContent xmlns:mc="http://schemas.openxmlformats.org/markup-compatibility/2006">
          <mc:Choice Requires="x14">
            <control shapeId="4816" r:id="rId572" name="Check Box 720">
              <controlPr defaultSize="0" autoFill="0" autoLine="0" autoPict="0">
                <anchor moveWithCells="1">
                  <from>
                    <xdr:col>17</xdr:col>
                    <xdr:colOff>101600</xdr:colOff>
                    <xdr:row>283</xdr:row>
                    <xdr:rowOff>25400</xdr:rowOff>
                  </from>
                  <to>
                    <xdr:col>17</xdr:col>
                    <xdr:colOff>292100</xdr:colOff>
                    <xdr:row>283</xdr:row>
                    <xdr:rowOff>139700</xdr:rowOff>
                  </to>
                </anchor>
              </controlPr>
            </control>
          </mc:Choice>
        </mc:AlternateContent>
        <mc:AlternateContent xmlns:mc="http://schemas.openxmlformats.org/markup-compatibility/2006">
          <mc:Choice Requires="x14">
            <control shapeId="4817" r:id="rId573" name="Check Box 721">
              <controlPr defaultSize="0" autoFill="0" autoLine="0" autoPict="0">
                <anchor moveWithCells="1">
                  <from>
                    <xdr:col>17</xdr:col>
                    <xdr:colOff>101600</xdr:colOff>
                    <xdr:row>284</xdr:row>
                    <xdr:rowOff>25400</xdr:rowOff>
                  </from>
                  <to>
                    <xdr:col>17</xdr:col>
                    <xdr:colOff>292100</xdr:colOff>
                    <xdr:row>284</xdr:row>
                    <xdr:rowOff>139700</xdr:rowOff>
                  </to>
                </anchor>
              </controlPr>
            </control>
          </mc:Choice>
        </mc:AlternateContent>
        <mc:AlternateContent xmlns:mc="http://schemas.openxmlformats.org/markup-compatibility/2006">
          <mc:Choice Requires="x14">
            <control shapeId="4818" r:id="rId574" name="Check Box 722">
              <controlPr defaultSize="0" autoFill="0" autoLine="0" autoPict="0">
                <anchor moveWithCells="1">
                  <from>
                    <xdr:col>17</xdr:col>
                    <xdr:colOff>101600</xdr:colOff>
                    <xdr:row>285</xdr:row>
                    <xdr:rowOff>25400</xdr:rowOff>
                  </from>
                  <to>
                    <xdr:col>17</xdr:col>
                    <xdr:colOff>292100</xdr:colOff>
                    <xdr:row>285</xdr:row>
                    <xdr:rowOff>139700</xdr:rowOff>
                  </to>
                </anchor>
              </controlPr>
            </control>
          </mc:Choice>
        </mc:AlternateContent>
        <mc:AlternateContent xmlns:mc="http://schemas.openxmlformats.org/markup-compatibility/2006">
          <mc:Choice Requires="x14">
            <control shapeId="4819" r:id="rId575" name="Check Box 723">
              <controlPr defaultSize="0" autoFill="0" autoLine="0" autoPict="0">
                <anchor moveWithCells="1">
                  <from>
                    <xdr:col>17</xdr:col>
                    <xdr:colOff>101600</xdr:colOff>
                    <xdr:row>286</xdr:row>
                    <xdr:rowOff>25400</xdr:rowOff>
                  </from>
                  <to>
                    <xdr:col>17</xdr:col>
                    <xdr:colOff>292100</xdr:colOff>
                    <xdr:row>286</xdr:row>
                    <xdr:rowOff>139700</xdr:rowOff>
                  </to>
                </anchor>
              </controlPr>
            </control>
          </mc:Choice>
        </mc:AlternateContent>
        <mc:AlternateContent xmlns:mc="http://schemas.openxmlformats.org/markup-compatibility/2006">
          <mc:Choice Requires="x14">
            <control shapeId="4820" r:id="rId576" name="Check Box 724">
              <controlPr defaultSize="0" autoFill="0" autoLine="0" autoPict="0">
                <anchor moveWithCells="1">
                  <from>
                    <xdr:col>17</xdr:col>
                    <xdr:colOff>101600</xdr:colOff>
                    <xdr:row>287</xdr:row>
                    <xdr:rowOff>25400</xdr:rowOff>
                  </from>
                  <to>
                    <xdr:col>17</xdr:col>
                    <xdr:colOff>292100</xdr:colOff>
                    <xdr:row>287</xdr:row>
                    <xdr:rowOff>139700</xdr:rowOff>
                  </to>
                </anchor>
              </controlPr>
            </control>
          </mc:Choice>
        </mc:AlternateContent>
        <mc:AlternateContent xmlns:mc="http://schemas.openxmlformats.org/markup-compatibility/2006">
          <mc:Choice Requires="x14">
            <control shapeId="4821" r:id="rId577" name="Check Box 725">
              <controlPr defaultSize="0" autoFill="0" autoLine="0" autoPict="0">
                <anchor moveWithCells="1">
                  <from>
                    <xdr:col>17</xdr:col>
                    <xdr:colOff>101600</xdr:colOff>
                    <xdr:row>288</xdr:row>
                    <xdr:rowOff>25400</xdr:rowOff>
                  </from>
                  <to>
                    <xdr:col>17</xdr:col>
                    <xdr:colOff>292100</xdr:colOff>
                    <xdr:row>288</xdr:row>
                    <xdr:rowOff>139700</xdr:rowOff>
                  </to>
                </anchor>
              </controlPr>
            </control>
          </mc:Choice>
        </mc:AlternateContent>
        <mc:AlternateContent xmlns:mc="http://schemas.openxmlformats.org/markup-compatibility/2006">
          <mc:Choice Requires="x14">
            <control shapeId="4822" r:id="rId578" name="Check Box 726">
              <controlPr defaultSize="0" autoFill="0" autoLine="0" autoPict="0">
                <anchor moveWithCells="1">
                  <from>
                    <xdr:col>17</xdr:col>
                    <xdr:colOff>101600</xdr:colOff>
                    <xdr:row>289</xdr:row>
                    <xdr:rowOff>25400</xdr:rowOff>
                  </from>
                  <to>
                    <xdr:col>17</xdr:col>
                    <xdr:colOff>292100</xdr:colOff>
                    <xdr:row>289</xdr:row>
                    <xdr:rowOff>139700</xdr:rowOff>
                  </to>
                </anchor>
              </controlPr>
            </control>
          </mc:Choice>
        </mc:AlternateContent>
        <mc:AlternateContent xmlns:mc="http://schemas.openxmlformats.org/markup-compatibility/2006">
          <mc:Choice Requires="x14">
            <control shapeId="4823" r:id="rId579" name="Check Box 727">
              <controlPr defaultSize="0" autoFill="0" autoLine="0" autoPict="0">
                <anchor moveWithCells="1">
                  <from>
                    <xdr:col>17</xdr:col>
                    <xdr:colOff>101600</xdr:colOff>
                    <xdr:row>290</xdr:row>
                    <xdr:rowOff>25400</xdr:rowOff>
                  </from>
                  <to>
                    <xdr:col>17</xdr:col>
                    <xdr:colOff>292100</xdr:colOff>
                    <xdr:row>290</xdr:row>
                    <xdr:rowOff>139700</xdr:rowOff>
                  </to>
                </anchor>
              </controlPr>
            </control>
          </mc:Choice>
        </mc:AlternateContent>
        <mc:AlternateContent xmlns:mc="http://schemas.openxmlformats.org/markup-compatibility/2006">
          <mc:Choice Requires="x14">
            <control shapeId="4824" r:id="rId580" name="Check Box 728">
              <controlPr defaultSize="0" autoFill="0" autoLine="0" autoPict="0">
                <anchor moveWithCells="1">
                  <from>
                    <xdr:col>14</xdr:col>
                    <xdr:colOff>101600</xdr:colOff>
                    <xdr:row>291</xdr:row>
                    <xdr:rowOff>25400</xdr:rowOff>
                  </from>
                  <to>
                    <xdr:col>14</xdr:col>
                    <xdr:colOff>292100</xdr:colOff>
                    <xdr:row>291</xdr:row>
                    <xdr:rowOff>139700</xdr:rowOff>
                  </to>
                </anchor>
              </controlPr>
            </control>
          </mc:Choice>
        </mc:AlternateContent>
        <mc:AlternateContent xmlns:mc="http://schemas.openxmlformats.org/markup-compatibility/2006">
          <mc:Choice Requires="x14">
            <control shapeId="4825" r:id="rId581" name="Check Box 729">
              <controlPr defaultSize="0" autoFill="0" autoLine="0" autoPict="0">
                <anchor moveWithCells="1">
                  <from>
                    <xdr:col>14</xdr:col>
                    <xdr:colOff>101600</xdr:colOff>
                    <xdr:row>292</xdr:row>
                    <xdr:rowOff>25400</xdr:rowOff>
                  </from>
                  <to>
                    <xdr:col>14</xdr:col>
                    <xdr:colOff>292100</xdr:colOff>
                    <xdr:row>292</xdr:row>
                    <xdr:rowOff>139700</xdr:rowOff>
                  </to>
                </anchor>
              </controlPr>
            </control>
          </mc:Choice>
        </mc:AlternateContent>
        <mc:AlternateContent xmlns:mc="http://schemas.openxmlformats.org/markup-compatibility/2006">
          <mc:Choice Requires="x14">
            <control shapeId="4826" r:id="rId582" name="Check Box 730">
              <controlPr defaultSize="0" autoFill="0" autoLine="0" autoPict="0">
                <anchor moveWithCells="1">
                  <from>
                    <xdr:col>14</xdr:col>
                    <xdr:colOff>101600</xdr:colOff>
                    <xdr:row>293</xdr:row>
                    <xdr:rowOff>25400</xdr:rowOff>
                  </from>
                  <to>
                    <xdr:col>14</xdr:col>
                    <xdr:colOff>292100</xdr:colOff>
                    <xdr:row>293</xdr:row>
                    <xdr:rowOff>139700</xdr:rowOff>
                  </to>
                </anchor>
              </controlPr>
            </control>
          </mc:Choice>
        </mc:AlternateContent>
        <mc:AlternateContent xmlns:mc="http://schemas.openxmlformats.org/markup-compatibility/2006">
          <mc:Choice Requires="x14">
            <control shapeId="4827" r:id="rId583" name="Check Box 731">
              <controlPr defaultSize="0" autoFill="0" autoLine="0" autoPict="0">
                <anchor moveWithCells="1">
                  <from>
                    <xdr:col>14</xdr:col>
                    <xdr:colOff>101600</xdr:colOff>
                    <xdr:row>294</xdr:row>
                    <xdr:rowOff>25400</xdr:rowOff>
                  </from>
                  <to>
                    <xdr:col>14</xdr:col>
                    <xdr:colOff>292100</xdr:colOff>
                    <xdr:row>294</xdr:row>
                    <xdr:rowOff>139700</xdr:rowOff>
                  </to>
                </anchor>
              </controlPr>
            </control>
          </mc:Choice>
        </mc:AlternateContent>
        <mc:AlternateContent xmlns:mc="http://schemas.openxmlformats.org/markup-compatibility/2006">
          <mc:Choice Requires="x14">
            <control shapeId="4828" r:id="rId584" name="Check Box 732">
              <controlPr defaultSize="0" autoFill="0" autoLine="0" autoPict="0">
                <anchor moveWithCells="1">
                  <from>
                    <xdr:col>14</xdr:col>
                    <xdr:colOff>101600</xdr:colOff>
                    <xdr:row>295</xdr:row>
                    <xdr:rowOff>25400</xdr:rowOff>
                  </from>
                  <to>
                    <xdr:col>14</xdr:col>
                    <xdr:colOff>292100</xdr:colOff>
                    <xdr:row>295</xdr:row>
                    <xdr:rowOff>139700</xdr:rowOff>
                  </to>
                </anchor>
              </controlPr>
            </control>
          </mc:Choice>
        </mc:AlternateContent>
        <mc:AlternateContent xmlns:mc="http://schemas.openxmlformats.org/markup-compatibility/2006">
          <mc:Choice Requires="x14">
            <control shapeId="4829" r:id="rId585" name="Check Box 733">
              <controlPr defaultSize="0" autoFill="0" autoLine="0" autoPict="0">
                <anchor moveWithCells="1">
                  <from>
                    <xdr:col>14</xdr:col>
                    <xdr:colOff>101600</xdr:colOff>
                    <xdr:row>296</xdr:row>
                    <xdr:rowOff>25400</xdr:rowOff>
                  </from>
                  <to>
                    <xdr:col>14</xdr:col>
                    <xdr:colOff>292100</xdr:colOff>
                    <xdr:row>296</xdr:row>
                    <xdr:rowOff>139700</xdr:rowOff>
                  </to>
                </anchor>
              </controlPr>
            </control>
          </mc:Choice>
        </mc:AlternateContent>
        <mc:AlternateContent xmlns:mc="http://schemas.openxmlformats.org/markup-compatibility/2006">
          <mc:Choice Requires="x14">
            <control shapeId="4830" r:id="rId586" name="Check Box 734">
              <controlPr defaultSize="0" autoFill="0" autoLine="0" autoPict="0">
                <anchor moveWithCells="1">
                  <from>
                    <xdr:col>14</xdr:col>
                    <xdr:colOff>101600</xdr:colOff>
                    <xdr:row>297</xdr:row>
                    <xdr:rowOff>25400</xdr:rowOff>
                  </from>
                  <to>
                    <xdr:col>14</xdr:col>
                    <xdr:colOff>292100</xdr:colOff>
                    <xdr:row>297</xdr:row>
                    <xdr:rowOff>139700</xdr:rowOff>
                  </to>
                </anchor>
              </controlPr>
            </control>
          </mc:Choice>
        </mc:AlternateContent>
        <mc:AlternateContent xmlns:mc="http://schemas.openxmlformats.org/markup-compatibility/2006">
          <mc:Choice Requires="x14">
            <control shapeId="4831" r:id="rId587" name="Check Box 735">
              <controlPr defaultSize="0" autoFill="0" autoLine="0" autoPict="0">
                <anchor moveWithCells="1">
                  <from>
                    <xdr:col>14</xdr:col>
                    <xdr:colOff>101600</xdr:colOff>
                    <xdr:row>298</xdr:row>
                    <xdr:rowOff>25400</xdr:rowOff>
                  </from>
                  <to>
                    <xdr:col>14</xdr:col>
                    <xdr:colOff>292100</xdr:colOff>
                    <xdr:row>298</xdr:row>
                    <xdr:rowOff>139700</xdr:rowOff>
                  </to>
                </anchor>
              </controlPr>
            </control>
          </mc:Choice>
        </mc:AlternateContent>
        <mc:AlternateContent xmlns:mc="http://schemas.openxmlformats.org/markup-compatibility/2006">
          <mc:Choice Requires="x14">
            <control shapeId="4832" r:id="rId588" name="Check Box 736">
              <controlPr defaultSize="0" autoFill="0" autoLine="0" autoPict="0">
                <anchor moveWithCells="1">
                  <from>
                    <xdr:col>14</xdr:col>
                    <xdr:colOff>101600</xdr:colOff>
                    <xdr:row>299</xdr:row>
                    <xdr:rowOff>25400</xdr:rowOff>
                  </from>
                  <to>
                    <xdr:col>14</xdr:col>
                    <xdr:colOff>292100</xdr:colOff>
                    <xdr:row>299</xdr:row>
                    <xdr:rowOff>139700</xdr:rowOff>
                  </to>
                </anchor>
              </controlPr>
            </control>
          </mc:Choice>
        </mc:AlternateContent>
        <mc:AlternateContent xmlns:mc="http://schemas.openxmlformats.org/markup-compatibility/2006">
          <mc:Choice Requires="x14">
            <control shapeId="4833" r:id="rId589" name="Check Box 737">
              <controlPr defaultSize="0" autoFill="0" autoLine="0" autoPict="0">
                <anchor moveWithCells="1">
                  <from>
                    <xdr:col>17</xdr:col>
                    <xdr:colOff>101600</xdr:colOff>
                    <xdr:row>291</xdr:row>
                    <xdr:rowOff>25400</xdr:rowOff>
                  </from>
                  <to>
                    <xdr:col>17</xdr:col>
                    <xdr:colOff>292100</xdr:colOff>
                    <xdr:row>291</xdr:row>
                    <xdr:rowOff>139700</xdr:rowOff>
                  </to>
                </anchor>
              </controlPr>
            </control>
          </mc:Choice>
        </mc:AlternateContent>
        <mc:AlternateContent xmlns:mc="http://schemas.openxmlformats.org/markup-compatibility/2006">
          <mc:Choice Requires="x14">
            <control shapeId="4834" r:id="rId590" name="Check Box 738">
              <controlPr defaultSize="0" autoFill="0" autoLine="0" autoPict="0">
                <anchor moveWithCells="1">
                  <from>
                    <xdr:col>17</xdr:col>
                    <xdr:colOff>101600</xdr:colOff>
                    <xdr:row>292</xdr:row>
                    <xdr:rowOff>25400</xdr:rowOff>
                  </from>
                  <to>
                    <xdr:col>17</xdr:col>
                    <xdr:colOff>292100</xdr:colOff>
                    <xdr:row>292</xdr:row>
                    <xdr:rowOff>139700</xdr:rowOff>
                  </to>
                </anchor>
              </controlPr>
            </control>
          </mc:Choice>
        </mc:AlternateContent>
        <mc:AlternateContent xmlns:mc="http://schemas.openxmlformats.org/markup-compatibility/2006">
          <mc:Choice Requires="x14">
            <control shapeId="4835" r:id="rId591" name="Check Box 739">
              <controlPr defaultSize="0" autoFill="0" autoLine="0" autoPict="0">
                <anchor moveWithCells="1">
                  <from>
                    <xdr:col>17</xdr:col>
                    <xdr:colOff>101600</xdr:colOff>
                    <xdr:row>293</xdr:row>
                    <xdr:rowOff>25400</xdr:rowOff>
                  </from>
                  <to>
                    <xdr:col>17</xdr:col>
                    <xdr:colOff>292100</xdr:colOff>
                    <xdr:row>293</xdr:row>
                    <xdr:rowOff>139700</xdr:rowOff>
                  </to>
                </anchor>
              </controlPr>
            </control>
          </mc:Choice>
        </mc:AlternateContent>
        <mc:AlternateContent xmlns:mc="http://schemas.openxmlformats.org/markup-compatibility/2006">
          <mc:Choice Requires="x14">
            <control shapeId="4836" r:id="rId592" name="Check Box 740">
              <controlPr defaultSize="0" autoFill="0" autoLine="0" autoPict="0">
                <anchor moveWithCells="1">
                  <from>
                    <xdr:col>17</xdr:col>
                    <xdr:colOff>101600</xdr:colOff>
                    <xdr:row>294</xdr:row>
                    <xdr:rowOff>25400</xdr:rowOff>
                  </from>
                  <to>
                    <xdr:col>17</xdr:col>
                    <xdr:colOff>292100</xdr:colOff>
                    <xdr:row>294</xdr:row>
                    <xdr:rowOff>139700</xdr:rowOff>
                  </to>
                </anchor>
              </controlPr>
            </control>
          </mc:Choice>
        </mc:AlternateContent>
        <mc:AlternateContent xmlns:mc="http://schemas.openxmlformats.org/markup-compatibility/2006">
          <mc:Choice Requires="x14">
            <control shapeId="4837" r:id="rId593" name="Check Box 741">
              <controlPr defaultSize="0" autoFill="0" autoLine="0" autoPict="0">
                <anchor moveWithCells="1">
                  <from>
                    <xdr:col>17</xdr:col>
                    <xdr:colOff>101600</xdr:colOff>
                    <xdr:row>295</xdr:row>
                    <xdr:rowOff>25400</xdr:rowOff>
                  </from>
                  <to>
                    <xdr:col>17</xdr:col>
                    <xdr:colOff>292100</xdr:colOff>
                    <xdr:row>295</xdr:row>
                    <xdr:rowOff>139700</xdr:rowOff>
                  </to>
                </anchor>
              </controlPr>
            </control>
          </mc:Choice>
        </mc:AlternateContent>
        <mc:AlternateContent xmlns:mc="http://schemas.openxmlformats.org/markup-compatibility/2006">
          <mc:Choice Requires="x14">
            <control shapeId="4838" r:id="rId594" name="Check Box 742">
              <controlPr defaultSize="0" autoFill="0" autoLine="0" autoPict="0">
                <anchor moveWithCells="1">
                  <from>
                    <xdr:col>17</xdr:col>
                    <xdr:colOff>101600</xdr:colOff>
                    <xdr:row>296</xdr:row>
                    <xdr:rowOff>25400</xdr:rowOff>
                  </from>
                  <to>
                    <xdr:col>17</xdr:col>
                    <xdr:colOff>292100</xdr:colOff>
                    <xdr:row>296</xdr:row>
                    <xdr:rowOff>139700</xdr:rowOff>
                  </to>
                </anchor>
              </controlPr>
            </control>
          </mc:Choice>
        </mc:AlternateContent>
        <mc:AlternateContent xmlns:mc="http://schemas.openxmlformats.org/markup-compatibility/2006">
          <mc:Choice Requires="x14">
            <control shapeId="4839" r:id="rId595" name="Check Box 743">
              <controlPr defaultSize="0" autoFill="0" autoLine="0" autoPict="0">
                <anchor moveWithCells="1">
                  <from>
                    <xdr:col>17</xdr:col>
                    <xdr:colOff>101600</xdr:colOff>
                    <xdr:row>297</xdr:row>
                    <xdr:rowOff>25400</xdr:rowOff>
                  </from>
                  <to>
                    <xdr:col>17</xdr:col>
                    <xdr:colOff>292100</xdr:colOff>
                    <xdr:row>297</xdr:row>
                    <xdr:rowOff>139700</xdr:rowOff>
                  </to>
                </anchor>
              </controlPr>
            </control>
          </mc:Choice>
        </mc:AlternateContent>
        <mc:AlternateContent xmlns:mc="http://schemas.openxmlformats.org/markup-compatibility/2006">
          <mc:Choice Requires="x14">
            <control shapeId="4840" r:id="rId596" name="Check Box 744">
              <controlPr defaultSize="0" autoFill="0" autoLine="0" autoPict="0">
                <anchor moveWithCells="1">
                  <from>
                    <xdr:col>17</xdr:col>
                    <xdr:colOff>101600</xdr:colOff>
                    <xdr:row>298</xdr:row>
                    <xdr:rowOff>25400</xdr:rowOff>
                  </from>
                  <to>
                    <xdr:col>17</xdr:col>
                    <xdr:colOff>292100</xdr:colOff>
                    <xdr:row>298</xdr:row>
                    <xdr:rowOff>139700</xdr:rowOff>
                  </to>
                </anchor>
              </controlPr>
            </control>
          </mc:Choice>
        </mc:AlternateContent>
        <mc:AlternateContent xmlns:mc="http://schemas.openxmlformats.org/markup-compatibility/2006">
          <mc:Choice Requires="x14">
            <control shapeId="4841" r:id="rId597" name="Check Box 745">
              <controlPr defaultSize="0" autoFill="0" autoLine="0" autoPict="0">
                <anchor moveWithCells="1">
                  <from>
                    <xdr:col>17</xdr:col>
                    <xdr:colOff>101600</xdr:colOff>
                    <xdr:row>299</xdr:row>
                    <xdr:rowOff>25400</xdr:rowOff>
                  </from>
                  <to>
                    <xdr:col>17</xdr:col>
                    <xdr:colOff>292100</xdr:colOff>
                    <xdr:row>299</xdr:row>
                    <xdr:rowOff>139700</xdr:rowOff>
                  </to>
                </anchor>
              </controlPr>
            </control>
          </mc:Choice>
        </mc:AlternateContent>
        <mc:AlternateContent xmlns:mc="http://schemas.openxmlformats.org/markup-compatibility/2006">
          <mc:Choice Requires="x14">
            <control shapeId="4842" r:id="rId598" name="Check Box 746">
              <controlPr defaultSize="0" autoFill="0" autoLine="0" autoPict="0">
                <anchor moveWithCells="1">
                  <from>
                    <xdr:col>14</xdr:col>
                    <xdr:colOff>101600</xdr:colOff>
                    <xdr:row>300</xdr:row>
                    <xdr:rowOff>25400</xdr:rowOff>
                  </from>
                  <to>
                    <xdr:col>14</xdr:col>
                    <xdr:colOff>292100</xdr:colOff>
                    <xdr:row>300</xdr:row>
                    <xdr:rowOff>139700</xdr:rowOff>
                  </to>
                </anchor>
              </controlPr>
            </control>
          </mc:Choice>
        </mc:AlternateContent>
        <mc:AlternateContent xmlns:mc="http://schemas.openxmlformats.org/markup-compatibility/2006">
          <mc:Choice Requires="x14">
            <control shapeId="4843" r:id="rId599" name="Check Box 747">
              <controlPr defaultSize="0" autoFill="0" autoLine="0" autoPict="0">
                <anchor moveWithCells="1">
                  <from>
                    <xdr:col>14</xdr:col>
                    <xdr:colOff>101600</xdr:colOff>
                    <xdr:row>301</xdr:row>
                    <xdr:rowOff>25400</xdr:rowOff>
                  </from>
                  <to>
                    <xdr:col>14</xdr:col>
                    <xdr:colOff>292100</xdr:colOff>
                    <xdr:row>301</xdr:row>
                    <xdr:rowOff>139700</xdr:rowOff>
                  </to>
                </anchor>
              </controlPr>
            </control>
          </mc:Choice>
        </mc:AlternateContent>
        <mc:AlternateContent xmlns:mc="http://schemas.openxmlformats.org/markup-compatibility/2006">
          <mc:Choice Requires="x14">
            <control shapeId="4844" r:id="rId600" name="Check Box 748">
              <controlPr defaultSize="0" autoFill="0" autoLine="0" autoPict="0">
                <anchor moveWithCells="1">
                  <from>
                    <xdr:col>14</xdr:col>
                    <xdr:colOff>101600</xdr:colOff>
                    <xdr:row>302</xdr:row>
                    <xdr:rowOff>25400</xdr:rowOff>
                  </from>
                  <to>
                    <xdr:col>14</xdr:col>
                    <xdr:colOff>292100</xdr:colOff>
                    <xdr:row>302</xdr:row>
                    <xdr:rowOff>139700</xdr:rowOff>
                  </to>
                </anchor>
              </controlPr>
            </control>
          </mc:Choice>
        </mc:AlternateContent>
        <mc:AlternateContent xmlns:mc="http://schemas.openxmlformats.org/markup-compatibility/2006">
          <mc:Choice Requires="x14">
            <control shapeId="4845" r:id="rId601" name="Check Box 749">
              <controlPr defaultSize="0" autoFill="0" autoLine="0" autoPict="0">
                <anchor moveWithCells="1">
                  <from>
                    <xdr:col>14</xdr:col>
                    <xdr:colOff>101600</xdr:colOff>
                    <xdr:row>303</xdr:row>
                    <xdr:rowOff>25400</xdr:rowOff>
                  </from>
                  <to>
                    <xdr:col>14</xdr:col>
                    <xdr:colOff>292100</xdr:colOff>
                    <xdr:row>303</xdr:row>
                    <xdr:rowOff>139700</xdr:rowOff>
                  </to>
                </anchor>
              </controlPr>
            </control>
          </mc:Choice>
        </mc:AlternateContent>
        <mc:AlternateContent xmlns:mc="http://schemas.openxmlformats.org/markup-compatibility/2006">
          <mc:Choice Requires="x14">
            <control shapeId="4846" r:id="rId602" name="Check Box 750">
              <controlPr defaultSize="0" autoFill="0" autoLine="0" autoPict="0">
                <anchor moveWithCells="1">
                  <from>
                    <xdr:col>14</xdr:col>
                    <xdr:colOff>101600</xdr:colOff>
                    <xdr:row>304</xdr:row>
                    <xdr:rowOff>25400</xdr:rowOff>
                  </from>
                  <to>
                    <xdr:col>14</xdr:col>
                    <xdr:colOff>292100</xdr:colOff>
                    <xdr:row>304</xdr:row>
                    <xdr:rowOff>139700</xdr:rowOff>
                  </to>
                </anchor>
              </controlPr>
            </control>
          </mc:Choice>
        </mc:AlternateContent>
        <mc:AlternateContent xmlns:mc="http://schemas.openxmlformats.org/markup-compatibility/2006">
          <mc:Choice Requires="x14">
            <control shapeId="4847" r:id="rId603" name="Check Box 751">
              <controlPr defaultSize="0" autoFill="0" autoLine="0" autoPict="0">
                <anchor moveWithCells="1">
                  <from>
                    <xdr:col>14</xdr:col>
                    <xdr:colOff>101600</xdr:colOff>
                    <xdr:row>305</xdr:row>
                    <xdr:rowOff>25400</xdr:rowOff>
                  </from>
                  <to>
                    <xdr:col>14</xdr:col>
                    <xdr:colOff>292100</xdr:colOff>
                    <xdr:row>305</xdr:row>
                    <xdr:rowOff>139700</xdr:rowOff>
                  </to>
                </anchor>
              </controlPr>
            </control>
          </mc:Choice>
        </mc:AlternateContent>
        <mc:AlternateContent xmlns:mc="http://schemas.openxmlformats.org/markup-compatibility/2006">
          <mc:Choice Requires="x14">
            <control shapeId="4848" r:id="rId604" name="Check Box 752">
              <controlPr defaultSize="0" autoFill="0" autoLine="0" autoPict="0">
                <anchor moveWithCells="1">
                  <from>
                    <xdr:col>14</xdr:col>
                    <xdr:colOff>101600</xdr:colOff>
                    <xdr:row>306</xdr:row>
                    <xdr:rowOff>25400</xdr:rowOff>
                  </from>
                  <to>
                    <xdr:col>14</xdr:col>
                    <xdr:colOff>292100</xdr:colOff>
                    <xdr:row>306</xdr:row>
                    <xdr:rowOff>139700</xdr:rowOff>
                  </to>
                </anchor>
              </controlPr>
            </control>
          </mc:Choice>
        </mc:AlternateContent>
        <mc:AlternateContent xmlns:mc="http://schemas.openxmlformats.org/markup-compatibility/2006">
          <mc:Choice Requires="x14">
            <control shapeId="4849" r:id="rId605" name="Check Box 753">
              <controlPr defaultSize="0" autoFill="0" autoLine="0" autoPict="0">
                <anchor moveWithCells="1">
                  <from>
                    <xdr:col>14</xdr:col>
                    <xdr:colOff>101600</xdr:colOff>
                    <xdr:row>307</xdr:row>
                    <xdr:rowOff>25400</xdr:rowOff>
                  </from>
                  <to>
                    <xdr:col>14</xdr:col>
                    <xdr:colOff>292100</xdr:colOff>
                    <xdr:row>307</xdr:row>
                    <xdr:rowOff>139700</xdr:rowOff>
                  </to>
                </anchor>
              </controlPr>
            </control>
          </mc:Choice>
        </mc:AlternateContent>
        <mc:AlternateContent xmlns:mc="http://schemas.openxmlformats.org/markup-compatibility/2006">
          <mc:Choice Requires="x14">
            <control shapeId="4850" r:id="rId606" name="Check Box 754">
              <controlPr defaultSize="0" autoFill="0" autoLine="0" autoPict="0">
                <anchor moveWithCells="1">
                  <from>
                    <xdr:col>14</xdr:col>
                    <xdr:colOff>101600</xdr:colOff>
                    <xdr:row>308</xdr:row>
                    <xdr:rowOff>25400</xdr:rowOff>
                  </from>
                  <to>
                    <xdr:col>14</xdr:col>
                    <xdr:colOff>292100</xdr:colOff>
                    <xdr:row>308</xdr:row>
                    <xdr:rowOff>139700</xdr:rowOff>
                  </to>
                </anchor>
              </controlPr>
            </control>
          </mc:Choice>
        </mc:AlternateContent>
        <mc:AlternateContent xmlns:mc="http://schemas.openxmlformats.org/markup-compatibility/2006">
          <mc:Choice Requires="x14">
            <control shapeId="4851" r:id="rId607" name="Check Box 755">
              <controlPr defaultSize="0" autoFill="0" autoLine="0" autoPict="0">
                <anchor moveWithCells="1">
                  <from>
                    <xdr:col>17</xdr:col>
                    <xdr:colOff>101600</xdr:colOff>
                    <xdr:row>300</xdr:row>
                    <xdr:rowOff>25400</xdr:rowOff>
                  </from>
                  <to>
                    <xdr:col>17</xdr:col>
                    <xdr:colOff>292100</xdr:colOff>
                    <xdr:row>300</xdr:row>
                    <xdr:rowOff>139700</xdr:rowOff>
                  </to>
                </anchor>
              </controlPr>
            </control>
          </mc:Choice>
        </mc:AlternateContent>
        <mc:AlternateContent xmlns:mc="http://schemas.openxmlformats.org/markup-compatibility/2006">
          <mc:Choice Requires="x14">
            <control shapeId="4852" r:id="rId608" name="Check Box 756">
              <controlPr defaultSize="0" autoFill="0" autoLine="0" autoPict="0">
                <anchor moveWithCells="1">
                  <from>
                    <xdr:col>17</xdr:col>
                    <xdr:colOff>101600</xdr:colOff>
                    <xdr:row>301</xdr:row>
                    <xdr:rowOff>25400</xdr:rowOff>
                  </from>
                  <to>
                    <xdr:col>17</xdr:col>
                    <xdr:colOff>292100</xdr:colOff>
                    <xdr:row>301</xdr:row>
                    <xdr:rowOff>139700</xdr:rowOff>
                  </to>
                </anchor>
              </controlPr>
            </control>
          </mc:Choice>
        </mc:AlternateContent>
        <mc:AlternateContent xmlns:mc="http://schemas.openxmlformats.org/markup-compatibility/2006">
          <mc:Choice Requires="x14">
            <control shapeId="4853" r:id="rId609" name="Check Box 757">
              <controlPr defaultSize="0" autoFill="0" autoLine="0" autoPict="0">
                <anchor moveWithCells="1">
                  <from>
                    <xdr:col>17</xdr:col>
                    <xdr:colOff>101600</xdr:colOff>
                    <xdr:row>302</xdr:row>
                    <xdr:rowOff>25400</xdr:rowOff>
                  </from>
                  <to>
                    <xdr:col>17</xdr:col>
                    <xdr:colOff>292100</xdr:colOff>
                    <xdr:row>302</xdr:row>
                    <xdr:rowOff>139700</xdr:rowOff>
                  </to>
                </anchor>
              </controlPr>
            </control>
          </mc:Choice>
        </mc:AlternateContent>
        <mc:AlternateContent xmlns:mc="http://schemas.openxmlformats.org/markup-compatibility/2006">
          <mc:Choice Requires="x14">
            <control shapeId="4854" r:id="rId610" name="Check Box 758">
              <controlPr defaultSize="0" autoFill="0" autoLine="0" autoPict="0">
                <anchor moveWithCells="1">
                  <from>
                    <xdr:col>17</xdr:col>
                    <xdr:colOff>101600</xdr:colOff>
                    <xdr:row>303</xdr:row>
                    <xdr:rowOff>25400</xdr:rowOff>
                  </from>
                  <to>
                    <xdr:col>17</xdr:col>
                    <xdr:colOff>292100</xdr:colOff>
                    <xdr:row>303</xdr:row>
                    <xdr:rowOff>139700</xdr:rowOff>
                  </to>
                </anchor>
              </controlPr>
            </control>
          </mc:Choice>
        </mc:AlternateContent>
        <mc:AlternateContent xmlns:mc="http://schemas.openxmlformats.org/markup-compatibility/2006">
          <mc:Choice Requires="x14">
            <control shapeId="4855" r:id="rId611" name="Check Box 759">
              <controlPr defaultSize="0" autoFill="0" autoLine="0" autoPict="0">
                <anchor moveWithCells="1">
                  <from>
                    <xdr:col>17</xdr:col>
                    <xdr:colOff>101600</xdr:colOff>
                    <xdr:row>304</xdr:row>
                    <xdr:rowOff>25400</xdr:rowOff>
                  </from>
                  <to>
                    <xdr:col>17</xdr:col>
                    <xdr:colOff>292100</xdr:colOff>
                    <xdr:row>304</xdr:row>
                    <xdr:rowOff>139700</xdr:rowOff>
                  </to>
                </anchor>
              </controlPr>
            </control>
          </mc:Choice>
        </mc:AlternateContent>
        <mc:AlternateContent xmlns:mc="http://schemas.openxmlformats.org/markup-compatibility/2006">
          <mc:Choice Requires="x14">
            <control shapeId="4856" r:id="rId612" name="Check Box 760">
              <controlPr defaultSize="0" autoFill="0" autoLine="0" autoPict="0">
                <anchor moveWithCells="1">
                  <from>
                    <xdr:col>17</xdr:col>
                    <xdr:colOff>101600</xdr:colOff>
                    <xdr:row>305</xdr:row>
                    <xdr:rowOff>25400</xdr:rowOff>
                  </from>
                  <to>
                    <xdr:col>17</xdr:col>
                    <xdr:colOff>292100</xdr:colOff>
                    <xdr:row>305</xdr:row>
                    <xdr:rowOff>139700</xdr:rowOff>
                  </to>
                </anchor>
              </controlPr>
            </control>
          </mc:Choice>
        </mc:AlternateContent>
        <mc:AlternateContent xmlns:mc="http://schemas.openxmlformats.org/markup-compatibility/2006">
          <mc:Choice Requires="x14">
            <control shapeId="4857" r:id="rId613" name="Check Box 761">
              <controlPr defaultSize="0" autoFill="0" autoLine="0" autoPict="0">
                <anchor moveWithCells="1">
                  <from>
                    <xdr:col>17</xdr:col>
                    <xdr:colOff>101600</xdr:colOff>
                    <xdr:row>306</xdr:row>
                    <xdr:rowOff>25400</xdr:rowOff>
                  </from>
                  <to>
                    <xdr:col>17</xdr:col>
                    <xdr:colOff>292100</xdr:colOff>
                    <xdr:row>306</xdr:row>
                    <xdr:rowOff>139700</xdr:rowOff>
                  </to>
                </anchor>
              </controlPr>
            </control>
          </mc:Choice>
        </mc:AlternateContent>
        <mc:AlternateContent xmlns:mc="http://schemas.openxmlformats.org/markup-compatibility/2006">
          <mc:Choice Requires="x14">
            <control shapeId="4858" r:id="rId614" name="Check Box 762">
              <controlPr defaultSize="0" autoFill="0" autoLine="0" autoPict="0">
                <anchor moveWithCells="1">
                  <from>
                    <xdr:col>17</xdr:col>
                    <xdr:colOff>101600</xdr:colOff>
                    <xdr:row>307</xdr:row>
                    <xdr:rowOff>25400</xdr:rowOff>
                  </from>
                  <to>
                    <xdr:col>17</xdr:col>
                    <xdr:colOff>292100</xdr:colOff>
                    <xdr:row>307</xdr:row>
                    <xdr:rowOff>139700</xdr:rowOff>
                  </to>
                </anchor>
              </controlPr>
            </control>
          </mc:Choice>
        </mc:AlternateContent>
        <mc:AlternateContent xmlns:mc="http://schemas.openxmlformats.org/markup-compatibility/2006">
          <mc:Choice Requires="x14">
            <control shapeId="4859" r:id="rId615" name="Check Box 763">
              <controlPr defaultSize="0" autoFill="0" autoLine="0" autoPict="0">
                <anchor moveWithCells="1">
                  <from>
                    <xdr:col>17</xdr:col>
                    <xdr:colOff>101600</xdr:colOff>
                    <xdr:row>308</xdr:row>
                    <xdr:rowOff>25400</xdr:rowOff>
                  </from>
                  <to>
                    <xdr:col>17</xdr:col>
                    <xdr:colOff>292100</xdr:colOff>
                    <xdr:row>308</xdr:row>
                    <xdr:rowOff>139700</xdr:rowOff>
                  </to>
                </anchor>
              </controlPr>
            </control>
          </mc:Choice>
        </mc:AlternateContent>
        <mc:AlternateContent xmlns:mc="http://schemas.openxmlformats.org/markup-compatibility/2006">
          <mc:Choice Requires="x14">
            <control shapeId="4860" r:id="rId616" name="Check Box 764">
              <controlPr defaultSize="0" autoFill="0" autoLine="0" autoPict="0">
                <anchor moveWithCells="1">
                  <from>
                    <xdr:col>14</xdr:col>
                    <xdr:colOff>101600</xdr:colOff>
                    <xdr:row>309</xdr:row>
                    <xdr:rowOff>25400</xdr:rowOff>
                  </from>
                  <to>
                    <xdr:col>14</xdr:col>
                    <xdr:colOff>292100</xdr:colOff>
                    <xdr:row>309</xdr:row>
                    <xdr:rowOff>139700</xdr:rowOff>
                  </to>
                </anchor>
              </controlPr>
            </control>
          </mc:Choice>
        </mc:AlternateContent>
        <mc:AlternateContent xmlns:mc="http://schemas.openxmlformats.org/markup-compatibility/2006">
          <mc:Choice Requires="x14">
            <control shapeId="4861" r:id="rId617" name="Check Box 765">
              <controlPr defaultSize="0" autoFill="0" autoLine="0" autoPict="0">
                <anchor moveWithCells="1">
                  <from>
                    <xdr:col>14</xdr:col>
                    <xdr:colOff>101600</xdr:colOff>
                    <xdr:row>310</xdr:row>
                    <xdr:rowOff>25400</xdr:rowOff>
                  </from>
                  <to>
                    <xdr:col>14</xdr:col>
                    <xdr:colOff>292100</xdr:colOff>
                    <xdr:row>310</xdr:row>
                    <xdr:rowOff>139700</xdr:rowOff>
                  </to>
                </anchor>
              </controlPr>
            </control>
          </mc:Choice>
        </mc:AlternateContent>
        <mc:AlternateContent xmlns:mc="http://schemas.openxmlformats.org/markup-compatibility/2006">
          <mc:Choice Requires="x14">
            <control shapeId="4862" r:id="rId618" name="Check Box 766">
              <controlPr defaultSize="0" autoFill="0" autoLine="0" autoPict="0">
                <anchor moveWithCells="1">
                  <from>
                    <xdr:col>14</xdr:col>
                    <xdr:colOff>101600</xdr:colOff>
                    <xdr:row>311</xdr:row>
                    <xdr:rowOff>25400</xdr:rowOff>
                  </from>
                  <to>
                    <xdr:col>14</xdr:col>
                    <xdr:colOff>292100</xdr:colOff>
                    <xdr:row>311</xdr:row>
                    <xdr:rowOff>139700</xdr:rowOff>
                  </to>
                </anchor>
              </controlPr>
            </control>
          </mc:Choice>
        </mc:AlternateContent>
        <mc:AlternateContent xmlns:mc="http://schemas.openxmlformats.org/markup-compatibility/2006">
          <mc:Choice Requires="x14">
            <control shapeId="4863" r:id="rId619" name="Check Box 767">
              <controlPr defaultSize="0" autoFill="0" autoLine="0" autoPict="0">
                <anchor moveWithCells="1">
                  <from>
                    <xdr:col>14</xdr:col>
                    <xdr:colOff>101600</xdr:colOff>
                    <xdr:row>312</xdr:row>
                    <xdr:rowOff>25400</xdr:rowOff>
                  </from>
                  <to>
                    <xdr:col>14</xdr:col>
                    <xdr:colOff>292100</xdr:colOff>
                    <xdr:row>312</xdr:row>
                    <xdr:rowOff>139700</xdr:rowOff>
                  </to>
                </anchor>
              </controlPr>
            </control>
          </mc:Choice>
        </mc:AlternateContent>
        <mc:AlternateContent xmlns:mc="http://schemas.openxmlformats.org/markup-compatibility/2006">
          <mc:Choice Requires="x14">
            <control shapeId="4864" r:id="rId620" name="Check Box 768">
              <controlPr defaultSize="0" autoFill="0" autoLine="0" autoPict="0">
                <anchor moveWithCells="1">
                  <from>
                    <xdr:col>14</xdr:col>
                    <xdr:colOff>101600</xdr:colOff>
                    <xdr:row>313</xdr:row>
                    <xdr:rowOff>25400</xdr:rowOff>
                  </from>
                  <to>
                    <xdr:col>14</xdr:col>
                    <xdr:colOff>292100</xdr:colOff>
                    <xdr:row>313</xdr:row>
                    <xdr:rowOff>139700</xdr:rowOff>
                  </to>
                </anchor>
              </controlPr>
            </control>
          </mc:Choice>
        </mc:AlternateContent>
        <mc:AlternateContent xmlns:mc="http://schemas.openxmlformats.org/markup-compatibility/2006">
          <mc:Choice Requires="x14">
            <control shapeId="4865" r:id="rId621" name="Check Box 769">
              <controlPr defaultSize="0" autoFill="0" autoLine="0" autoPict="0">
                <anchor moveWithCells="1">
                  <from>
                    <xdr:col>14</xdr:col>
                    <xdr:colOff>101600</xdr:colOff>
                    <xdr:row>314</xdr:row>
                    <xdr:rowOff>25400</xdr:rowOff>
                  </from>
                  <to>
                    <xdr:col>14</xdr:col>
                    <xdr:colOff>292100</xdr:colOff>
                    <xdr:row>314</xdr:row>
                    <xdr:rowOff>139700</xdr:rowOff>
                  </to>
                </anchor>
              </controlPr>
            </control>
          </mc:Choice>
        </mc:AlternateContent>
        <mc:AlternateContent xmlns:mc="http://schemas.openxmlformats.org/markup-compatibility/2006">
          <mc:Choice Requires="x14">
            <control shapeId="4866" r:id="rId622" name="Check Box 770">
              <controlPr defaultSize="0" autoFill="0" autoLine="0" autoPict="0">
                <anchor moveWithCells="1">
                  <from>
                    <xdr:col>14</xdr:col>
                    <xdr:colOff>101600</xdr:colOff>
                    <xdr:row>315</xdr:row>
                    <xdr:rowOff>25400</xdr:rowOff>
                  </from>
                  <to>
                    <xdr:col>14</xdr:col>
                    <xdr:colOff>292100</xdr:colOff>
                    <xdr:row>315</xdr:row>
                    <xdr:rowOff>139700</xdr:rowOff>
                  </to>
                </anchor>
              </controlPr>
            </control>
          </mc:Choice>
        </mc:AlternateContent>
        <mc:AlternateContent xmlns:mc="http://schemas.openxmlformats.org/markup-compatibility/2006">
          <mc:Choice Requires="x14">
            <control shapeId="4867" r:id="rId623" name="Check Box 771">
              <controlPr defaultSize="0" autoFill="0" autoLine="0" autoPict="0">
                <anchor moveWithCells="1">
                  <from>
                    <xdr:col>14</xdr:col>
                    <xdr:colOff>101600</xdr:colOff>
                    <xdr:row>316</xdr:row>
                    <xdr:rowOff>25400</xdr:rowOff>
                  </from>
                  <to>
                    <xdr:col>14</xdr:col>
                    <xdr:colOff>292100</xdr:colOff>
                    <xdr:row>316</xdr:row>
                    <xdr:rowOff>139700</xdr:rowOff>
                  </to>
                </anchor>
              </controlPr>
            </control>
          </mc:Choice>
        </mc:AlternateContent>
        <mc:AlternateContent xmlns:mc="http://schemas.openxmlformats.org/markup-compatibility/2006">
          <mc:Choice Requires="x14">
            <control shapeId="4868" r:id="rId624" name="Check Box 772">
              <controlPr defaultSize="0" autoFill="0" autoLine="0" autoPict="0">
                <anchor moveWithCells="1">
                  <from>
                    <xdr:col>14</xdr:col>
                    <xdr:colOff>101600</xdr:colOff>
                    <xdr:row>317</xdr:row>
                    <xdr:rowOff>25400</xdr:rowOff>
                  </from>
                  <to>
                    <xdr:col>14</xdr:col>
                    <xdr:colOff>292100</xdr:colOff>
                    <xdr:row>317</xdr:row>
                    <xdr:rowOff>139700</xdr:rowOff>
                  </to>
                </anchor>
              </controlPr>
            </control>
          </mc:Choice>
        </mc:AlternateContent>
        <mc:AlternateContent xmlns:mc="http://schemas.openxmlformats.org/markup-compatibility/2006">
          <mc:Choice Requires="x14">
            <control shapeId="4869" r:id="rId625" name="Check Box 773">
              <controlPr defaultSize="0" autoFill="0" autoLine="0" autoPict="0">
                <anchor moveWithCells="1">
                  <from>
                    <xdr:col>17</xdr:col>
                    <xdr:colOff>101600</xdr:colOff>
                    <xdr:row>309</xdr:row>
                    <xdr:rowOff>25400</xdr:rowOff>
                  </from>
                  <to>
                    <xdr:col>17</xdr:col>
                    <xdr:colOff>292100</xdr:colOff>
                    <xdr:row>309</xdr:row>
                    <xdr:rowOff>139700</xdr:rowOff>
                  </to>
                </anchor>
              </controlPr>
            </control>
          </mc:Choice>
        </mc:AlternateContent>
        <mc:AlternateContent xmlns:mc="http://schemas.openxmlformats.org/markup-compatibility/2006">
          <mc:Choice Requires="x14">
            <control shapeId="4870" r:id="rId626" name="Check Box 774">
              <controlPr defaultSize="0" autoFill="0" autoLine="0" autoPict="0">
                <anchor moveWithCells="1">
                  <from>
                    <xdr:col>17</xdr:col>
                    <xdr:colOff>101600</xdr:colOff>
                    <xdr:row>310</xdr:row>
                    <xdr:rowOff>25400</xdr:rowOff>
                  </from>
                  <to>
                    <xdr:col>17</xdr:col>
                    <xdr:colOff>292100</xdr:colOff>
                    <xdr:row>310</xdr:row>
                    <xdr:rowOff>139700</xdr:rowOff>
                  </to>
                </anchor>
              </controlPr>
            </control>
          </mc:Choice>
        </mc:AlternateContent>
        <mc:AlternateContent xmlns:mc="http://schemas.openxmlformats.org/markup-compatibility/2006">
          <mc:Choice Requires="x14">
            <control shapeId="4871" r:id="rId627" name="Check Box 775">
              <controlPr defaultSize="0" autoFill="0" autoLine="0" autoPict="0">
                <anchor moveWithCells="1">
                  <from>
                    <xdr:col>17</xdr:col>
                    <xdr:colOff>101600</xdr:colOff>
                    <xdr:row>311</xdr:row>
                    <xdr:rowOff>25400</xdr:rowOff>
                  </from>
                  <to>
                    <xdr:col>17</xdr:col>
                    <xdr:colOff>292100</xdr:colOff>
                    <xdr:row>311</xdr:row>
                    <xdr:rowOff>139700</xdr:rowOff>
                  </to>
                </anchor>
              </controlPr>
            </control>
          </mc:Choice>
        </mc:AlternateContent>
        <mc:AlternateContent xmlns:mc="http://schemas.openxmlformats.org/markup-compatibility/2006">
          <mc:Choice Requires="x14">
            <control shapeId="4872" r:id="rId628" name="Check Box 776">
              <controlPr defaultSize="0" autoFill="0" autoLine="0" autoPict="0">
                <anchor moveWithCells="1">
                  <from>
                    <xdr:col>17</xdr:col>
                    <xdr:colOff>101600</xdr:colOff>
                    <xdr:row>312</xdr:row>
                    <xdr:rowOff>25400</xdr:rowOff>
                  </from>
                  <to>
                    <xdr:col>17</xdr:col>
                    <xdr:colOff>292100</xdr:colOff>
                    <xdr:row>312</xdr:row>
                    <xdr:rowOff>139700</xdr:rowOff>
                  </to>
                </anchor>
              </controlPr>
            </control>
          </mc:Choice>
        </mc:AlternateContent>
        <mc:AlternateContent xmlns:mc="http://schemas.openxmlformats.org/markup-compatibility/2006">
          <mc:Choice Requires="x14">
            <control shapeId="4873" r:id="rId629" name="Check Box 777">
              <controlPr defaultSize="0" autoFill="0" autoLine="0" autoPict="0">
                <anchor moveWithCells="1">
                  <from>
                    <xdr:col>17</xdr:col>
                    <xdr:colOff>101600</xdr:colOff>
                    <xdr:row>313</xdr:row>
                    <xdr:rowOff>25400</xdr:rowOff>
                  </from>
                  <to>
                    <xdr:col>17</xdr:col>
                    <xdr:colOff>292100</xdr:colOff>
                    <xdr:row>313</xdr:row>
                    <xdr:rowOff>139700</xdr:rowOff>
                  </to>
                </anchor>
              </controlPr>
            </control>
          </mc:Choice>
        </mc:AlternateContent>
        <mc:AlternateContent xmlns:mc="http://schemas.openxmlformats.org/markup-compatibility/2006">
          <mc:Choice Requires="x14">
            <control shapeId="4874" r:id="rId630" name="Check Box 778">
              <controlPr defaultSize="0" autoFill="0" autoLine="0" autoPict="0">
                <anchor moveWithCells="1">
                  <from>
                    <xdr:col>17</xdr:col>
                    <xdr:colOff>101600</xdr:colOff>
                    <xdr:row>314</xdr:row>
                    <xdr:rowOff>25400</xdr:rowOff>
                  </from>
                  <to>
                    <xdr:col>17</xdr:col>
                    <xdr:colOff>292100</xdr:colOff>
                    <xdr:row>314</xdr:row>
                    <xdr:rowOff>139700</xdr:rowOff>
                  </to>
                </anchor>
              </controlPr>
            </control>
          </mc:Choice>
        </mc:AlternateContent>
        <mc:AlternateContent xmlns:mc="http://schemas.openxmlformats.org/markup-compatibility/2006">
          <mc:Choice Requires="x14">
            <control shapeId="4875" r:id="rId631" name="Check Box 779">
              <controlPr defaultSize="0" autoFill="0" autoLine="0" autoPict="0">
                <anchor moveWithCells="1">
                  <from>
                    <xdr:col>17</xdr:col>
                    <xdr:colOff>101600</xdr:colOff>
                    <xdr:row>315</xdr:row>
                    <xdr:rowOff>25400</xdr:rowOff>
                  </from>
                  <to>
                    <xdr:col>17</xdr:col>
                    <xdr:colOff>292100</xdr:colOff>
                    <xdr:row>315</xdr:row>
                    <xdr:rowOff>139700</xdr:rowOff>
                  </to>
                </anchor>
              </controlPr>
            </control>
          </mc:Choice>
        </mc:AlternateContent>
        <mc:AlternateContent xmlns:mc="http://schemas.openxmlformats.org/markup-compatibility/2006">
          <mc:Choice Requires="x14">
            <control shapeId="4876" r:id="rId632" name="Check Box 780">
              <controlPr defaultSize="0" autoFill="0" autoLine="0" autoPict="0">
                <anchor moveWithCells="1">
                  <from>
                    <xdr:col>17</xdr:col>
                    <xdr:colOff>101600</xdr:colOff>
                    <xdr:row>316</xdr:row>
                    <xdr:rowOff>25400</xdr:rowOff>
                  </from>
                  <to>
                    <xdr:col>17</xdr:col>
                    <xdr:colOff>292100</xdr:colOff>
                    <xdr:row>316</xdr:row>
                    <xdr:rowOff>139700</xdr:rowOff>
                  </to>
                </anchor>
              </controlPr>
            </control>
          </mc:Choice>
        </mc:AlternateContent>
        <mc:AlternateContent xmlns:mc="http://schemas.openxmlformats.org/markup-compatibility/2006">
          <mc:Choice Requires="x14">
            <control shapeId="4877" r:id="rId633" name="Check Box 781">
              <controlPr defaultSize="0" autoFill="0" autoLine="0" autoPict="0">
                <anchor moveWithCells="1">
                  <from>
                    <xdr:col>17</xdr:col>
                    <xdr:colOff>101600</xdr:colOff>
                    <xdr:row>317</xdr:row>
                    <xdr:rowOff>25400</xdr:rowOff>
                  </from>
                  <to>
                    <xdr:col>17</xdr:col>
                    <xdr:colOff>292100</xdr:colOff>
                    <xdr:row>317</xdr:row>
                    <xdr:rowOff>139700</xdr:rowOff>
                  </to>
                </anchor>
              </controlPr>
            </control>
          </mc:Choice>
        </mc:AlternateContent>
        <mc:AlternateContent xmlns:mc="http://schemas.openxmlformats.org/markup-compatibility/2006">
          <mc:Choice Requires="x14">
            <control shapeId="4878" r:id="rId634" name="Check Box 782">
              <controlPr defaultSize="0" autoFill="0" autoLine="0" autoPict="0">
                <anchor moveWithCells="1">
                  <from>
                    <xdr:col>14</xdr:col>
                    <xdr:colOff>101600</xdr:colOff>
                    <xdr:row>318</xdr:row>
                    <xdr:rowOff>25400</xdr:rowOff>
                  </from>
                  <to>
                    <xdr:col>14</xdr:col>
                    <xdr:colOff>292100</xdr:colOff>
                    <xdr:row>318</xdr:row>
                    <xdr:rowOff>139700</xdr:rowOff>
                  </to>
                </anchor>
              </controlPr>
            </control>
          </mc:Choice>
        </mc:AlternateContent>
        <mc:AlternateContent xmlns:mc="http://schemas.openxmlformats.org/markup-compatibility/2006">
          <mc:Choice Requires="x14">
            <control shapeId="4879" r:id="rId635" name="Check Box 783">
              <controlPr defaultSize="0" autoFill="0" autoLine="0" autoPict="0">
                <anchor moveWithCells="1">
                  <from>
                    <xdr:col>14</xdr:col>
                    <xdr:colOff>101600</xdr:colOff>
                    <xdr:row>319</xdr:row>
                    <xdr:rowOff>25400</xdr:rowOff>
                  </from>
                  <to>
                    <xdr:col>14</xdr:col>
                    <xdr:colOff>292100</xdr:colOff>
                    <xdr:row>319</xdr:row>
                    <xdr:rowOff>139700</xdr:rowOff>
                  </to>
                </anchor>
              </controlPr>
            </control>
          </mc:Choice>
        </mc:AlternateContent>
        <mc:AlternateContent xmlns:mc="http://schemas.openxmlformats.org/markup-compatibility/2006">
          <mc:Choice Requires="x14">
            <control shapeId="4880" r:id="rId636" name="Check Box 784">
              <controlPr defaultSize="0" autoFill="0" autoLine="0" autoPict="0">
                <anchor moveWithCells="1">
                  <from>
                    <xdr:col>14</xdr:col>
                    <xdr:colOff>101600</xdr:colOff>
                    <xdr:row>320</xdr:row>
                    <xdr:rowOff>25400</xdr:rowOff>
                  </from>
                  <to>
                    <xdr:col>14</xdr:col>
                    <xdr:colOff>292100</xdr:colOff>
                    <xdr:row>320</xdr:row>
                    <xdr:rowOff>139700</xdr:rowOff>
                  </to>
                </anchor>
              </controlPr>
            </control>
          </mc:Choice>
        </mc:AlternateContent>
        <mc:AlternateContent xmlns:mc="http://schemas.openxmlformats.org/markup-compatibility/2006">
          <mc:Choice Requires="x14">
            <control shapeId="4881" r:id="rId637" name="Check Box 785">
              <controlPr defaultSize="0" autoFill="0" autoLine="0" autoPict="0">
                <anchor moveWithCells="1">
                  <from>
                    <xdr:col>14</xdr:col>
                    <xdr:colOff>101600</xdr:colOff>
                    <xdr:row>321</xdr:row>
                    <xdr:rowOff>25400</xdr:rowOff>
                  </from>
                  <to>
                    <xdr:col>14</xdr:col>
                    <xdr:colOff>292100</xdr:colOff>
                    <xdr:row>321</xdr:row>
                    <xdr:rowOff>139700</xdr:rowOff>
                  </to>
                </anchor>
              </controlPr>
            </control>
          </mc:Choice>
        </mc:AlternateContent>
        <mc:AlternateContent xmlns:mc="http://schemas.openxmlformats.org/markup-compatibility/2006">
          <mc:Choice Requires="x14">
            <control shapeId="4882" r:id="rId638" name="Check Box 786">
              <controlPr defaultSize="0" autoFill="0" autoLine="0" autoPict="0">
                <anchor moveWithCells="1">
                  <from>
                    <xdr:col>14</xdr:col>
                    <xdr:colOff>101600</xdr:colOff>
                    <xdr:row>322</xdr:row>
                    <xdr:rowOff>25400</xdr:rowOff>
                  </from>
                  <to>
                    <xdr:col>14</xdr:col>
                    <xdr:colOff>292100</xdr:colOff>
                    <xdr:row>322</xdr:row>
                    <xdr:rowOff>139700</xdr:rowOff>
                  </to>
                </anchor>
              </controlPr>
            </control>
          </mc:Choice>
        </mc:AlternateContent>
        <mc:AlternateContent xmlns:mc="http://schemas.openxmlformats.org/markup-compatibility/2006">
          <mc:Choice Requires="x14">
            <control shapeId="4883" r:id="rId639" name="Check Box 787">
              <controlPr defaultSize="0" autoFill="0" autoLine="0" autoPict="0">
                <anchor moveWithCells="1">
                  <from>
                    <xdr:col>14</xdr:col>
                    <xdr:colOff>101600</xdr:colOff>
                    <xdr:row>323</xdr:row>
                    <xdr:rowOff>25400</xdr:rowOff>
                  </from>
                  <to>
                    <xdr:col>14</xdr:col>
                    <xdr:colOff>292100</xdr:colOff>
                    <xdr:row>323</xdr:row>
                    <xdr:rowOff>139700</xdr:rowOff>
                  </to>
                </anchor>
              </controlPr>
            </control>
          </mc:Choice>
        </mc:AlternateContent>
        <mc:AlternateContent xmlns:mc="http://schemas.openxmlformats.org/markup-compatibility/2006">
          <mc:Choice Requires="x14">
            <control shapeId="4884" r:id="rId640" name="Check Box 788">
              <controlPr defaultSize="0" autoFill="0" autoLine="0" autoPict="0">
                <anchor moveWithCells="1">
                  <from>
                    <xdr:col>14</xdr:col>
                    <xdr:colOff>101600</xdr:colOff>
                    <xdr:row>324</xdr:row>
                    <xdr:rowOff>25400</xdr:rowOff>
                  </from>
                  <to>
                    <xdr:col>14</xdr:col>
                    <xdr:colOff>292100</xdr:colOff>
                    <xdr:row>324</xdr:row>
                    <xdr:rowOff>139700</xdr:rowOff>
                  </to>
                </anchor>
              </controlPr>
            </control>
          </mc:Choice>
        </mc:AlternateContent>
        <mc:AlternateContent xmlns:mc="http://schemas.openxmlformats.org/markup-compatibility/2006">
          <mc:Choice Requires="x14">
            <control shapeId="4885" r:id="rId641" name="Check Box 789">
              <controlPr defaultSize="0" autoFill="0" autoLine="0" autoPict="0">
                <anchor moveWithCells="1">
                  <from>
                    <xdr:col>14</xdr:col>
                    <xdr:colOff>101600</xdr:colOff>
                    <xdr:row>325</xdr:row>
                    <xdr:rowOff>25400</xdr:rowOff>
                  </from>
                  <to>
                    <xdr:col>14</xdr:col>
                    <xdr:colOff>292100</xdr:colOff>
                    <xdr:row>325</xdr:row>
                    <xdr:rowOff>139700</xdr:rowOff>
                  </to>
                </anchor>
              </controlPr>
            </control>
          </mc:Choice>
        </mc:AlternateContent>
        <mc:AlternateContent xmlns:mc="http://schemas.openxmlformats.org/markup-compatibility/2006">
          <mc:Choice Requires="x14">
            <control shapeId="4886" r:id="rId642" name="Check Box 790">
              <controlPr defaultSize="0" autoFill="0" autoLine="0" autoPict="0">
                <anchor moveWithCells="1">
                  <from>
                    <xdr:col>14</xdr:col>
                    <xdr:colOff>101600</xdr:colOff>
                    <xdr:row>326</xdr:row>
                    <xdr:rowOff>25400</xdr:rowOff>
                  </from>
                  <to>
                    <xdr:col>14</xdr:col>
                    <xdr:colOff>292100</xdr:colOff>
                    <xdr:row>326</xdr:row>
                    <xdr:rowOff>139700</xdr:rowOff>
                  </to>
                </anchor>
              </controlPr>
            </control>
          </mc:Choice>
        </mc:AlternateContent>
        <mc:AlternateContent xmlns:mc="http://schemas.openxmlformats.org/markup-compatibility/2006">
          <mc:Choice Requires="x14">
            <control shapeId="4887" r:id="rId643" name="Check Box 791">
              <controlPr defaultSize="0" autoFill="0" autoLine="0" autoPict="0">
                <anchor moveWithCells="1">
                  <from>
                    <xdr:col>17</xdr:col>
                    <xdr:colOff>101600</xdr:colOff>
                    <xdr:row>318</xdr:row>
                    <xdr:rowOff>25400</xdr:rowOff>
                  </from>
                  <to>
                    <xdr:col>17</xdr:col>
                    <xdr:colOff>292100</xdr:colOff>
                    <xdr:row>318</xdr:row>
                    <xdr:rowOff>139700</xdr:rowOff>
                  </to>
                </anchor>
              </controlPr>
            </control>
          </mc:Choice>
        </mc:AlternateContent>
        <mc:AlternateContent xmlns:mc="http://schemas.openxmlformats.org/markup-compatibility/2006">
          <mc:Choice Requires="x14">
            <control shapeId="4888" r:id="rId644" name="Check Box 792">
              <controlPr defaultSize="0" autoFill="0" autoLine="0" autoPict="0">
                <anchor moveWithCells="1">
                  <from>
                    <xdr:col>17</xdr:col>
                    <xdr:colOff>101600</xdr:colOff>
                    <xdr:row>319</xdr:row>
                    <xdr:rowOff>25400</xdr:rowOff>
                  </from>
                  <to>
                    <xdr:col>17</xdr:col>
                    <xdr:colOff>292100</xdr:colOff>
                    <xdr:row>319</xdr:row>
                    <xdr:rowOff>139700</xdr:rowOff>
                  </to>
                </anchor>
              </controlPr>
            </control>
          </mc:Choice>
        </mc:AlternateContent>
        <mc:AlternateContent xmlns:mc="http://schemas.openxmlformats.org/markup-compatibility/2006">
          <mc:Choice Requires="x14">
            <control shapeId="4889" r:id="rId645" name="Check Box 793">
              <controlPr defaultSize="0" autoFill="0" autoLine="0" autoPict="0">
                <anchor moveWithCells="1">
                  <from>
                    <xdr:col>17</xdr:col>
                    <xdr:colOff>101600</xdr:colOff>
                    <xdr:row>320</xdr:row>
                    <xdr:rowOff>25400</xdr:rowOff>
                  </from>
                  <to>
                    <xdr:col>17</xdr:col>
                    <xdr:colOff>292100</xdr:colOff>
                    <xdr:row>320</xdr:row>
                    <xdr:rowOff>139700</xdr:rowOff>
                  </to>
                </anchor>
              </controlPr>
            </control>
          </mc:Choice>
        </mc:AlternateContent>
        <mc:AlternateContent xmlns:mc="http://schemas.openxmlformats.org/markup-compatibility/2006">
          <mc:Choice Requires="x14">
            <control shapeId="4890" r:id="rId646" name="Check Box 794">
              <controlPr defaultSize="0" autoFill="0" autoLine="0" autoPict="0">
                <anchor moveWithCells="1">
                  <from>
                    <xdr:col>17</xdr:col>
                    <xdr:colOff>101600</xdr:colOff>
                    <xdr:row>321</xdr:row>
                    <xdr:rowOff>25400</xdr:rowOff>
                  </from>
                  <to>
                    <xdr:col>17</xdr:col>
                    <xdr:colOff>292100</xdr:colOff>
                    <xdr:row>321</xdr:row>
                    <xdr:rowOff>139700</xdr:rowOff>
                  </to>
                </anchor>
              </controlPr>
            </control>
          </mc:Choice>
        </mc:AlternateContent>
        <mc:AlternateContent xmlns:mc="http://schemas.openxmlformats.org/markup-compatibility/2006">
          <mc:Choice Requires="x14">
            <control shapeId="4891" r:id="rId647" name="Check Box 795">
              <controlPr defaultSize="0" autoFill="0" autoLine="0" autoPict="0">
                <anchor moveWithCells="1">
                  <from>
                    <xdr:col>17</xdr:col>
                    <xdr:colOff>101600</xdr:colOff>
                    <xdr:row>322</xdr:row>
                    <xdr:rowOff>25400</xdr:rowOff>
                  </from>
                  <to>
                    <xdr:col>17</xdr:col>
                    <xdr:colOff>292100</xdr:colOff>
                    <xdr:row>322</xdr:row>
                    <xdr:rowOff>139700</xdr:rowOff>
                  </to>
                </anchor>
              </controlPr>
            </control>
          </mc:Choice>
        </mc:AlternateContent>
        <mc:AlternateContent xmlns:mc="http://schemas.openxmlformats.org/markup-compatibility/2006">
          <mc:Choice Requires="x14">
            <control shapeId="4892" r:id="rId648" name="Check Box 796">
              <controlPr defaultSize="0" autoFill="0" autoLine="0" autoPict="0">
                <anchor moveWithCells="1">
                  <from>
                    <xdr:col>17</xdr:col>
                    <xdr:colOff>101600</xdr:colOff>
                    <xdr:row>323</xdr:row>
                    <xdr:rowOff>25400</xdr:rowOff>
                  </from>
                  <to>
                    <xdr:col>17</xdr:col>
                    <xdr:colOff>292100</xdr:colOff>
                    <xdr:row>323</xdr:row>
                    <xdr:rowOff>139700</xdr:rowOff>
                  </to>
                </anchor>
              </controlPr>
            </control>
          </mc:Choice>
        </mc:AlternateContent>
        <mc:AlternateContent xmlns:mc="http://schemas.openxmlformats.org/markup-compatibility/2006">
          <mc:Choice Requires="x14">
            <control shapeId="4893" r:id="rId649" name="Check Box 797">
              <controlPr defaultSize="0" autoFill="0" autoLine="0" autoPict="0">
                <anchor moveWithCells="1">
                  <from>
                    <xdr:col>17</xdr:col>
                    <xdr:colOff>101600</xdr:colOff>
                    <xdr:row>324</xdr:row>
                    <xdr:rowOff>25400</xdr:rowOff>
                  </from>
                  <to>
                    <xdr:col>17</xdr:col>
                    <xdr:colOff>292100</xdr:colOff>
                    <xdr:row>324</xdr:row>
                    <xdr:rowOff>139700</xdr:rowOff>
                  </to>
                </anchor>
              </controlPr>
            </control>
          </mc:Choice>
        </mc:AlternateContent>
        <mc:AlternateContent xmlns:mc="http://schemas.openxmlformats.org/markup-compatibility/2006">
          <mc:Choice Requires="x14">
            <control shapeId="4894" r:id="rId650" name="Check Box 798">
              <controlPr defaultSize="0" autoFill="0" autoLine="0" autoPict="0">
                <anchor moveWithCells="1">
                  <from>
                    <xdr:col>17</xdr:col>
                    <xdr:colOff>101600</xdr:colOff>
                    <xdr:row>325</xdr:row>
                    <xdr:rowOff>25400</xdr:rowOff>
                  </from>
                  <to>
                    <xdr:col>17</xdr:col>
                    <xdr:colOff>292100</xdr:colOff>
                    <xdr:row>325</xdr:row>
                    <xdr:rowOff>139700</xdr:rowOff>
                  </to>
                </anchor>
              </controlPr>
            </control>
          </mc:Choice>
        </mc:AlternateContent>
        <mc:AlternateContent xmlns:mc="http://schemas.openxmlformats.org/markup-compatibility/2006">
          <mc:Choice Requires="x14">
            <control shapeId="4895" r:id="rId651" name="Check Box 799">
              <controlPr defaultSize="0" autoFill="0" autoLine="0" autoPict="0">
                <anchor moveWithCells="1">
                  <from>
                    <xdr:col>17</xdr:col>
                    <xdr:colOff>101600</xdr:colOff>
                    <xdr:row>326</xdr:row>
                    <xdr:rowOff>25400</xdr:rowOff>
                  </from>
                  <to>
                    <xdr:col>17</xdr:col>
                    <xdr:colOff>292100</xdr:colOff>
                    <xdr:row>326</xdr:row>
                    <xdr:rowOff>139700</xdr:rowOff>
                  </to>
                </anchor>
              </controlPr>
            </control>
          </mc:Choice>
        </mc:AlternateContent>
        <mc:AlternateContent xmlns:mc="http://schemas.openxmlformats.org/markup-compatibility/2006">
          <mc:Choice Requires="x14">
            <control shapeId="4896" r:id="rId652" name="Check Box 800">
              <controlPr defaultSize="0" autoFill="0" autoLine="0" autoPict="0">
                <anchor moveWithCells="1">
                  <from>
                    <xdr:col>14</xdr:col>
                    <xdr:colOff>101600</xdr:colOff>
                    <xdr:row>327</xdr:row>
                    <xdr:rowOff>25400</xdr:rowOff>
                  </from>
                  <to>
                    <xdr:col>14</xdr:col>
                    <xdr:colOff>292100</xdr:colOff>
                    <xdr:row>327</xdr:row>
                    <xdr:rowOff>139700</xdr:rowOff>
                  </to>
                </anchor>
              </controlPr>
            </control>
          </mc:Choice>
        </mc:AlternateContent>
        <mc:AlternateContent xmlns:mc="http://schemas.openxmlformats.org/markup-compatibility/2006">
          <mc:Choice Requires="x14">
            <control shapeId="4897" r:id="rId653" name="Check Box 801">
              <controlPr defaultSize="0" autoFill="0" autoLine="0" autoPict="0">
                <anchor moveWithCells="1">
                  <from>
                    <xdr:col>14</xdr:col>
                    <xdr:colOff>101600</xdr:colOff>
                    <xdr:row>328</xdr:row>
                    <xdr:rowOff>25400</xdr:rowOff>
                  </from>
                  <to>
                    <xdr:col>14</xdr:col>
                    <xdr:colOff>292100</xdr:colOff>
                    <xdr:row>328</xdr:row>
                    <xdr:rowOff>139700</xdr:rowOff>
                  </to>
                </anchor>
              </controlPr>
            </control>
          </mc:Choice>
        </mc:AlternateContent>
        <mc:AlternateContent xmlns:mc="http://schemas.openxmlformats.org/markup-compatibility/2006">
          <mc:Choice Requires="x14">
            <control shapeId="4898" r:id="rId654" name="Check Box 802">
              <controlPr defaultSize="0" autoFill="0" autoLine="0" autoPict="0">
                <anchor moveWithCells="1">
                  <from>
                    <xdr:col>14</xdr:col>
                    <xdr:colOff>101600</xdr:colOff>
                    <xdr:row>329</xdr:row>
                    <xdr:rowOff>25400</xdr:rowOff>
                  </from>
                  <to>
                    <xdr:col>14</xdr:col>
                    <xdr:colOff>292100</xdr:colOff>
                    <xdr:row>329</xdr:row>
                    <xdr:rowOff>139700</xdr:rowOff>
                  </to>
                </anchor>
              </controlPr>
            </control>
          </mc:Choice>
        </mc:AlternateContent>
        <mc:AlternateContent xmlns:mc="http://schemas.openxmlformats.org/markup-compatibility/2006">
          <mc:Choice Requires="x14">
            <control shapeId="4899" r:id="rId655" name="Check Box 803">
              <controlPr defaultSize="0" autoFill="0" autoLine="0" autoPict="0">
                <anchor moveWithCells="1">
                  <from>
                    <xdr:col>14</xdr:col>
                    <xdr:colOff>101600</xdr:colOff>
                    <xdr:row>330</xdr:row>
                    <xdr:rowOff>25400</xdr:rowOff>
                  </from>
                  <to>
                    <xdr:col>14</xdr:col>
                    <xdr:colOff>292100</xdr:colOff>
                    <xdr:row>330</xdr:row>
                    <xdr:rowOff>139700</xdr:rowOff>
                  </to>
                </anchor>
              </controlPr>
            </control>
          </mc:Choice>
        </mc:AlternateContent>
        <mc:AlternateContent xmlns:mc="http://schemas.openxmlformats.org/markup-compatibility/2006">
          <mc:Choice Requires="x14">
            <control shapeId="4900" r:id="rId656" name="Check Box 804">
              <controlPr defaultSize="0" autoFill="0" autoLine="0" autoPict="0">
                <anchor moveWithCells="1">
                  <from>
                    <xdr:col>14</xdr:col>
                    <xdr:colOff>101600</xdr:colOff>
                    <xdr:row>331</xdr:row>
                    <xdr:rowOff>25400</xdr:rowOff>
                  </from>
                  <to>
                    <xdr:col>14</xdr:col>
                    <xdr:colOff>292100</xdr:colOff>
                    <xdr:row>331</xdr:row>
                    <xdr:rowOff>139700</xdr:rowOff>
                  </to>
                </anchor>
              </controlPr>
            </control>
          </mc:Choice>
        </mc:AlternateContent>
        <mc:AlternateContent xmlns:mc="http://schemas.openxmlformats.org/markup-compatibility/2006">
          <mc:Choice Requires="x14">
            <control shapeId="4901" r:id="rId657" name="Check Box 805">
              <controlPr defaultSize="0" autoFill="0" autoLine="0" autoPict="0">
                <anchor moveWithCells="1">
                  <from>
                    <xdr:col>14</xdr:col>
                    <xdr:colOff>101600</xdr:colOff>
                    <xdr:row>332</xdr:row>
                    <xdr:rowOff>25400</xdr:rowOff>
                  </from>
                  <to>
                    <xdr:col>14</xdr:col>
                    <xdr:colOff>292100</xdr:colOff>
                    <xdr:row>332</xdr:row>
                    <xdr:rowOff>139700</xdr:rowOff>
                  </to>
                </anchor>
              </controlPr>
            </control>
          </mc:Choice>
        </mc:AlternateContent>
        <mc:AlternateContent xmlns:mc="http://schemas.openxmlformats.org/markup-compatibility/2006">
          <mc:Choice Requires="x14">
            <control shapeId="4902" r:id="rId658" name="Check Box 806">
              <controlPr defaultSize="0" autoFill="0" autoLine="0" autoPict="0">
                <anchor moveWithCells="1">
                  <from>
                    <xdr:col>14</xdr:col>
                    <xdr:colOff>101600</xdr:colOff>
                    <xdr:row>333</xdr:row>
                    <xdr:rowOff>25400</xdr:rowOff>
                  </from>
                  <to>
                    <xdr:col>14</xdr:col>
                    <xdr:colOff>292100</xdr:colOff>
                    <xdr:row>333</xdr:row>
                    <xdr:rowOff>139700</xdr:rowOff>
                  </to>
                </anchor>
              </controlPr>
            </control>
          </mc:Choice>
        </mc:AlternateContent>
        <mc:AlternateContent xmlns:mc="http://schemas.openxmlformats.org/markup-compatibility/2006">
          <mc:Choice Requires="x14">
            <control shapeId="4903" r:id="rId659" name="Check Box 807">
              <controlPr defaultSize="0" autoFill="0" autoLine="0" autoPict="0">
                <anchor moveWithCells="1">
                  <from>
                    <xdr:col>14</xdr:col>
                    <xdr:colOff>101600</xdr:colOff>
                    <xdr:row>334</xdr:row>
                    <xdr:rowOff>25400</xdr:rowOff>
                  </from>
                  <to>
                    <xdr:col>14</xdr:col>
                    <xdr:colOff>292100</xdr:colOff>
                    <xdr:row>334</xdr:row>
                    <xdr:rowOff>139700</xdr:rowOff>
                  </to>
                </anchor>
              </controlPr>
            </control>
          </mc:Choice>
        </mc:AlternateContent>
        <mc:AlternateContent xmlns:mc="http://schemas.openxmlformats.org/markup-compatibility/2006">
          <mc:Choice Requires="x14">
            <control shapeId="4904" r:id="rId660" name="Check Box 808">
              <controlPr defaultSize="0" autoFill="0" autoLine="0" autoPict="0">
                <anchor moveWithCells="1">
                  <from>
                    <xdr:col>14</xdr:col>
                    <xdr:colOff>101600</xdr:colOff>
                    <xdr:row>335</xdr:row>
                    <xdr:rowOff>25400</xdr:rowOff>
                  </from>
                  <to>
                    <xdr:col>14</xdr:col>
                    <xdr:colOff>292100</xdr:colOff>
                    <xdr:row>335</xdr:row>
                    <xdr:rowOff>139700</xdr:rowOff>
                  </to>
                </anchor>
              </controlPr>
            </control>
          </mc:Choice>
        </mc:AlternateContent>
        <mc:AlternateContent xmlns:mc="http://schemas.openxmlformats.org/markup-compatibility/2006">
          <mc:Choice Requires="x14">
            <control shapeId="4905" r:id="rId661" name="Check Box 809">
              <controlPr defaultSize="0" autoFill="0" autoLine="0" autoPict="0">
                <anchor moveWithCells="1">
                  <from>
                    <xdr:col>17</xdr:col>
                    <xdr:colOff>101600</xdr:colOff>
                    <xdr:row>327</xdr:row>
                    <xdr:rowOff>25400</xdr:rowOff>
                  </from>
                  <to>
                    <xdr:col>17</xdr:col>
                    <xdr:colOff>292100</xdr:colOff>
                    <xdr:row>327</xdr:row>
                    <xdr:rowOff>139700</xdr:rowOff>
                  </to>
                </anchor>
              </controlPr>
            </control>
          </mc:Choice>
        </mc:AlternateContent>
        <mc:AlternateContent xmlns:mc="http://schemas.openxmlformats.org/markup-compatibility/2006">
          <mc:Choice Requires="x14">
            <control shapeId="4906" r:id="rId662" name="Check Box 810">
              <controlPr defaultSize="0" autoFill="0" autoLine="0" autoPict="0">
                <anchor moveWithCells="1">
                  <from>
                    <xdr:col>17</xdr:col>
                    <xdr:colOff>101600</xdr:colOff>
                    <xdr:row>328</xdr:row>
                    <xdr:rowOff>25400</xdr:rowOff>
                  </from>
                  <to>
                    <xdr:col>17</xdr:col>
                    <xdr:colOff>292100</xdr:colOff>
                    <xdr:row>328</xdr:row>
                    <xdr:rowOff>139700</xdr:rowOff>
                  </to>
                </anchor>
              </controlPr>
            </control>
          </mc:Choice>
        </mc:AlternateContent>
        <mc:AlternateContent xmlns:mc="http://schemas.openxmlformats.org/markup-compatibility/2006">
          <mc:Choice Requires="x14">
            <control shapeId="4907" r:id="rId663" name="Check Box 811">
              <controlPr defaultSize="0" autoFill="0" autoLine="0" autoPict="0">
                <anchor moveWithCells="1">
                  <from>
                    <xdr:col>17</xdr:col>
                    <xdr:colOff>101600</xdr:colOff>
                    <xdr:row>329</xdr:row>
                    <xdr:rowOff>25400</xdr:rowOff>
                  </from>
                  <to>
                    <xdr:col>17</xdr:col>
                    <xdr:colOff>292100</xdr:colOff>
                    <xdr:row>329</xdr:row>
                    <xdr:rowOff>139700</xdr:rowOff>
                  </to>
                </anchor>
              </controlPr>
            </control>
          </mc:Choice>
        </mc:AlternateContent>
        <mc:AlternateContent xmlns:mc="http://schemas.openxmlformats.org/markup-compatibility/2006">
          <mc:Choice Requires="x14">
            <control shapeId="4908" r:id="rId664" name="Check Box 812">
              <controlPr defaultSize="0" autoFill="0" autoLine="0" autoPict="0">
                <anchor moveWithCells="1">
                  <from>
                    <xdr:col>17</xdr:col>
                    <xdr:colOff>101600</xdr:colOff>
                    <xdr:row>330</xdr:row>
                    <xdr:rowOff>25400</xdr:rowOff>
                  </from>
                  <to>
                    <xdr:col>17</xdr:col>
                    <xdr:colOff>292100</xdr:colOff>
                    <xdr:row>330</xdr:row>
                    <xdr:rowOff>139700</xdr:rowOff>
                  </to>
                </anchor>
              </controlPr>
            </control>
          </mc:Choice>
        </mc:AlternateContent>
        <mc:AlternateContent xmlns:mc="http://schemas.openxmlformats.org/markup-compatibility/2006">
          <mc:Choice Requires="x14">
            <control shapeId="4909" r:id="rId665" name="Check Box 813">
              <controlPr defaultSize="0" autoFill="0" autoLine="0" autoPict="0">
                <anchor moveWithCells="1">
                  <from>
                    <xdr:col>17</xdr:col>
                    <xdr:colOff>101600</xdr:colOff>
                    <xdr:row>331</xdr:row>
                    <xdr:rowOff>25400</xdr:rowOff>
                  </from>
                  <to>
                    <xdr:col>17</xdr:col>
                    <xdr:colOff>292100</xdr:colOff>
                    <xdr:row>331</xdr:row>
                    <xdr:rowOff>139700</xdr:rowOff>
                  </to>
                </anchor>
              </controlPr>
            </control>
          </mc:Choice>
        </mc:AlternateContent>
        <mc:AlternateContent xmlns:mc="http://schemas.openxmlformats.org/markup-compatibility/2006">
          <mc:Choice Requires="x14">
            <control shapeId="4910" r:id="rId666" name="Check Box 814">
              <controlPr defaultSize="0" autoFill="0" autoLine="0" autoPict="0">
                <anchor moveWithCells="1">
                  <from>
                    <xdr:col>17</xdr:col>
                    <xdr:colOff>101600</xdr:colOff>
                    <xdr:row>332</xdr:row>
                    <xdr:rowOff>25400</xdr:rowOff>
                  </from>
                  <to>
                    <xdr:col>17</xdr:col>
                    <xdr:colOff>292100</xdr:colOff>
                    <xdr:row>332</xdr:row>
                    <xdr:rowOff>139700</xdr:rowOff>
                  </to>
                </anchor>
              </controlPr>
            </control>
          </mc:Choice>
        </mc:AlternateContent>
        <mc:AlternateContent xmlns:mc="http://schemas.openxmlformats.org/markup-compatibility/2006">
          <mc:Choice Requires="x14">
            <control shapeId="4911" r:id="rId667" name="Check Box 815">
              <controlPr defaultSize="0" autoFill="0" autoLine="0" autoPict="0">
                <anchor moveWithCells="1">
                  <from>
                    <xdr:col>17</xdr:col>
                    <xdr:colOff>101600</xdr:colOff>
                    <xdr:row>333</xdr:row>
                    <xdr:rowOff>25400</xdr:rowOff>
                  </from>
                  <to>
                    <xdr:col>17</xdr:col>
                    <xdr:colOff>292100</xdr:colOff>
                    <xdr:row>333</xdr:row>
                    <xdr:rowOff>139700</xdr:rowOff>
                  </to>
                </anchor>
              </controlPr>
            </control>
          </mc:Choice>
        </mc:AlternateContent>
        <mc:AlternateContent xmlns:mc="http://schemas.openxmlformats.org/markup-compatibility/2006">
          <mc:Choice Requires="x14">
            <control shapeId="4912" r:id="rId668" name="Check Box 816">
              <controlPr defaultSize="0" autoFill="0" autoLine="0" autoPict="0">
                <anchor moveWithCells="1">
                  <from>
                    <xdr:col>17</xdr:col>
                    <xdr:colOff>101600</xdr:colOff>
                    <xdr:row>334</xdr:row>
                    <xdr:rowOff>25400</xdr:rowOff>
                  </from>
                  <to>
                    <xdr:col>17</xdr:col>
                    <xdr:colOff>292100</xdr:colOff>
                    <xdr:row>334</xdr:row>
                    <xdr:rowOff>139700</xdr:rowOff>
                  </to>
                </anchor>
              </controlPr>
            </control>
          </mc:Choice>
        </mc:AlternateContent>
        <mc:AlternateContent xmlns:mc="http://schemas.openxmlformats.org/markup-compatibility/2006">
          <mc:Choice Requires="x14">
            <control shapeId="4913" r:id="rId669" name="Check Box 817">
              <controlPr defaultSize="0" autoFill="0" autoLine="0" autoPict="0">
                <anchor moveWithCells="1">
                  <from>
                    <xdr:col>17</xdr:col>
                    <xdr:colOff>101600</xdr:colOff>
                    <xdr:row>335</xdr:row>
                    <xdr:rowOff>25400</xdr:rowOff>
                  </from>
                  <to>
                    <xdr:col>17</xdr:col>
                    <xdr:colOff>292100</xdr:colOff>
                    <xdr:row>335</xdr:row>
                    <xdr:rowOff>139700</xdr:rowOff>
                  </to>
                </anchor>
              </controlPr>
            </control>
          </mc:Choice>
        </mc:AlternateContent>
        <mc:AlternateContent xmlns:mc="http://schemas.openxmlformats.org/markup-compatibility/2006">
          <mc:Choice Requires="x14">
            <control shapeId="4914" r:id="rId670" name="Check Box 818">
              <controlPr defaultSize="0" autoFill="0" autoLine="0" autoPict="0">
                <anchor moveWithCells="1">
                  <from>
                    <xdr:col>14</xdr:col>
                    <xdr:colOff>101600</xdr:colOff>
                    <xdr:row>336</xdr:row>
                    <xdr:rowOff>25400</xdr:rowOff>
                  </from>
                  <to>
                    <xdr:col>14</xdr:col>
                    <xdr:colOff>292100</xdr:colOff>
                    <xdr:row>336</xdr:row>
                    <xdr:rowOff>139700</xdr:rowOff>
                  </to>
                </anchor>
              </controlPr>
            </control>
          </mc:Choice>
        </mc:AlternateContent>
        <mc:AlternateContent xmlns:mc="http://schemas.openxmlformats.org/markup-compatibility/2006">
          <mc:Choice Requires="x14">
            <control shapeId="4915" r:id="rId671" name="Check Box 819">
              <controlPr defaultSize="0" autoFill="0" autoLine="0" autoPict="0">
                <anchor moveWithCells="1">
                  <from>
                    <xdr:col>14</xdr:col>
                    <xdr:colOff>101600</xdr:colOff>
                    <xdr:row>337</xdr:row>
                    <xdr:rowOff>25400</xdr:rowOff>
                  </from>
                  <to>
                    <xdr:col>14</xdr:col>
                    <xdr:colOff>292100</xdr:colOff>
                    <xdr:row>337</xdr:row>
                    <xdr:rowOff>139700</xdr:rowOff>
                  </to>
                </anchor>
              </controlPr>
            </control>
          </mc:Choice>
        </mc:AlternateContent>
        <mc:AlternateContent xmlns:mc="http://schemas.openxmlformats.org/markup-compatibility/2006">
          <mc:Choice Requires="x14">
            <control shapeId="4916" r:id="rId672" name="Check Box 820">
              <controlPr defaultSize="0" autoFill="0" autoLine="0" autoPict="0">
                <anchor moveWithCells="1">
                  <from>
                    <xdr:col>14</xdr:col>
                    <xdr:colOff>101600</xdr:colOff>
                    <xdr:row>338</xdr:row>
                    <xdr:rowOff>25400</xdr:rowOff>
                  </from>
                  <to>
                    <xdr:col>14</xdr:col>
                    <xdr:colOff>292100</xdr:colOff>
                    <xdr:row>338</xdr:row>
                    <xdr:rowOff>139700</xdr:rowOff>
                  </to>
                </anchor>
              </controlPr>
            </control>
          </mc:Choice>
        </mc:AlternateContent>
        <mc:AlternateContent xmlns:mc="http://schemas.openxmlformats.org/markup-compatibility/2006">
          <mc:Choice Requires="x14">
            <control shapeId="4917" r:id="rId673" name="Check Box 821">
              <controlPr defaultSize="0" autoFill="0" autoLine="0" autoPict="0">
                <anchor moveWithCells="1">
                  <from>
                    <xdr:col>14</xdr:col>
                    <xdr:colOff>101600</xdr:colOff>
                    <xdr:row>339</xdr:row>
                    <xdr:rowOff>25400</xdr:rowOff>
                  </from>
                  <to>
                    <xdr:col>14</xdr:col>
                    <xdr:colOff>292100</xdr:colOff>
                    <xdr:row>339</xdr:row>
                    <xdr:rowOff>139700</xdr:rowOff>
                  </to>
                </anchor>
              </controlPr>
            </control>
          </mc:Choice>
        </mc:AlternateContent>
        <mc:AlternateContent xmlns:mc="http://schemas.openxmlformats.org/markup-compatibility/2006">
          <mc:Choice Requires="x14">
            <control shapeId="4918" r:id="rId674" name="Check Box 822">
              <controlPr defaultSize="0" autoFill="0" autoLine="0" autoPict="0">
                <anchor moveWithCells="1">
                  <from>
                    <xdr:col>14</xdr:col>
                    <xdr:colOff>101600</xdr:colOff>
                    <xdr:row>340</xdr:row>
                    <xdr:rowOff>25400</xdr:rowOff>
                  </from>
                  <to>
                    <xdr:col>14</xdr:col>
                    <xdr:colOff>292100</xdr:colOff>
                    <xdr:row>340</xdr:row>
                    <xdr:rowOff>139700</xdr:rowOff>
                  </to>
                </anchor>
              </controlPr>
            </control>
          </mc:Choice>
        </mc:AlternateContent>
        <mc:AlternateContent xmlns:mc="http://schemas.openxmlformats.org/markup-compatibility/2006">
          <mc:Choice Requires="x14">
            <control shapeId="4919" r:id="rId675" name="Check Box 823">
              <controlPr defaultSize="0" autoFill="0" autoLine="0" autoPict="0">
                <anchor moveWithCells="1">
                  <from>
                    <xdr:col>14</xdr:col>
                    <xdr:colOff>101600</xdr:colOff>
                    <xdr:row>341</xdr:row>
                    <xdr:rowOff>25400</xdr:rowOff>
                  </from>
                  <to>
                    <xdr:col>14</xdr:col>
                    <xdr:colOff>292100</xdr:colOff>
                    <xdr:row>341</xdr:row>
                    <xdr:rowOff>139700</xdr:rowOff>
                  </to>
                </anchor>
              </controlPr>
            </control>
          </mc:Choice>
        </mc:AlternateContent>
        <mc:AlternateContent xmlns:mc="http://schemas.openxmlformats.org/markup-compatibility/2006">
          <mc:Choice Requires="x14">
            <control shapeId="4920" r:id="rId676" name="Check Box 824">
              <controlPr defaultSize="0" autoFill="0" autoLine="0" autoPict="0">
                <anchor moveWithCells="1">
                  <from>
                    <xdr:col>14</xdr:col>
                    <xdr:colOff>101600</xdr:colOff>
                    <xdr:row>342</xdr:row>
                    <xdr:rowOff>25400</xdr:rowOff>
                  </from>
                  <to>
                    <xdr:col>14</xdr:col>
                    <xdr:colOff>292100</xdr:colOff>
                    <xdr:row>342</xdr:row>
                    <xdr:rowOff>139700</xdr:rowOff>
                  </to>
                </anchor>
              </controlPr>
            </control>
          </mc:Choice>
        </mc:AlternateContent>
        <mc:AlternateContent xmlns:mc="http://schemas.openxmlformats.org/markup-compatibility/2006">
          <mc:Choice Requires="x14">
            <control shapeId="4921" r:id="rId677" name="Check Box 825">
              <controlPr defaultSize="0" autoFill="0" autoLine="0" autoPict="0">
                <anchor moveWithCells="1">
                  <from>
                    <xdr:col>14</xdr:col>
                    <xdr:colOff>101600</xdr:colOff>
                    <xdr:row>343</xdr:row>
                    <xdr:rowOff>25400</xdr:rowOff>
                  </from>
                  <to>
                    <xdr:col>14</xdr:col>
                    <xdr:colOff>292100</xdr:colOff>
                    <xdr:row>343</xdr:row>
                    <xdr:rowOff>139700</xdr:rowOff>
                  </to>
                </anchor>
              </controlPr>
            </control>
          </mc:Choice>
        </mc:AlternateContent>
        <mc:AlternateContent xmlns:mc="http://schemas.openxmlformats.org/markup-compatibility/2006">
          <mc:Choice Requires="x14">
            <control shapeId="4922" r:id="rId678" name="Check Box 826">
              <controlPr defaultSize="0" autoFill="0" autoLine="0" autoPict="0">
                <anchor moveWithCells="1">
                  <from>
                    <xdr:col>14</xdr:col>
                    <xdr:colOff>101600</xdr:colOff>
                    <xdr:row>344</xdr:row>
                    <xdr:rowOff>25400</xdr:rowOff>
                  </from>
                  <to>
                    <xdr:col>14</xdr:col>
                    <xdr:colOff>292100</xdr:colOff>
                    <xdr:row>344</xdr:row>
                    <xdr:rowOff>139700</xdr:rowOff>
                  </to>
                </anchor>
              </controlPr>
            </control>
          </mc:Choice>
        </mc:AlternateContent>
        <mc:AlternateContent xmlns:mc="http://schemas.openxmlformats.org/markup-compatibility/2006">
          <mc:Choice Requires="x14">
            <control shapeId="4923" r:id="rId679" name="Check Box 827">
              <controlPr defaultSize="0" autoFill="0" autoLine="0" autoPict="0">
                <anchor moveWithCells="1">
                  <from>
                    <xdr:col>17</xdr:col>
                    <xdr:colOff>101600</xdr:colOff>
                    <xdr:row>336</xdr:row>
                    <xdr:rowOff>25400</xdr:rowOff>
                  </from>
                  <to>
                    <xdr:col>17</xdr:col>
                    <xdr:colOff>292100</xdr:colOff>
                    <xdr:row>336</xdr:row>
                    <xdr:rowOff>139700</xdr:rowOff>
                  </to>
                </anchor>
              </controlPr>
            </control>
          </mc:Choice>
        </mc:AlternateContent>
        <mc:AlternateContent xmlns:mc="http://schemas.openxmlformats.org/markup-compatibility/2006">
          <mc:Choice Requires="x14">
            <control shapeId="4924" r:id="rId680" name="Check Box 828">
              <controlPr defaultSize="0" autoFill="0" autoLine="0" autoPict="0">
                <anchor moveWithCells="1">
                  <from>
                    <xdr:col>17</xdr:col>
                    <xdr:colOff>101600</xdr:colOff>
                    <xdr:row>337</xdr:row>
                    <xdr:rowOff>25400</xdr:rowOff>
                  </from>
                  <to>
                    <xdr:col>17</xdr:col>
                    <xdr:colOff>292100</xdr:colOff>
                    <xdr:row>337</xdr:row>
                    <xdr:rowOff>139700</xdr:rowOff>
                  </to>
                </anchor>
              </controlPr>
            </control>
          </mc:Choice>
        </mc:AlternateContent>
        <mc:AlternateContent xmlns:mc="http://schemas.openxmlformats.org/markup-compatibility/2006">
          <mc:Choice Requires="x14">
            <control shapeId="4925" r:id="rId681" name="Check Box 829">
              <controlPr defaultSize="0" autoFill="0" autoLine="0" autoPict="0">
                <anchor moveWithCells="1">
                  <from>
                    <xdr:col>17</xdr:col>
                    <xdr:colOff>101600</xdr:colOff>
                    <xdr:row>338</xdr:row>
                    <xdr:rowOff>25400</xdr:rowOff>
                  </from>
                  <to>
                    <xdr:col>17</xdr:col>
                    <xdr:colOff>292100</xdr:colOff>
                    <xdr:row>338</xdr:row>
                    <xdr:rowOff>139700</xdr:rowOff>
                  </to>
                </anchor>
              </controlPr>
            </control>
          </mc:Choice>
        </mc:AlternateContent>
        <mc:AlternateContent xmlns:mc="http://schemas.openxmlformats.org/markup-compatibility/2006">
          <mc:Choice Requires="x14">
            <control shapeId="4926" r:id="rId682" name="Check Box 830">
              <controlPr defaultSize="0" autoFill="0" autoLine="0" autoPict="0">
                <anchor moveWithCells="1">
                  <from>
                    <xdr:col>17</xdr:col>
                    <xdr:colOff>101600</xdr:colOff>
                    <xdr:row>339</xdr:row>
                    <xdr:rowOff>25400</xdr:rowOff>
                  </from>
                  <to>
                    <xdr:col>17</xdr:col>
                    <xdr:colOff>292100</xdr:colOff>
                    <xdr:row>339</xdr:row>
                    <xdr:rowOff>139700</xdr:rowOff>
                  </to>
                </anchor>
              </controlPr>
            </control>
          </mc:Choice>
        </mc:AlternateContent>
        <mc:AlternateContent xmlns:mc="http://schemas.openxmlformats.org/markup-compatibility/2006">
          <mc:Choice Requires="x14">
            <control shapeId="4927" r:id="rId683" name="Check Box 831">
              <controlPr defaultSize="0" autoFill="0" autoLine="0" autoPict="0">
                <anchor moveWithCells="1">
                  <from>
                    <xdr:col>17</xdr:col>
                    <xdr:colOff>101600</xdr:colOff>
                    <xdr:row>340</xdr:row>
                    <xdr:rowOff>25400</xdr:rowOff>
                  </from>
                  <to>
                    <xdr:col>17</xdr:col>
                    <xdr:colOff>292100</xdr:colOff>
                    <xdr:row>340</xdr:row>
                    <xdr:rowOff>139700</xdr:rowOff>
                  </to>
                </anchor>
              </controlPr>
            </control>
          </mc:Choice>
        </mc:AlternateContent>
        <mc:AlternateContent xmlns:mc="http://schemas.openxmlformats.org/markup-compatibility/2006">
          <mc:Choice Requires="x14">
            <control shapeId="4928" r:id="rId684" name="Check Box 832">
              <controlPr defaultSize="0" autoFill="0" autoLine="0" autoPict="0">
                <anchor moveWithCells="1">
                  <from>
                    <xdr:col>17</xdr:col>
                    <xdr:colOff>101600</xdr:colOff>
                    <xdr:row>341</xdr:row>
                    <xdr:rowOff>25400</xdr:rowOff>
                  </from>
                  <to>
                    <xdr:col>17</xdr:col>
                    <xdr:colOff>292100</xdr:colOff>
                    <xdr:row>341</xdr:row>
                    <xdr:rowOff>139700</xdr:rowOff>
                  </to>
                </anchor>
              </controlPr>
            </control>
          </mc:Choice>
        </mc:AlternateContent>
        <mc:AlternateContent xmlns:mc="http://schemas.openxmlformats.org/markup-compatibility/2006">
          <mc:Choice Requires="x14">
            <control shapeId="4929" r:id="rId685" name="Check Box 833">
              <controlPr defaultSize="0" autoFill="0" autoLine="0" autoPict="0">
                <anchor moveWithCells="1">
                  <from>
                    <xdr:col>17</xdr:col>
                    <xdr:colOff>101600</xdr:colOff>
                    <xdr:row>342</xdr:row>
                    <xdr:rowOff>25400</xdr:rowOff>
                  </from>
                  <to>
                    <xdr:col>17</xdr:col>
                    <xdr:colOff>292100</xdr:colOff>
                    <xdr:row>342</xdr:row>
                    <xdr:rowOff>139700</xdr:rowOff>
                  </to>
                </anchor>
              </controlPr>
            </control>
          </mc:Choice>
        </mc:AlternateContent>
        <mc:AlternateContent xmlns:mc="http://schemas.openxmlformats.org/markup-compatibility/2006">
          <mc:Choice Requires="x14">
            <control shapeId="4930" r:id="rId686" name="Check Box 834">
              <controlPr defaultSize="0" autoFill="0" autoLine="0" autoPict="0">
                <anchor moveWithCells="1">
                  <from>
                    <xdr:col>17</xdr:col>
                    <xdr:colOff>101600</xdr:colOff>
                    <xdr:row>343</xdr:row>
                    <xdr:rowOff>25400</xdr:rowOff>
                  </from>
                  <to>
                    <xdr:col>17</xdr:col>
                    <xdr:colOff>292100</xdr:colOff>
                    <xdr:row>343</xdr:row>
                    <xdr:rowOff>139700</xdr:rowOff>
                  </to>
                </anchor>
              </controlPr>
            </control>
          </mc:Choice>
        </mc:AlternateContent>
        <mc:AlternateContent xmlns:mc="http://schemas.openxmlformats.org/markup-compatibility/2006">
          <mc:Choice Requires="x14">
            <control shapeId="4931" r:id="rId687" name="Check Box 835">
              <controlPr defaultSize="0" autoFill="0" autoLine="0" autoPict="0">
                <anchor moveWithCells="1">
                  <from>
                    <xdr:col>17</xdr:col>
                    <xdr:colOff>101600</xdr:colOff>
                    <xdr:row>344</xdr:row>
                    <xdr:rowOff>25400</xdr:rowOff>
                  </from>
                  <to>
                    <xdr:col>17</xdr:col>
                    <xdr:colOff>292100</xdr:colOff>
                    <xdr:row>344</xdr:row>
                    <xdr:rowOff>139700</xdr:rowOff>
                  </to>
                </anchor>
              </controlPr>
            </control>
          </mc:Choice>
        </mc:AlternateContent>
        <mc:AlternateContent xmlns:mc="http://schemas.openxmlformats.org/markup-compatibility/2006">
          <mc:Choice Requires="x14">
            <control shapeId="4932" r:id="rId688" name="Check Box 836">
              <controlPr defaultSize="0" autoFill="0" autoLine="0" autoPict="0">
                <anchor moveWithCells="1">
                  <from>
                    <xdr:col>14</xdr:col>
                    <xdr:colOff>101600</xdr:colOff>
                    <xdr:row>345</xdr:row>
                    <xdr:rowOff>25400</xdr:rowOff>
                  </from>
                  <to>
                    <xdr:col>14</xdr:col>
                    <xdr:colOff>292100</xdr:colOff>
                    <xdr:row>345</xdr:row>
                    <xdr:rowOff>139700</xdr:rowOff>
                  </to>
                </anchor>
              </controlPr>
            </control>
          </mc:Choice>
        </mc:AlternateContent>
        <mc:AlternateContent xmlns:mc="http://schemas.openxmlformats.org/markup-compatibility/2006">
          <mc:Choice Requires="x14">
            <control shapeId="4933" r:id="rId689" name="Check Box 837">
              <controlPr defaultSize="0" autoFill="0" autoLine="0" autoPict="0">
                <anchor moveWithCells="1">
                  <from>
                    <xdr:col>14</xdr:col>
                    <xdr:colOff>101600</xdr:colOff>
                    <xdr:row>346</xdr:row>
                    <xdr:rowOff>25400</xdr:rowOff>
                  </from>
                  <to>
                    <xdr:col>14</xdr:col>
                    <xdr:colOff>292100</xdr:colOff>
                    <xdr:row>346</xdr:row>
                    <xdr:rowOff>139700</xdr:rowOff>
                  </to>
                </anchor>
              </controlPr>
            </control>
          </mc:Choice>
        </mc:AlternateContent>
        <mc:AlternateContent xmlns:mc="http://schemas.openxmlformats.org/markup-compatibility/2006">
          <mc:Choice Requires="x14">
            <control shapeId="4934" r:id="rId690" name="Check Box 838">
              <controlPr defaultSize="0" autoFill="0" autoLine="0" autoPict="0">
                <anchor moveWithCells="1">
                  <from>
                    <xdr:col>14</xdr:col>
                    <xdr:colOff>101600</xdr:colOff>
                    <xdr:row>347</xdr:row>
                    <xdr:rowOff>25400</xdr:rowOff>
                  </from>
                  <to>
                    <xdr:col>14</xdr:col>
                    <xdr:colOff>292100</xdr:colOff>
                    <xdr:row>347</xdr:row>
                    <xdr:rowOff>139700</xdr:rowOff>
                  </to>
                </anchor>
              </controlPr>
            </control>
          </mc:Choice>
        </mc:AlternateContent>
        <mc:AlternateContent xmlns:mc="http://schemas.openxmlformats.org/markup-compatibility/2006">
          <mc:Choice Requires="x14">
            <control shapeId="4935" r:id="rId691" name="Check Box 839">
              <controlPr defaultSize="0" autoFill="0" autoLine="0" autoPict="0">
                <anchor moveWithCells="1">
                  <from>
                    <xdr:col>14</xdr:col>
                    <xdr:colOff>101600</xdr:colOff>
                    <xdr:row>348</xdr:row>
                    <xdr:rowOff>25400</xdr:rowOff>
                  </from>
                  <to>
                    <xdr:col>14</xdr:col>
                    <xdr:colOff>292100</xdr:colOff>
                    <xdr:row>348</xdr:row>
                    <xdr:rowOff>139700</xdr:rowOff>
                  </to>
                </anchor>
              </controlPr>
            </control>
          </mc:Choice>
        </mc:AlternateContent>
        <mc:AlternateContent xmlns:mc="http://schemas.openxmlformats.org/markup-compatibility/2006">
          <mc:Choice Requires="x14">
            <control shapeId="4936" r:id="rId692" name="Check Box 840">
              <controlPr defaultSize="0" autoFill="0" autoLine="0" autoPict="0">
                <anchor moveWithCells="1">
                  <from>
                    <xdr:col>14</xdr:col>
                    <xdr:colOff>101600</xdr:colOff>
                    <xdr:row>349</xdr:row>
                    <xdr:rowOff>25400</xdr:rowOff>
                  </from>
                  <to>
                    <xdr:col>14</xdr:col>
                    <xdr:colOff>292100</xdr:colOff>
                    <xdr:row>349</xdr:row>
                    <xdr:rowOff>139700</xdr:rowOff>
                  </to>
                </anchor>
              </controlPr>
            </control>
          </mc:Choice>
        </mc:AlternateContent>
        <mc:AlternateContent xmlns:mc="http://schemas.openxmlformats.org/markup-compatibility/2006">
          <mc:Choice Requires="x14">
            <control shapeId="4937" r:id="rId693" name="Check Box 841">
              <controlPr defaultSize="0" autoFill="0" autoLine="0" autoPict="0">
                <anchor moveWithCells="1">
                  <from>
                    <xdr:col>14</xdr:col>
                    <xdr:colOff>101600</xdr:colOff>
                    <xdr:row>350</xdr:row>
                    <xdr:rowOff>25400</xdr:rowOff>
                  </from>
                  <to>
                    <xdr:col>14</xdr:col>
                    <xdr:colOff>292100</xdr:colOff>
                    <xdr:row>350</xdr:row>
                    <xdr:rowOff>139700</xdr:rowOff>
                  </to>
                </anchor>
              </controlPr>
            </control>
          </mc:Choice>
        </mc:AlternateContent>
        <mc:AlternateContent xmlns:mc="http://schemas.openxmlformats.org/markup-compatibility/2006">
          <mc:Choice Requires="x14">
            <control shapeId="4938" r:id="rId694" name="Check Box 842">
              <controlPr defaultSize="0" autoFill="0" autoLine="0" autoPict="0">
                <anchor moveWithCells="1">
                  <from>
                    <xdr:col>14</xdr:col>
                    <xdr:colOff>101600</xdr:colOff>
                    <xdr:row>351</xdr:row>
                    <xdr:rowOff>25400</xdr:rowOff>
                  </from>
                  <to>
                    <xdr:col>14</xdr:col>
                    <xdr:colOff>292100</xdr:colOff>
                    <xdr:row>351</xdr:row>
                    <xdr:rowOff>139700</xdr:rowOff>
                  </to>
                </anchor>
              </controlPr>
            </control>
          </mc:Choice>
        </mc:AlternateContent>
        <mc:AlternateContent xmlns:mc="http://schemas.openxmlformats.org/markup-compatibility/2006">
          <mc:Choice Requires="x14">
            <control shapeId="4939" r:id="rId695" name="Check Box 843">
              <controlPr defaultSize="0" autoFill="0" autoLine="0" autoPict="0">
                <anchor moveWithCells="1">
                  <from>
                    <xdr:col>14</xdr:col>
                    <xdr:colOff>101600</xdr:colOff>
                    <xdr:row>352</xdr:row>
                    <xdr:rowOff>25400</xdr:rowOff>
                  </from>
                  <to>
                    <xdr:col>14</xdr:col>
                    <xdr:colOff>292100</xdr:colOff>
                    <xdr:row>352</xdr:row>
                    <xdr:rowOff>139700</xdr:rowOff>
                  </to>
                </anchor>
              </controlPr>
            </control>
          </mc:Choice>
        </mc:AlternateContent>
        <mc:AlternateContent xmlns:mc="http://schemas.openxmlformats.org/markup-compatibility/2006">
          <mc:Choice Requires="x14">
            <control shapeId="4940" r:id="rId696" name="Check Box 844">
              <controlPr defaultSize="0" autoFill="0" autoLine="0" autoPict="0">
                <anchor moveWithCells="1">
                  <from>
                    <xdr:col>14</xdr:col>
                    <xdr:colOff>101600</xdr:colOff>
                    <xdr:row>353</xdr:row>
                    <xdr:rowOff>25400</xdr:rowOff>
                  </from>
                  <to>
                    <xdr:col>14</xdr:col>
                    <xdr:colOff>292100</xdr:colOff>
                    <xdr:row>353</xdr:row>
                    <xdr:rowOff>139700</xdr:rowOff>
                  </to>
                </anchor>
              </controlPr>
            </control>
          </mc:Choice>
        </mc:AlternateContent>
        <mc:AlternateContent xmlns:mc="http://schemas.openxmlformats.org/markup-compatibility/2006">
          <mc:Choice Requires="x14">
            <control shapeId="4941" r:id="rId697" name="Check Box 845">
              <controlPr defaultSize="0" autoFill="0" autoLine="0" autoPict="0">
                <anchor moveWithCells="1">
                  <from>
                    <xdr:col>17</xdr:col>
                    <xdr:colOff>101600</xdr:colOff>
                    <xdr:row>345</xdr:row>
                    <xdr:rowOff>25400</xdr:rowOff>
                  </from>
                  <to>
                    <xdr:col>17</xdr:col>
                    <xdr:colOff>292100</xdr:colOff>
                    <xdr:row>345</xdr:row>
                    <xdr:rowOff>139700</xdr:rowOff>
                  </to>
                </anchor>
              </controlPr>
            </control>
          </mc:Choice>
        </mc:AlternateContent>
        <mc:AlternateContent xmlns:mc="http://schemas.openxmlformats.org/markup-compatibility/2006">
          <mc:Choice Requires="x14">
            <control shapeId="4942" r:id="rId698" name="Check Box 846">
              <controlPr defaultSize="0" autoFill="0" autoLine="0" autoPict="0">
                <anchor moveWithCells="1">
                  <from>
                    <xdr:col>17</xdr:col>
                    <xdr:colOff>101600</xdr:colOff>
                    <xdr:row>346</xdr:row>
                    <xdr:rowOff>25400</xdr:rowOff>
                  </from>
                  <to>
                    <xdr:col>17</xdr:col>
                    <xdr:colOff>292100</xdr:colOff>
                    <xdr:row>346</xdr:row>
                    <xdr:rowOff>139700</xdr:rowOff>
                  </to>
                </anchor>
              </controlPr>
            </control>
          </mc:Choice>
        </mc:AlternateContent>
        <mc:AlternateContent xmlns:mc="http://schemas.openxmlformats.org/markup-compatibility/2006">
          <mc:Choice Requires="x14">
            <control shapeId="4943" r:id="rId699" name="Check Box 847">
              <controlPr defaultSize="0" autoFill="0" autoLine="0" autoPict="0">
                <anchor moveWithCells="1">
                  <from>
                    <xdr:col>17</xdr:col>
                    <xdr:colOff>101600</xdr:colOff>
                    <xdr:row>347</xdr:row>
                    <xdr:rowOff>25400</xdr:rowOff>
                  </from>
                  <to>
                    <xdr:col>17</xdr:col>
                    <xdr:colOff>292100</xdr:colOff>
                    <xdr:row>347</xdr:row>
                    <xdr:rowOff>139700</xdr:rowOff>
                  </to>
                </anchor>
              </controlPr>
            </control>
          </mc:Choice>
        </mc:AlternateContent>
        <mc:AlternateContent xmlns:mc="http://schemas.openxmlformats.org/markup-compatibility/2006">
          <mc:Choice Requires="x14">
            <control shapeId="4944" r:id="rId700" name="Check Box 848">
              <controlPr defaultSize="0" autoFill="0" autoLine="0" autoPict="0">
                <anchor moveWithCells="1">
                  <from>
                    <xdr:col>17</xdr:col>
                    <xdr:colOff>101600</xdr:colOff>
                    <xdr:row>348</xdr:row>
                    <xdr:rowOff>25400</xdr:rowOff>
                  </from>
                  <to>
                    <xdr:col>17</xdr:col>
                    <xdr:colOff>292100</xdr:colOff>
                    <xdr:row>348</xdr:row>
                    <xdr:rowOff>139700</xdr:rowOff>
                  </to>
                </anchor>
              </controlPr>
            </control>
          </mc:Choice>
        </mc:AlternateContent>
        <mc:AlternateContent xmlns:mc="http://schemas.openxmlformats.org/markup-compatibility/2006">
          <mc:Choice Requires="x14">
            <control shapeId="4945" r:id="rId701" name="Check Box 849">
              <controlPr defaultSize="0" autoFill="0" autoLine="0" autoPict="0">
                <anchor moveWithCells="1">
                  <from>
                    <xdr:col>17</xdr:col>
                    <xdr:colOff>101600</xdr:colOff>
                    <xdr:row>349</xdr:row>
                    <xdr:rowOff>25400</xdr:rowOff>
                  </from>
                  <to>
                    <xdr:col>17</xdr:col>
                    <xdr:colOff>292100</xdr:colOff>
                    <xdr:row>349</xdr:row>
                    <xdr:rowOff>139700</xdr:rowOff>
                  </to>
                </anchor>
              </controlPr>
            </control>
          </mc:Choice>
        </mc:AlternateContent>
        <mc:AlternateContent xmlns:mc="http://schemas.openxmlformats.org/markup-compatibility/2006">
          <mc:Choice Requires="x14">
            <control shapeId="4946" r:id="rId702" name="Check Box 850">
              <controlPr defaultSize="0" autoFill="0" autoLine="0" autoPict="0">
                <anchor moveWithCells="1">
                  <from>
                    <xdr:col>17</xdr:col>
                    <xdr:colOff>101600</xdr:colOff>
                    <xdr:row>350</xdr:row>
                    <xdr:rowOff>25400</xdr:rowOff>
                  </from>
                  <to>
                    <xdr:col>17</xdr:col>
                    <xdr:colOff>292100</xdr:colOff>
                    <xdr:row>350</xdr:row>
                    <xdr:rowOff>139700</xdr:rowOff>
                  </to>
                </anchor>
              </controlPr>
            </control>
          </mc:Choice>
        </mc:AlternateContent>
        <mc:AlternateContent xmlns:mc="http://schemas.openxmlformats.org/markup-compatibility/2006">
          <mc:Choice Requires="x14">
            <control shapeId="4947" r:id="rId703" name="Check Box 851">
              <controlPr defaultSize="0" autoFill="0" autoLine="0" autoPict="0">
                <anchor moveWithCells="1">
                  <from>
                    <xdr:col>17</xdr:col>
                    <xdr:colOff>101600</xdr:colOff>
                    <xdr:row>351</xdr:row>
                    <xdr:rowOff>25400</xdr:rowOff>
                  </from>
                  <to>
                    <xdr:col>17</xdr:col>
                    <xdr:colOff>292100</xdr:colOff>
                    <xdr:row>351</xdr:row>
                    <xdr:rowOff>139700</xdr:rowOff>
                  </to>
                </anchor>
              </controlPr>
            </control>
          </mc:Choice>
        </mc:AlternateContent>
        <mc:AlternateContent xmlns:mc="http://schemas.openxmlformats.org/markup-compatibility/2006">
          <mc:Choice Requires="x14">
            <control shapeId="4948" r:id="rId704" name="Check Box 852">
              <controlPr defaultSize="0" autoFill="0" autoLine="0" autoPict="0">
                <anchor moveWithCells="1">
                  <from>
                    <xdr:col>17</xdr:col>
                    <xdr:colOff>101600</xdr:colOff>
                    <xdr:row>352</xdr:row>
                    <xdr:rowOff>25400</xdr:rowOff>
                  </from>
                  <to>
                    <xdr:col>17</xdr:col>
                    <xdr:colOff>292100</xdr:colOff>
                    <xdr:row>352</xdr:row>
                    <xdr:rowOff>139700</xdr:rowOff>
                  </to>
                </anchor>
              </controlPr>
            </control>
          </mc:Choice>
        </mc:AlternateContent>
        <mc:AlternateContent xmlns:mc="http://schemas.openxmlformats.org/markup-compatibility/2006">
          <mc:Choice Requires="x14">
            <control shapeId="4949" r:id="rId705" name="Check Box 853">
              <controlPr defaultSize="0" autoFill="0" autoLine="0" autoPict="0">
                <anchor moveWithCells="1">
                  <from>
                    <xdr:col>17</xdr:col>
                    <xdr:colOff>101600</xdr:colOff>
                    <xdr:row>353</xdr:row>
                    <xdr:rowOff>25400</xdr:rowOff>
                  </from>
                  <to>
                    <xdr:col>17</xdr:col>
                    <xdr:colOff>292100</xdr:colOff>
                    <xdr:row>353</xdr:row>
                    <xdr:rowOff>139700</xdr:rowOff>
                  </to>
                </anchor>
              </controlPr>
            </control>
          </mc:Choice>
        </mc:AlternateContent>
        <mc:AlternateContent xmlns:mc="http://schemas.openxmlformats.org/markup-compatibility/2006">
          <mc:Choice Requires="x14">
            <control shapeId="4950" r:id="rId706" name="Check Box 854">
              <controlPr defaultSize="0" autoFill="0" autoLine="0" autoPict="0">
                <anchor moveWithCells="1">
                  <from>
                    <xdr:col>14</xdr:col>
                    <xdr:colOff>101600</xdr:colOff>
                    <xdr:row>354</xdr:row>
                    <xdr:rowOff>25400</xdr:rowOff>
                  </from>
                  <to>
                    <xdr:col>14</xdr:col>
                    <xdr:colOff>292100</xdr:colOff>
                    <xdr:row>354</xdr:row>
                    <xdr:rowOff>139700</xdr:rowOff>
                  </to>
                </anchor>
              </controlPr>
            </control>
          </mc:Choice>
        </mc:AlternateContent>
        <mc:AlternateContent xmlns:mc="http://schemas.openxmlformats.org/markup-compatibility/2006">
          <mc:Choice Requires="x14">
            <control shapeId="4951" r:id="rId707" name="Check Box 855">
              <controlPr defaultSize="0" autoFill="0" autoLine="0" autoPict="0">
                <anchor moveWithCells="1">
                  <from>
                    <xdr:col>14</xdr:col>
                    <xdr:colOff>101600</xdr:colOff>
                    <xdr:row>355</xdr:row>
                    <xdr:rowOff>25400</xdr:rowOff>
                  </from>
                  <to>
                    <xdr:col>14</xdr:col>
                    <xdr:colOff>292100</xdr:colOff>
                    <xdr:row>355</xdr:row>
                    <xdr:rowOff>139700</xdr:rowOff>
                  </to>
                </anchor>
              </controlPr>
            </control>
          </mc:Choice>
        </mc:AlternateContent>
        <mc:AlternateContent xmlns:mc="http://schemas.openxmlformats.org/markup-compatibility/2006">
          <mc:Choice Requires="x14">
            <control shapeId="4952" r:id="rId708" name="Check Box 856">
              <controlPr defaultSize="0" autoFill="0" autoLine="0" autoPict="0">
                <anchor moveWithCells="1">
                  <from>
                    <xdr:col>14</xdr:col>
                    <xdr:colOff>101600</xdr:colOff>
                    <xdr:row>356</xdr:row>
                    <xdr:rowOff>25400</xdr:rowOff>
                  </from>
                  <to>
                    <xdr:col>14</xdr:col>
                    <xdr:colOff>292100</xdr:colOff>
                    <xdr:row>356</xdr:row>
                    <xdr:rowOff>139700</xdr:rowOff>
                  </to>
                </anchor>
              </controlPr>
            </control>
          </mc:Choice>
        </mc:AlternateContent>
        <mc:AlternateContent xmlns:mc="http://schemas.openxmlformats.org/markup-compatibility/2006">
          <mc:Choice Requires="x14">
            <control shapeId="4953" r:id="rId709" name="Check Box 857">
              <controlPr defaultSize="0" autoFill="0" autoLine="0" autoPict="0">
                <anchor moveWithCells="1">
                  <from>
                    <xdr:col>14</xdr:col>
                    <xdr:colOff>101600</xdr:colOff>
                    <xdr:row>357</xdr:row>
                    <xdr:rowOff>25400</xdr:rowOff>
                  </from>
                  <to>
                    <xdr:col>14</xdr:col>
                    <xdr:colOff>292100</xdr:colOff>
                    <xdr:row>357</xdr:row>
                    <xdr:rowOff>139700</xdr:rowOff>
                  </to>
                </anchor>
              </controlPr>
            </control>
          </mc:Choice>
        </mc:AlternateContent>
        <mc:AlternateContent xmlns:mc="http://schemas.openxmlformats.org/markup-compatibility/2006">
          <mc:Choice Requires="x14">
            <control shapeId="4954" r:id="rId710" name="Check Box 858">
              <controlPr defaultSize="0" autoFill="0" autoLine="0" autoPict="0">
                <anchor moveWithCells="1">
                  <from>
                    <xdr:col>14</xdr:col>
                    <xdr:colOff>101600</xdr:colOff>
                    <xdr:row>358</xdr:row>
                    <xdr:rowOff>25400</xdr:rowOff>
                  </from>
                  <to>
                    <xdr:col>14</xdr:col>
                    <xdr:colOff>292100</xdr:colOff>
                    <xdr:row>358</xdr:row>
                    <xdr:rowOff>139700</xdr:rowOff>
                  </to>
                </anchor>
              </controlPr>
            </control>
          </mc:Choice>
        </mc:AlternateContent>
        <mc:AlternateContent xmlns:mc="http://schemas.openxmlformats.org/markup-compatibility/2006">
          <mc:Choice Requires="x14">
            <control shapeId="4955" r:id="rId711" name="Check Box 859">
              <controlPr defaultSize="0" autoFill="0" autoLine="0" autoPict="0">
                <anchor moveWithCells="1">
                  <from>
                    <xdr:col>14</xdr:col>
                    <xdr:colOff>101600</xdr:colOff>
                    <xdr:row>359</xdr:row>
                    <xdr:rowOff>25400</xdr:rowOff>
                  </from>
                  <to>
                    <xdr:col>14</xdr:col>
                    <xdr:colOff>292100</xdr:colOff>
                    <xdr:row>359</xdr:row>
                    <xdr:rowOff>139700</xdr:rowOff>
                  </to>
                </anchor>
              </controlPr>
            </control>
          </mc:Choice>
        </mc:AlternateContent>
        <mc:AlternateContent xmlns:mc="http://schemas.openxmlformats.org/markup-compatibility/2006">
          <mc:Choice Requires="x14">
            <control shapeId="4956" r:id="rId712" name="Check Box 860">
              <controlPr defaultSize="0" autoFill="0" autoLine="0" autoPict="0">
                <anchor moveWithCells="1">
                  <from>
                    <xdr:col>14</xdr:col>
                    <xdr:colOff>101600</xdr:colOff>
                    <xdr:row>360</xdr:row>
                    <xdr:rowOff>25400</xdr:rowOff>
                  </from>
                  <to>
                    <xdr:col>14</xdr:col>
                    <xdr:colOff>292100</xdr:colOff>
                    <xdr:row>360</xdr:row>
                    <xdr:rowOff>139700</xdr:rowOff>
                  </to>
                </anchor>
              </controlPr>
            </control>
          </mc:Choice>
        </mc:AlternateContent>
        <mc:AlternateContent xmlns:mc="http://schemas.openxmlformats.org/markup-compatibility/2006">
          <mc:Choice Requires="x14">
            <control shapeId="4957" r:id="rId713" name="Check Box 861">
              <controlPr defaultSize="0" autoFill="0" autoLine="0" autoPict="0">
                <anchor moveWithCells="1">
                  <from>
                    <xdr:col>14</xdr:col>
                    <xdr:colOff>101600</xdr:colOff>
                    <xdr:row>361</xdr:row>
                    <xdr:rowOff>25400</xdr:rowOff>
                  </from>
                  <to>
                    <xdr:col>14</xdr:col>
                    <xdr:colOff>292100</xdr:colOff>
                    <xdr:row>361</xdr:row>
                    <xdr:rowOff>139700</xdr:rowOff>
                  </to>
                </anchor>
              </controlPr>
            </control>
          </mc:Choice>
        </mc:AlternateContent>
        <mc:AlternateContent xmlns:mc="http://schemas.openxmlformats.org/markup-compatibility/2006">
          <mc:Choice Requires="x14">
            <control shapeId="4958" r:id="rId714" name="Check Box 862">
              <controlPr defaultSize="0" autoFill="0" autoLine="0" autoPict="0">
                <anchor moveWithCells="1">
                  <from>
                    <xdr:col>14</xdr:col>
                    <xdr:colOff>101600</xdr:colOff>
                    <xdr:row>362</xdr:row>
                    <xdr:rowOff>25400</xdr:rowOff>
                  </from>
                  <to>
                    <xdr:col>14</xdr:col>
                    <xdr:colOff>292100</xdr:colOff>
                    <xdr:row>362</xdr:row>
                    <xdr:rowOff>139700</xdr:rowOff>
                  </to>
                </anchor>
              </controlPr>
            </control>
          </mc:Choice>
        </mc:AlternateContent>
        <mc:AlternateContent xmlns:mc="http://schemas.openxmlformats.org/markup-compatibility/2006">
          <mc:Choice Requires="x14">
            <control shapeId="4959" r:id="rId715" name="Check Box 863">
              <controlPr defaultSize="0" autoFill="0" autoLine="0" autoPict="0">
                <anchor moveWithCells="1">
                  <from>
                    <xdr:col>17</xdr:col>
                    <xdr:colOff>101600</xdr:colOff>
                    <xdr:row>354</xdr:row>
                    <xdr:rowOff>25400</xdr:rowOff>
                  </from>
                  <to>
                    <xdr:col>17</xdr:col>
                    <xdr:colOff>292100</xdr:colOff>
                    <xdr:row>354</xdr:row>
                    <xdr:rowOff>139700</xdr:rowOff>
                  </to>
                </anchor>
              </controlPr>
            </control>
          </mc:Choice>
        </mc:AlternateContent>
        <mc:AlternateContent xmlns:mc="http://schemas.openxmlformats.org/markup-compatibility/2006">
          <mc:Choice Requires="x14">
            <control shapeId="4960" r:id="rId716" name="Check Box 864">
              <controlPr defaultSize="0" autoFill="0" autoLine="0" autoPict="0">
                <anchor moveWithCells="1">
                  <from>
                    <xdr:col>17</xdr:col>
                    <xdr:colOff>101600</xdr:colOff>
                    <xdr:row>355</xdr:row>
                    <xdr:rowOff>25400</xdr:rowOff>
                  </from>
                  <to>
                    <xdr:col>17</xdr:col>
                    <xdr:colOff>292100</xdr:colOff>
                    <xdr:row>355</xdr:row>
                    <xdr:rowOff>139700</xdr:rowOff>
                  </to>
                </anchor>
              </controlPr>
            </control>
          </mc:Choice>
        </mc:AlternateContent>
        <mc:AlternateContent xmlns:mc="http://schemas.openxmlformats.org/markup-compatibility/2006">
          <mc:Choice Requires="x14">
            <control shapeId="4961" r:id="rId717" name="Check Box 865">
              <controlPr defaultSize="0" autoFill="0" autoLine="0" autoPict="0">
                <anchor moveWithCells="1">
                  <from>
                    <xdr:col>17</xdr:col>
                    <xdr:colOff>101600</xdr:colOff>
                    <xdr:row>356</xdr:row>
                    <xdr:rowOff>25400</xdr:rowOff>
                  </from>
                  <to>
                    <xdr:col>17</xdr:col>
                    <xdr:colOff>292100</xdr:colOff>
                    <xdr:row>356</xdr:row>
                    <xdr:rowOff>139700</xdr:rowOff>
                  </to>
                </anchor>
              </controlPr>
            </control>
          </mc:Choice>
        </mc:AlternateContent>
        <mc:AlternateContent xmlns:mc="http://schemas.openxmlformats.org/markup-compatibility/2006">
          <mc:Choice Requires="x14">
            <control shapeId="4962" r:id="rId718" name="Check Box 866">
              <controlPr defaultSize="0" autoFill="0" autoLine="0" autoPict="0">
                <anchor moveWithCells="1">
                  <from>
                    <xdr:col>17</xdr:col>
                    <xdr:colOff>101600</xdr:colOff>
                    <xdr:row>357</xdr:row>
                    <xdr:rowOff>25400</xdr:rowOff>
                  </from>
                  <to>
                    <xdr:col>17</xdr:col>
                    <xdr:colOff>292100</xdr:colOff>
                    <xdr:row>357</xdr:row>
                    <xdr:rowOff>139700</xdr:rowOff>
                  </to>
                </anchor>
              </controlPr>
            </control>
          </mc:Choice>
        </mc:AlternateContent>
        <mc:AlternateContent xmlns:mc="http://schemas.openxmlformats.org/markup-compatibility/2006">
          <mc:Choice Requires="x14">
            <control shapeId="4963" r:id="rId719" name="Check Box 867">
              <controlPr defaultSize="0" autoFill="0" autoLine="0" autoPict="0">
                <anchor moveWithCells="1">
                  <from>
                    <xdr:col>17</xdr:col>
                    <xdr:colOff>101600</xdr:colOff>
                    <xdr:row>358</xdr:row>
                    <xdr:rowOff>25400</xdr:rowOff>
                  </from>
                  <to>
                    <xdr:col>17</xdr:col>
                    <xdr:colOff>292100</xdr:colOff>
                    <xdr:row>358</xdr:row>
                    <xdr:rowOff>139700</xdr:rowOff>
                  </to>
                </anchor>
              </controlPr>
            </control>
          </mc:Choice>
        </mc:AlternateContent>
        <mc:AlternateContent xmlns:mc="http://schemas.openxmlformats.org/markup-compatibility/2006">
          <mc:Choice Requires="x14">
            <control shapeId="4964" r:id="rId720" name="Check Box 868">
              <controlPr defaultSize="0" autoFill="0" autoLine="0" autoPict="0">
                <anchor moveWithCells="1">
                  <from>
                    <xdr:col>17</xdr:col>
                    <xdr:colOff>101600</xdr:colOff>
                    <xdr:row>359</xdr:row>
                    <xdr:rowOff>25400</xdr:rowOff>
                  </from>
                  <to>
                    <xdr:col>17</xdr:col>
                    <xdr:colOff>292100</xdr:colOff>
                    <xdr:row>359</xdr:row>
                    <xdr:rowOff>139700</xdr:rowOff>
                  </to>
                </anchor>
              </controlPr>
            </control>
          </mc:Choice>
        </mc:AlternateContent>
        <mc:AlternateContent xmlns:mc="http://schemas.openxmlformats.org/markup-compatibility/2006">
          <mc:Choice Requires="x14">
            <control shapeId="4965" r:id="rId721" name="Check Box 869">
              <controlPr defaultSize="0" autoFill="0" autoLine="0" autoPict="0">
                <anchor moveWithCells="1">
                  <from>
                    <xdr:col>17</xdr:col>
                    <xdr:colOff>101600</xdr:colOff>
                    <xdr:row>360</xdr:row>
                    <xdr:rowOff>25400</xdr:rowOff>
                  </from>
                  <to>
                    <xdr:col>17</xdr:col>
                    <xdr:colOff>292100</xdr:colOff>
                    <xdr:row>360</xdr:row>
                    <xdr:rowOff>139700</xdr:rowOff>
                  </to>
                </anchor>
              </controlPr>
            </control>
          </mc:Choice>
        </mc:AlternateContent>
        <mc:AlternateContent xmlns:mc="http://schemas.openxmlformats.org/markup-compatibility/2006">
          <mc:Choice Requires="x14">
            <control shapeId="4966" r:id="rId722" name="Check Box 870">
              <controlPr defaultSize="0" autoFill="0" autoLine="0" autoPict="0">
                <anchor moveWithCells="1">
                  <from>
                    <xdr:col>17</xdr:col>
                    <xdr:colOff>101600</xdr:colOff>
                    <xdr:row>361</xdr:row>
                    <xdr:rowOff>25400</xdr:rowOff>
                  </from>
                  <to>
                    <xdr:col>17</xdr:col>
                    <xdr:colOff>292100</xdr:colOff>
                    <xdr:row>361</xdr:row>
                    <xdr:rowOff>139700</xdr:rowOff>
                  </to>
                </anchor>
              </controlPr>
            </control>
          </mc:Choice>
        </mc:AlternateContent>
        <mc:AlternateContent xmlns:mc="http://schemas.openxmlformats.org/markup-compatibility/2006">
          <mc:Choice Requires="x14">
            <control shapeId="4967" r:id="rId723" name="Check Box 871">
              <controlPr defaultSize="0" autoFill="0" autoLine="0" autoPict="0">
                <anchor moveWithCells="1">
                  <from>
                    <xdr:col>17</xdr:col>
                    <xdr:colOff>101600</xdr:colOff>
                    <xdr:row>362</xdr:row>
                    <xdr:rowOff>25400</xdr:rowOff>
                  </from>
                  <to>
                    <xdr:col>17</xdr:col>
                    <xdr:colOff>292100</xdr:colOff>
                    <xdr:row>362</xdr:row>
                    <xdr:rowOff>139700</xdr:rowOff>
                  </to>
                </anchor>
              </controlPr>
            </control>
          </mc:Choice>
        </mc:AlternateContent>
        <mc:AlternateContent xmlns:mc="http://schemas.openxmlformats.org/markup-compatibility/2006">
          <mc:Choice Requires="x14">
            <control shapeId="4968" r:id="rId724" name="Check Box 872">
              <controlPr defaultSize="0" autoFill="0" autoLine="0" autoPict="0">
                <anchor moveWithCells="1">
                  <from>
                    <xdr:col>14</xdr:col>
                    <xdr:colOff>101600</xdr:colOff>
                    <xdr:row>363</xdr:row>
                    <xdr:rowOff>25400</xdr:rowOff>
                  </from>
                  <to>
                    <xdr:col>14</xdr:col>
                    <xdr:colOff>292100</xdr:colOff>
                    <xdr:row>363</xdr:row>
                    <xdr:rowOff>139700</xdr:rowOff>
                  </to>
                </anchor>
              </controlPr>
            </control>
          </mc:Choice>
        </mc:AlternateContent>
        <mc:AlternateContent xmlns:mc="http://schemas.openxmlformats.org/markup-compatibility/2006">
          <mc:Choice Requires="x14">
            <control shapeId="4969" r:id="rId725" name="Check Box 873">
              <controlPr defaultSize="0" autoFill="0" autoLine="0" autoPict="0">
                <anchor moveWithCells="1">
                  <from>
                    <xdr:col>14</xdr:col>
                    <xdr:colOff>101600</xdr:colOff>
                    <xdr:row>364</xdr:row>
                    <xdr:rowOff>25400</xdr:rowOff>
                  </from>
                  <to>
                    <xdr:col>14</xdr:col>
                    <xdr:colOff>292100</xdr:colOff>
                    <xdr:row>364</xdr:row>
                    <xdr:rowOff>139700</xdr:rowOff>
                  </to>
                </anchor>
              </controlPr>
            </control>
          </mc:Choice>
        </mc:AlternateContent>
        <mc:AlternateContent xmlns:mc="http://schemas.openxmlformats.org/markup-compatibility/2006">
          <mc:Choice Requires="x14">
            <control shapeId="4970" r:id="rId726" name="Check Box 874">
              <controlPr defaultSize="0" autoFill="0" autoLine="0" autoPict="0">
                <anchor moveWithCells="1">
                  <from>
                    <xdr:col>14</xdr:col>
                    <xdr:colOff>101600</xdr:colOff>
                    <xdr:row>365</xdr:row>
                    <xdr:rowOff>25400</xdr:rowOff>
                  </from>
                  <to>
                    <xdr:col>14</xdr:col>
                    <xdr:colOff>292100</xdr:colOff>
                    <xdr:row>365</xdr:row>
                    <xdr:rowOff>139700</xdr:rowOff>
                  </to>
                </anchor>
              </controlPr>
            </control>
          </mc:Choice>
        </mc:AlternateContent>
        <mc:AlternateContent xmlns:mc="http://schemas.openxmlformats.org/markup-compatibility/2006">
          <mc:Choice Requires="x14">
            <control shapeId="4971" r:id="rId727" name="Check Box 875">
              <controlPr defaultSize="0" autoFill="0" autoLine="0" autoPict="0">
                <anchor moveWithCells="1">
                  <from>
                    <xdr:col>14</xdr:col>
                    <xdr:colOff>101600</xdr:colOff>
                    <xdr:row>366</xdr:row>
                    <xdr:rowOff>25400</xdr:rowOff>
                  </from>
                  <to>
                    <xdr:col>14</xdr:col>
                    <xdr:colOff>292100</xdr:colOff>
                    <xdr:row>366</xdr:row>
                    <xdr:rowOff>139700</xdr:rowOff>
                  </to>
                </anchor>
              </controlPr>
            </control>
          </mc:Choice>
        </mc:AlternateContent>
        <mc:AlternateContent xmlns:mc="http://schemas.openxmlformats.org/markup-compatibility/2006">
          <mc:Choice Requires="x14">
            <control shapeId="4972" r:id="rId728" name="Check Box 876">
              <controlPr defaultSize="0" autoFill="0" autoLine="0" autoPict="0">
                <anchor moveWithCells="1">
                  <from>
                    <xdr:col>14</xdr:col>
                    <xdr:colOff>101600</xdr:colOff>
                    <xdr:row>367</xdr:row>
                    <xdr:rowOff>25400</xdr:rowOff>
                  </from>
                  <to>
                    <xdr:col>14</xdr:col>
                    <xdr:colOff>292100</xdr:colOff>
                    <xdr:row>367</xdr:row>
                    <xdr:rowOff>139700</xdr:rowOff>
                  </to>
                </anchor>
              </controlPr>
            </control>
          </mc:Choice>
        </mc:AlternateContent>
        <mc:AlternateContent xmlns:mc="http://schemas.openxmlformats.org/markup-compatibility/2006">
          <mc:Choice Requires="x14">
            <control shapeId="4973" r:id="rId729" name="Check Box 877">
              <controlPr defaultSize="0" autoFill="0" autoLine="0" autoPict="0">
                <anchor moveWithCells="1">
                  <from>
                    <xdr:col>14</xdr:col>
                    <xdr:colOff>101600</xdr:colOff>
                    <xdr:row>368</xdr:row>
                    <xdr:rowOff>25400</xdr:rowOff>
                  </from>
                  <to>
                    <xdr:col>14</xdr:col>
                    <xdr:colOff>292100</xdr:colOff>
                    <xdr:row>368</xdr:row>
                    <xdr:rowOff>139700</xdr:rowOff>
                  </to>
                </anchor>
              </controlPr>
            </control>
          </mc:Choice>
        </mc:AlternateContent>
        <mc:AlternateContent xmlns:mc="http://schemas.openxmlformats.org/markup-compatibility/2006">
          <mc:Choice Requires="x14">
            <control shapeId="4974" r:id="rId730" name="Check Box 878">
              <controlPr defaultSize="0" autoFill="0" autoLine="0" autoPict="0">
                <anchor moveWithCells="1">
                  <from>
                    <xdr:col>14</xdr:col>
                    <xdr:colOff>101600</xdr:colOff>
                    <xdr:row>369</xdr:row>
                    <xdr:rowOff>25400</xdr:rowOff>
                  </from>
                  <to>
                    <xdr:col>14</xdr:col>
                    <xdr:colOff>292100</xdr:colOff>
                    <xdr:row>369</xdr:row>
                    <xdr:rowOff>139700</xdr:rowOff>
                  </to>
                </anchor>
              </controlPr>
            </control>
          </mc:Choice>
        </mc:AlternateContent>
        <mc:AlternateContent xmlns:mc="http://schemas.openxmlformats.org/markup-compatibility/2006">
          <mc:Choice Requires="x14">
            <control shapeId="4975" r:id="rId731" name="Check Box 879">
              <controlPr defaultSize="0" autoFill="0" autoLine="0" autoPict="0">
                <anchor moveWithCells="1">
                  <from>
                    <xdr:col>14</xdr:col>
                    <xdr:colOff>101600</xdr:colOff>
                    <xdr:row>370</xdr:row>
                    <xdr:rowOff>25400</xdr:rowOff>
                  </from>
                  <to>
                    <xdr:col>14</xdr:col>
                    <xdr:colOff>292100</xdr:colOff>
                    <xdr:row>370</xdr:row>
                    <xdr:rowOff>139700</xdr:rowOff>
                  </to>
                </anchor>
              </controlPr>
            </control>
          </mc:Choice>
        </mc:AlternateContent>
        <mc:AlternateContent xmlns:mc="http://schemas.openxmlformats.org/markup-compatibility/2006">
          <mc:Choice Requires="x14">
            <control shapeId="4976" r:id="rId732" name="Check Box 880">
              <controlPr defaultSize="0" autoFill="0" autoLine="0" autoPict="0">
                <anchor moveWithCells="1">
                  <from>
                    <xdr:col>14</xdr:col>
                    <xdr:colOff>101600</xdr:colOff>
                    <xdr:row>371</xdr:row>
                    <xdr:rowOff>25400</xdr:rowOff>
                  </from>
                  <to>
                    <xdr:col>14</xdr:col>
                    <xdr:colOff>292100</xdr:colOff>
                    <xdr:row>371</xdr:row>
                    <xdr:rowOff>139700</xdr:rowOff>
                  </to>
                </anchor>
              </controlPr>
            </control>
          </mc:Choice>
        </mc:AlternateContent>
        <mc:AlternateContent xmlns:mc="http://schemas.openxmlformats.org/markup-compatibility/2006">
          <mc:Choice Requires="x14">
            <control shapeId="4977" r:id="rId733" name="Check Box 881">
              <controlPr defaultSize="0" autoFill="0" autoLine="0" autoPict="0">
                <anchor moveWithCells="1">
                  <from>
                    <xdr:col>17</xdr:col>
                    <xdr:colOff>101600</xdr:colOff>
                    <xdr:row>363</xdr:row>
                    <xdr:rowOff>25400</xdr:rowOff>
                  </from>
                  <to>
                    <xdr:col>17</xdr:col>
                    <xdr:colOff>292100</xdr:colOff>
                    <xdr:row>363</xdr:row>
                    <xdr:rowOff>139700</xdr:rowOff>
                  </to>
                </anchor>
              </controlPr>
            </control>
          </mc:Choice>
        </mc:AlternateContent>
        <mc:AlternateContent xmlns:mc="http://schemas.openxmlformats.org/markup-compatibility/2006">
          <mc:Choice Requires="x14">
            <control shapeId="4978" r:id="rId734" name="Check Box 882">
              <controlPr defaultSize="0" autoFill="0" autoLine="0" autoPict="0">
                <anchor moveWithCells="1">
                  <from>
                    <xdr:col>17</xdr:col>
                    <xdr:colOff>101600</xdr:colOff>
                    <xdr:row>364</xdr:row>
                    <xdr:rowOff>25400</xdr:rowOff>
                  </from>
                  <to>
                    <xdr:col>17</xdr:col>
                    <xdr:colOff>292100</xdr:colOff>
                    <xdr:row>364</xdr:row>
                    <xdr:rowOff>139700</xdr:rowOff>
                  </to>
                </anchor>
              </controlPr>
            </control>
          </mc:Choice>
        </mc:AlternateContent>
        <mc:AlternateContent xmlns:mc="http://schemas.openxmlformats.org/markup-compatibility/2006">
          <mc:Choice Requires="x14">
            <control shapeId="4979" r:id="rId735" name="Check Box 883">
              <controlPr defaultSize="0" autoFill="0" autoLine="0" autoPict="0">
                <anchor moveWithCells="1">
                  <from>
                    <xdr:col>17</xdr:col>
                    <xdr:colOff>101600</xdr:colOff>
                    <xdr:row>365</xdr:row>
                    <xdr:rowOff>25400</xdr:rowOff>
                  </from>
                  <to>
                    <xdr:col>17</xdr:col>
                    <xdr:colOff>292100</xdr:colOff>
                    <xdr:row>365</xdr:row>
                    <xdr:rowOff>139700</xdr:rowOff>
                  </to>
                </anchor>
              </controlPr>
            </control>
          </mc:Choice>
        </mc:AlternateContent>
        <mc:AlternateContent xmlns:mc="http://schemas.openxmlformats.org/markup-compatibility/2006">
          <mc:Choice Requires="x14">
            <control shapeId="4980" r:id="rId736" name="Check Box 884">
              <controlPr defaultSize="0" autoFill="0" autoLine="0" autoPict="0">
                <anchor moveWithCells="1">
                  <from>
                    <xdr:col>17</xdr:col>
                    <xdr:colOff>101600</xdr:colOff>
                    <xdr:row>366</xdr:row>
                    <xdr:rowOff>25400</xdr:rowOff>
                  </from>
                  <to>
                    <xdr:col>17</xdr:col>
                    <xdr:colOff>292100</xdr:colOff>
                    <xdr:row>366</xdr:row>
                    <xdr:rowOff>139700</xdr:rowOff>
                  </to>
                </anchor>
              </controlPr>
            </control>
          </mc:Choice>
        </mc:AlternateContent>
        <mc:AlternateContent xmlns:mc="http://schemas.openxmlformats.org/markup-compatibility/2006">
          <mc:Choice Requires="x14">
            <control shapeId="4981" r:id="rId737" name="Check Box 885">
              <controlPr defaultSize="0" autoFill="0" autoLine="0" autoPict="0">
                <anchor moveWithCells="1">
                  <from>
                    <xdr:col>17</xdr:col>
                    <xdr:colOff>101600</xdr:colOff>
                    <xdr:row>367</xdr:row>
                    <xdr:rowOff>25400</xdr:rowOff>
                  </from>
                  <to>
                    <xdr:col>17</xdr:col>
                    <xdr:colOff>292100</xdr:colOff>
                    <xdr:row>367</xdr:row>
                    <xdr:rowOff>139700</xdr:rowOff>
                  </to>
                </anchor>
              </controlPr>
            </control>
          </mc:Choice>
        </mc:AlternateContent>
        <mc:AlternateContent xmlns:mc="http://schemas.openxmlformats.org/markup-compatibility/2006">
          <mc:Choice Requires="x14">
            <control shapeId="4982" r:id="rId738" name="Check Box 886">
              <controlPr defaultSize="0" autoFill="0" autoLine="0" autoPict="0">
                <anchor moveWithCells="1">
                  <from>
                    <xdr:col>17</xdr:col>
                    <xdr:colOff>101600</xdr:colOff>
                    <xdr:row>368</xdr:row>
                    <xdr:rowOff>25400</xdr:rowOff>
                  </from>
                  <to>
                    <xdr:col>17</xdr:col>
                    <xdr:colOff>292100</xdr:colOff>
                    <xdr:row>368</xdr:row>
                    <xdr:rowOff>139700</xdr:rowOff>
                  </to>
                </anchor>
              </controlPr>
            </control>
          </mc:Choice>
        </mc:AlternateContent>
        <mc:AlternateContent xmlns:mc="http://schemas.openxmlformats.org/markup-compatibility/2006">
          <mc:Choice Requires="x14">
            <control shapeId="4983" r:id="rId739" name="Check Box 887">
              <controlPr defaultSize="0" autoFill="0" autoLine="0" autoPict="0">
                <anchor moveWithCells="1">
                  <from>
                    <xdr:col>17</xdr:col>
                    <xdr:colOff>101600</xdr:colOff>
                    <xdr:row>369</xdr:row>
                    <xdr:rowOff>25400</xdr:rowOff>
                  </from>
                  <to>
                    <xdr:col>17</xdr:col>
                    <xdr:colOff>292100</xdr:colOff>
                    <xdr:row>369</xdr:row>
                    <xdr:rowOff>139700</xdr:rowOff>
                  </to>
                </anchor>
              </controlPr>
            </control>
          </mc:Choice>
        </mc:AlternateContent>
        <mc:AlternateContent xmlns:mc="http://schemas.openxmlformats.org/markup-compatibility/2006">
          <mc:Choice Requires="x14">
            <control shapeId="4984" r:id="rId740" name="Check Box 888">
              <controlPr defaultSize="0" autoFill="0" autoLine="0" autoPict="0">
                <anchor moveWithCells="1">
                  <from>
                    <xdr:col>17</xdr:col>
                    <xdr:colOff>101600</xdr:colOff>
                    <xdr:row>370</xdr:row>
                    <xdr:rowOff>25400</xdr:rowOff>
                  </from>
                  <to>
                    <xdr:col>17</xdr:col>
                    <xdr:colOff>292100</xdr:colOff>
                    <xdr:row>370</xdr:row>
                    <xdr:rowOff>139700</xdr:rowOff>
                  </to>
                </anchor>
              </controlPr>
            </control>
          </mc:Choice>
        </mc:AlternateContent>
        <mc:AlternateContent xmlns:mc="http://schemas.openxmlformats.org/markup-compatibility/2006">
          <mc:Choice Requires="x14">
            <control shapeId="4985" r:id="rId741" name="Check Box 889">
              <controlPr defaultSize="0" autoFill="0" autoLine="0" autoPict="0">
                <anchor moveWithCells="1">
                  <from>
                    <xdr:col>17</xdr:col>
                    <xdr:colOff>101600</xdr:colOff>
                    <xdr:row>371</xdr:row>
                    <xdr:rowOff>25400</xdr:rowOff>
                  </from>
                  <to>
                    <xdr:col>17</xdr:col>
                    <xdr:colOff>292100</xdr:colOff>
                    <xdr:row>371</xdr:row>
                    <xdr:rowOff>139700</xdr:rowOff>
                  </to>
                </anchor>
              </controlPr>
            </control>
          </mc:Choice>
        </mc:AlternateContent>
        <mc:AlternateContent xmlns:mc="http://schemas.openxmlformats.org/markup-compatibility/2006">
          <mc:Choice Requires="x14">
            <control shapeId="4986" r:id="rId742" name="Check Box 890">
              <controlPr defaultSize="0" autoFill="0" autoLine="0" autoPict="0">
                <anchor moveWithCells="1">
                  <from>
                    <xdr:col>14</xdr:col>
                    <xdr:colOff>101600</xdr:colOff>
                    <xdr:row>372</xdr:row>
                    <xdr:rowOff>25400</xdr:rowOff>
                  </from>
                  <to>
                    <xdr:col>14</xdr:col>
                    <xdr:colOff>292100</xdr:colOff>
                    <xdr:row>372</xdr:row>
                    <xdr:rowOff>139700</xdr:rowOff>
                  </to>
                </anchor>
              </controlPr>
            </control>
          </mc:Choice>
        </mc:AlternateContent>
        <mc:AlternateContent xmlns:mc="http://schemas.openxmlformats.org/markup-compatibility/2006">
          <mc:Choice Requires="x14">
            <control shapeId="4987" r:id="rId743" name="Check Box 891">
              <controlPr defaultSize="0" autoFill="0" autoLine="0" autoPict="0">
                <anchor moveWithCells="1">
                  <from>
                    <xdr:col>14</xdr:col>
                    <xdr:colOff>101600</xdr:colOff>
                    <xdr:row>373</xdr:row>
                    <xdr:rowOff>25400</xdr:rowOff>
                  </from>
                  <to>
                    <xdr:col>14</xdr:col>
                    <xdr:colOff>292100</xdr:colOff>
                    <xdr:row>373</xdr:row>
                    <xdr:rowOff>139700</xdr:rowOff>
                  </to>
                </anchor>
              </controlPr>
            </control>
          </mc:Choice>
        </mc:AlternateContent>
        <mc:AlternateContent xmlns:mc="http://schemas.openxmlformats.org/markup-compatibility/2006">
          <mc:Choice Requires="x14">
            <control shapeId="4988" r:id="rId744" name="Check Box 892">
              <controlPr defaultSize="0" autoFill="0" autoLine="0" autoPict="0">
                <anchor moveWithCells="1">
                  <from>
                    <xdr:col>14</xdr:col>
                    <xdr:colOff>101600</xdr:colOff>
                    <xdr:row>374</xdr:row>
                    <xdr:rowOff>25400</xdr:rowOff>
                  </from>
                  <to>
                    <xdr:col>14</xdr:col>
                    <xdr:colOff>292100</xdr:colOff>
                    <xdr:row>374</xdr:row>
                    <xdr:rowOff>139700</xdr:rowOff>
                  </to>
                </anchor>
              </controlPr>
            </control>
          </mc:Choice>
        </mc:AlternateContent>
        <mc:AlternateContent xmlns:mc="http://schemas.openxmlformats.org/markup-compatibility/2006">
          <mc:Choice Requires="x14">
            <control shapeId="4989" r:id="rId745" name="Check Box 893">
              <controlPr defaultSize="0" autoFill="0" autoLine="0" autoPict="0">
                <anchor moveWithCells="1">
                  <from>
                    <xdr:col>14</xdr:col>
                    <xdr:colOff>101600</xdr:colOff>
                    <xdr:row>375</xdr:row>
                    <xdr:rowOff>25400</xdr:rowOff>
                  </from>
                  <to>
                    <xdr:col>14</xdr:col>
                    <xdr:colOff>292100</xdr:colOff>
                    <xdr:row>375</xdr:row>
                    <xdr:rowOff>139700</xdr:rowOff>
                  </to>
                </anchor>
              </controlPr>
            </control>
          </mc:Choice>
        </mc:AlternateContent>
        <mc:AlternateContent xmlns:mc="http://schemas.openxmlformats.org/markup-compatibility/2006">
          <mc:Choice Requires="x14">
            <control shapeId="4990" r:id="rId746" name="Check Box 894">
              <controlPr defaultSize="0" autoFill="0" autoLine="0" autoPict="0">
                <anchor moveWithCells="1">
                  <from>
                    <xdr:col>14</xdr:col>
                    <xdr:colOff>101600</xdr:colOff>
                    <xdr:row>376</xdr:row>
                    <xdr:rowOff>25400</xdr:rowOff>
                  </from>
                  <to>
                    <xdr:col>14</xdr:col>
                    <xdr:colOff>292100</xdr:colOff>
                    <xdr:row>376</xdr:row>
                    <xdr:rowOff>139700</xdr:rowOff>
                  </to>
                </anchor>
              </controlPr>
            </control>
          </mc:Choice>
        </mc:AlternateContent>
        <mc:AlternateContent xmlns:mc="http://schemas.openxmlformats.org/markup-compatibility/2006">
          <mc:Choice Requires="x14">
            <control shapeId="4991" r:id="rId747" name="Check Box 895">
              <controlPr defaultSize="0" autoFill="0" autoLine="0" autoPict="0">
                <anchor moveWithCells="1">
                  <from>
                    <xdr:col>14</xdr:col>
                    <xdr:colOff>101600</xdr:colOff>
                    <xdr:row>377</xdr:row>
                    <xdr:rowOff>25400</xdr:rowOff>
                  </from>
                  <to>
                    <xdr:col>14</xdr:col>
                    <xdr:colOff>292100</xdr:colOff>
                    <xdr:row>377</xdr:row>
                    <xdr:rowOff>139700</xdr:rowOff>
                  </to>
                </anchor>
              </controlPr>
            </control>
          </mc:Choice>
        </mc:AlternateContent>
        <mc:AlternateContent xmlns:mc="http://schemas.openxmlformats.org/markup-compatibility/2006">
          <mc:Choice Requires="x14">
            <control shapeId="4992" r:id="rId748" name="Check Box 896">
              <controlPr defaultSize="0" autoFill="0" autoLine="0" autoPict="0">
                <anchor moveWithCells="1">
                  <from>
                    <xdr:col>14</xdr:col>
                    <xdr:colOff>101600</xdr:colOff>
                    <xdr:row>378</xdr:row>
                    <xdr:rowOff>25400</xdr:rowOff>
                  </from>
                  <to>
                    <xdr:col>14</xdr:col>
                    <xdr:colOff>292100</xdr:colOff>
                    <xdr:row>378</xdr:row>
                    <xdr:rowOff>139700</xdr:rowOff>
                  </to>
                </anchor>
              </controlPr>
            </control>
          </mc:Choice>
        </mc:AlternateContent>
        <mc:AlternateContent xmlns:mc="http://schemas.openxmlformats.org/markup-compatibility/2006">
          <mc:Choice Requires="x14">
            <control shapeId="4993" r:id="rId749" name="Check Box 897">
              <controlPr defaultSize="0" autoFill="0" autoLine="0" autoPict="0">
                <anchor moveWithCells="1">
                  <from>
                    <xdr:col>14</xdr:col>
                    <xdr:colOff>101600</xdr:colOff>
                    <xdr:row>379</xdr:row>
                    <xdr:rowOff>25400</xdr:rowOff>
                  </from>
                  <to>
                    <xdr:col>14</xdr:col>
                    <xdr:colOff>292100</xdr:colOff>
                    <xdr:row>379</xdr:row>
                    <xdr:rowOff>139700</xdr:rowOff>
                  </to>
                </anchor>
              </controlPr>
            </control>
          </mc:Choice>
        </mc:AlternateContent>
        <mc:AlternateContent xmlns:mc="http://schemas.openxmlformats.org/markup-compatibility/2006">
          <mc:Choice Requires="x14">
            <control shapeId="4994" r:id="rId750" name="Check Box 898">
              <controlPr defaultSize="0" autoFill="0" autoLine="0" autoPict="0">
                <anchor moveWithCells="1">
                  <from>
                    <xdr:col>14</xdr:col>
                    <xdr:colOff>101600</xdr:colOff>
                    <xdr:row>380</xdr:row>
                    <xdr:rowOff>25400</xdr:rowOff>
                  </from>
                  <to>
                    <xdr:col>14</xdr:col>
                    <xdr:colOff>292100</xdr:colOff>
                    <xdr:row>380</xdr:row>
                    <xdr:rowOff>139700</xdr:rowOff>
                  </to>
                </anchor>
              </controlPr>
            </control>
          </mc:Choice>
        </mc:AlternateContent>
        <mc:AlternateContent xmlns:mc="http://schemas.openxmlformats.org/markup-compatibility/2006">
          <mc:Choice Requires="x14">
            <control shapeId="4995" r:id="rId751" name="Check Box 899">
              <controlPr defaultSize="0" autoFill="0" autoLine="0" autoPict="0">
                <anchor moveWithCells="1">
                  <from>
                    <xdr:col>17</xdr:col>
                    <xdr:colOff>101600</xdr:colOff>
                    <xdr:row>372</xdr:row>
                    <xdr:rowOff>25400</xdr:rowOff>
                  </from>
                  <to>
                    <xdr:col>17</xdr:col>
                    <xdr:colOff>292100</xdr:colOff>
                    <xdr:row>372</xdr:row>
                    <xdr:rowOff>139700</xdr:rowOff>
                  </to>
                </anchor>
              </controlPr>
            </control>
          </mc:Choice>
        </mc:AlternateContent>
        <mc:AlternateContent xmlns:mc="http://schemas.openxmlformats.org/markup-compatibility/2006">
          <mc:Choice Requires="x14">
            <control shapeId="4996" r:id="rId752" name="Check Box 900">
              <controlPr defaultSize="0" autoFill="0" autoLine="0" autoPict="0">
                <anchor moveWithCells="1">
                  <from>
                    <xdr:col>17</xdr:col>
                    <xdr:colOff>101600</xdr:colOff>
                    <xdr:row>373</xdr:row>
                    <xdr:rowOff>25400</xdr:rowOff>
                  </from>
                  <to>
                    <xdr:col>17</xdr:col>
                    <xdr:colOff>292100</xdr:colOff>
                    <xdr:row>373</xdr:row>
                    <xdr:rowOff>139700</xdr:rowOff>
                  </to>
                </anchor>
              </controlPr>
            </control>
          </mc:Choice>
        </mc:AlternateContent>
        <mc:AlternateContent xmlns:mc="http://schemas.openxmlformats.org/markup-compatibility/2006">
          <mc:Choice Requires="x14">
            <control shapeId="4997" r:id="rId753" name="Check Box 901">
              <controlPr defaultSize="0" autoFill="0" autoLine="0" autoPict="0">
                <anchor moveWithCells="1">
                  <from>
                    <xdr:col>17</xdr:col>
                    <xdr:colOff>101600</xdr:colOff>
                    <xdr:row>374</xdr:row>
                    <xdr:rowOff>25400</xdr:rowOff>
                  </from>
                  <to>
                    <xdr:col>17</xdr:col>
                    <xdr:colOff>292100</xdr:colOff>
                    <xdr:row>374</xdr:row>
                    <xdr:rowOff>139700</xdr:rowOff>
                  </to>
                </anchor>
              </controlPr>
            </control>
          </mc:Choice>
        </mc:AlternateContent>
        <mc:AlternateContent xmlns:mc="http://schemas.openxmlformats.org/markup-compatibility/2006">
          <mc:Choice Requires="x14">
            <control shapeId="4998" r:id="rId754" name="Check Box 902">
              <controlPr defaultSize="0" autoFill="0" autoLine="0" autoPict="0">
                <anchor moveWithCells="1">
                  <from>
                    <xdr:col>17</xdr:col>
                    <xdr:colOff>101600</xdr:colOff>
                    <xdr:row>375</xdr:row>
                    <xdr:rowOff>25400</xdr:rowOff>
                  </from>
                  <to>
                    <xdr:col>17</xdr:col>
                    <xdr:colOff>292100</xdr:colOff>
                    <xdr:row>375</xdr:row>
                    <xdr:rowOff>139700</xdr:rowOff>
                  </to>
                </anchor>
              </controlPr>
            </control>
          </mc:Choice>
        </mc:AlternateContent>
        <mc:AlternateContent xmlns:mc="http://schemas.openxmlformats.org/markup-compatibility/2006">
          <mc:Choice Requires="x14">
            <control shapeId="4999" r:id="rId755" name="Check Box 903">
              <controlPr defaultSize="0" autoFill="0" autoLine="0" autoPict="0">
                <anchor moveWithCells="1">
                  <from>
                    <xdr:col>17</xdr:col>
                    <xdr:colOff>101600</xdr:colOff>
                    <xdr:row>376</xdr:row>
                    <xdr:rowOff>25400</xdr:rowOff>
                  </from>
                  <to>
                    <xdr:col>17</xdr:col>
                    <xdr:colOff>292100</xdr:colOff>
                    <xdr:row>376</xdr:row>
                    <xdr:rowOff>139700</xdr:rowOff>
                  </to>
                </anchor>
              </controlPr>
            </control>
          </mc:Choice>
        </mc:AlternateContent>
        <mc:AlternateContent xmlns:mc="http://schemas.openxmlformats.org/markup-compatibility/2006">
          <mc:Choice Requires="x14">
            <control shapeId="5000" r:id="rId756" name="Check Box 904">
              <controlPr defaultSize="0" autoFill="0" autoLine="0" autoPict="0">
                <anchor moveWithCells="1">
                  <from>
                    <xdr:col>17</xdr:col>
                    <xdr:colOff>101600</xdr:colOff>
                    <xdr:row>377</xdr:row>
                    <xdr:rowOff>25400</xdr:rowOff>
                  </from>
                  <to>
                    <xdr:col>17</xdr:col>
                    <xdr:colOff>292100</xdr:colOff>
                    <xdr:row>377</xdr:row>
                    <xdr:rowOff>139700</xdr:rowOff>
                  </to>
                </anchor>
              </controlPr>
            </control>
          </mc:Choice>
        </mc:AlternateContent>
        <mc:AlternateContent xmlns:mc="http://schemas.openxmlformats.org/markup-compatibility/2006">
          <mc:Choice Requires="x14">
            <control shapeId="5001" r:id="rId757" name="Check Box 905">
              <controlPr defaultSize="0" autoFill="0" autoLine="0" autoPict="0">
                <anchor moveWithCells="1">
                  <from>
                    <xdr:col>17</xdr:col>
                    <xdr:colOff>101600</xdr:colOff>
                    <xdr:row>378</xdr:row>
                    <xdr:rowOff>25400</xdr:rowOff>
                  </from>
                  <to>
                    <xdr:col>17</xdr:col>
                    <xdr:colOff>292100</xdr:colOff>
                    <xdr:row>378</xdr:row>
                    <xdr:rowOff>139700</xdr:rowOff>
                  </to>
                </anchor>
              </controlPr>
            </control>
          </mc:Choice>
        </mc:AlternateContent>
        <mc:AlternateContent xmlns:mc="http://schemas.openxmlformats.org/markup-compatibility/2006">
          <mc:Choice Requires="x14">
            <control shapeId="5002" r:id="rId758" name="Check Box 906">
              <controlPr defaultSize="0" autoFill="0" autoLine="0" autoPict="0">
                <anchor moveWithCells="1">
                  <from>
                    <xdr:col>17</xdr:col>
                    <xdr:colOff>101600</xdr:colOff>
                    <xdr:row>379</xdr:row>
                    <xdr:rowOff>25400</xdr:rowOff>
                  </from>
                  <to>
                    <xdr:col>17</xdr:col>
                    <xdr:colOff>292100</xdr:colOff>
                    <xdr:row>379</xdr:row>
                    <xdr:rowOff>139700</xdr:rowOff>
                  </to>
                </anchor>
              </controlPr>
            </control>
          </mc:Choice>
        </mc:AlternateContent>
        <mc:AlternateContent xmlns:mc="http://schemas.openxmlformats.org/markup-compatibility/2006">
          <mc:Choice Requires="x14">
            <control shapeId="5003" r:id="rId759" name="Check Box 907">
              <controlPr defaultSize="0" autoFill="0" autoLine="0" autoPict="0">
                <anchor moveWithCells="1">
                  <from>
                    <xdr:col>17</xdr:col>
                    <xdr:colOff>101600</xdr:colOff>
                    <xdr:row>380</xdr:row>
                    <xdr:rowOff>25400</xdr:rowOff>
                  </from>
                  <to>
                    <xdr:col>17</xdr:col>
                    <xdr:colOff>292100</xdr:colOff>
                    <xdr:row>380</xdr:row>
                    <xdr:rowOff>139700</xdr:rowOff>
                  </to>
                </anchor>
              </controlPr>
            </control>
          </mc:Choice>
        </mc:AlternateContent>
        <mc:AlternateContent xmlns:mc="http://schemas.openxmlformats.org/markup-compatibility/2006">
          <mc:Choice Requires="x14">
            <control shapeId="5004" r:id="rId760" name="Check Box 908">
              <controlPr defaultSize="0" autoFill="0" autoLine="0" autoPict="0">
                <anchor moveWithCells="1">
                  <from>
                    <xdr:col>14</xdr:col>
                    <xdr:colOff>101600</xdr:colOff>
                    <xdr:row>381</xdr:row>
                    <xdr:rowOff>25400</xdr:rowOff>
                  </from>
                  <to>
                    <xdr:col>14</xdr:col>
                    <xdr:colOff>292100</xdr:colOff>
                    <xdr:row>381</xdr:row>
                    <xdr:rowOff>139700</xdr:rowOff>
                  </to>
                </anchor>
              </controlPr>
            </control>
          </mc:Choice>
        </mc:AlternateContent>
        <mc:AlternateContent xmlns:mc="http://schemas.openxmlformats.org/markup-compatibility/2006">
          <mc:Choice Requires="x14">
            <control shapeId="5005" r:id="rId761" name="Check Box 909">
              <controlPr defaultSize="0" autoFill="0" autoLine="0" autoPict="0">
                <anchor moveWithCells="1">
                  <from>
                    <xdr:col>14</xdr:col>
                    <xdr:colOff>101600</xdr:colOff>
                    <xdr:row>382</xdr:row>
                    <xdr:rowOff>25400</xdr:rowOff>
                  </from>
                  <to>
                    <xdr:col>14</xdr:col>
                    <xdr:colOff>292100</xdr:colOff>
                    <xdr:row>382</xdr:row>
                    <xdr:rowOff>139700</xdr:rowOff>
                  </to>
                </anchor>
              </controlPr>
            </control>
          </mc:Choice>
        </mc:AlternateContent>
        <mc:AlternateContent xmlns:mc="http://schemas.openxmlformats.org/markup-compatibility/2006">
          <mc:Choice Requires="x14">
            <control shapeId="5006" r:id="rId762" name="Check Box 910">
              <controlPr defaultSize="0" autoFill="0" autoLine="0" autoPict="0">
                <anchor moveWithCells="1">
                  <from>
                    <xdr:col>14</xdr:col>
                    <xdr:colOff>101600</xdr:colOff>
                    <xdr:row>383</xdr:row>
                    <xdr:rowOff>25400</xdr:rowOff>
                  </from>
                  <to>
                    <xdr:col>14</xdr:col>
                    <xdr:colOff>292100</xdr:colOff>
                    <xdr:row>383</xdr:row>
                    <xdr:rowOff>139700</xdr:rowOff>
                  </to>
                </anchor>
              </controlPr>
            </control>
          </mc:Choice>
        </mc:AlternateContent>
        <mc:AlternateContent xmlns:mc="http://schemas.openxmlformats.org/markup-compatibility/2006">
          <mc:Choice Requires="x14">
            <control shapeId="5007" r:id="rId763" name="Check Box 911">
              <controlPr defaultSize="0" autoFill="0" autoLine="0" autoPict="0">
                <anchor moveWithCells="1">
                  <from>
                    <xdr:col>14</xdr:col>
                    <xdr:colOff>101600</xdr:colOff>
                    <xdr:row>384</xdr:row>
                    <xdr:rowOff>25400</xdr:rowOff>
                  </from>
                  <to>
                    <xdr:col>14</xdr:col>
                    <xdr:colOff>292100</xdr:colOff>
                    <xdr:row>384</xdr:row>
                    <xdr:rowOff>139700</xdr:rowOff>
                  </to>
                </anchor>
              </controlPr>
            </control>
          </mc:Choice>
        </mc:AlternateContent>
        <mc:AlternateContent xmlns:mc="http://schemas.openxmlformats.org/markup-compatibility/2006">
          <mc:Choice Requires="x14">
            <control shapeId="5008" r:id="rId764" name="Check Box 912">
              <controlPr defaultSize="0" autoFill="0" autoLine="0" autoPict="0">
                <anchor moveWithCells="1">
                  <from>
                    <xdr:col>14</xdr:col>
                    <xdr:colOff>101600</xdr:colOff>
                    <xdr:row>385</xdr:row>
                    <xdr:rowOff>25400</xdr:rowOff>
                  </from>
                  <to>
                    <xdr:col>14</xdr:col>
                    <xdr:colOff>292100</xdr:colOff>
                    <xdr:row>385</xdr:row>
                    <xdr:rowOff>139700</xdr:rowOff>
                  </to>
                </anchor>
              </controlPr>
            </control>
          </mc:Choice>
        </mc:AlternateContent>
        <mc:AlternateContent xmlns:mc="http://schemas.openxmlformats.org/markup-compatibility/2006">
          <mc:Choice Requires="x14">
            <control shapeId="5009" r:id="rId765" name="Check Box 913">
              <controlPr defaultSize="0" autoFill="0" autoLine="0" autoPict="0">
                <anchor moveWithCells="1">
                  <from>
                    <xdr:col>14</xdr:col>
                    <xdr:colOff>101600</xdr:colOff>
                    <xdr:row>386</xdr:row>
                    <xdr:rowOff>25400</xdr:rowOff>
                  </from>
                  <to>
                    <xdr:col>14</xdr:col>
                    <xdr:colOff>292100</xdr:colOff>
                    <xdr:row>386</xdr:row>
                    <xdr:rowOff>139700</xdr:rowOff>
                  </to>
                </anchor>
              </controlPr>
            </control>
          </mc:Choice>
        </mc:AlternateContent>
        <mc:AlternateContent xmlns:mc="http://schemas.openxmlformats.org/markup-compatibility/2006">
          <mc:Choice Requires="x14">
            <control shapeId="5010" r:id="rId766" name="Check Box 914">
              <controlPr defaultSize="0" autoFill="0" autoLine="0" autoPict="0">
                <anchor moveWithCells="1">
                  <from>
                    <xdr:col>14</xdr:col>
                    <xdr:colOff>101600</xdr:colOff>
                    <xdr:row>387</xdr:row>
                    <xdr:rowOff>25400</xdr:rowOff>
                  </from>
                  <to>
                    <xdr:col>14</xdr:col>
                    <xdr:colOff>292100</xdr:colOff>
                    <xdr:row>387</xdr:row>
                    <xdr:rowOff>139700</xdr:rowOff>
                  </to>
                </anchor>
              </controlPr>
            </control>
          </mc:Choice>
        </mc:AlternateContent>
        <mc:AlternateContent xmlns:mc="http://schemas.openxmlformats.org/markup-compatibility/2006">
          <mc:Choice Requires="x14">
            <control shapeId="5011" r:id="rId767" name="Check Box 915">
              <controlPr defaultSize="0" autoFill="0" autoLine="0" autoPict="0">
                <anchor moveWithCells="1">
                  <from>
                    <xdr:col>14</xdr:col>
                    <xdr:colOff>101600</xdr:colOff>
                    <xdr:row>388</xdr:row>
                    <xdr:rowOff>25400</xdr:rowOff>
                  </from>
                  <to>
                    <xdr:col>14</xdr:col>
                    <xdr:colOff>292100</xdr:colOff>
                    <xdr:row>388</xdr:row>
                    <xdr:rowOff>139700</xdr:rowOff>
                  </to>
                </anchor>
              </controlPr>
            </control>
          </mc:Choice>
        </mc:AlternateContent>
        <mc:AlternateContent xmlns:mc="http://schemas.openxmlformats.org/markup-compatibility/2006">
          <mc:Choice Requires="x14">
            <control shapeId="5012" r:id="rId768" name="Check Box 916">
              <controlPr defaultSize="0" autoFill="0" autoLine="0" autoPict="0">
                <anchor moveWithCells="1">
                  <from>
                    <xdr:col>14</xdr:col>
                    <xdr:colOff>101600</xdr:colOff>
                    <xdr:row>389</xdr:row>
                    <xdr:rowOff>25400</xdr:rowOff>
                  </from>
                  <to>
                    <xdr:col>14</xdr:col>
                    <xdr:colOff>292100</xdr:colOff>
                    <xdr:row>389</xdr:row>
                    <xdr:rowOff>139700</xdr:rowOff>
                  </to>
                </anchor>
              </controlPr>
            </control>
          </mc:Choice>
        </mc:AlternateContent>
        <mc:AlternateContent xmlns:mc="http://schemas.openxmlformats.org/markup-compatibility/2006">
          <mc:Choice Requires="x14">
            <control shapeId="5013" r:id="rId769" name="Check Box 917">
              <controlPr defaultSize="0" autoFill="0" autoLine="0" autoPict="0">
                <anchor moveWithCells="1">
                  <from>
                    <xdr:col>17</xdr:col>
                    <xdr:colOff>101600</xdr:colOff>
                    <xdr:row>381</xdr:row>
                    <xdr:rowOff>25400</xdr:rowOff>
                  </from>
                  <to>
                    <xdr:col>17</xdr:col>
                    <xdr:colOff>292100</xdr:colOff>
                    <xdr:row>381</xdr:row>
                    <xdr:rowOff>139700</xdr:rowOff>
                  </to>
                </anchor>
              </controlPr>
            </control>
          </mc:Choice>
        </mc:AlternateContent>
        <mc:AlternateContent xmlns:mc="http://schemas.openxmlformats.org/markup-compatibility/2006">
          <mc:Choice Requires="x14">
            <control shapeId="5014" r:id="rId770" name="Check Box 918">
              <controlPr defaultSize="0" autoFill="0" autoLine="0" autoPict="0">
                <anchor moveWithCells="1">
                  <from>
                    <xdr:col>17</xdr:col>
                    <xdr:colOff>101600</xdr:colOff>
                    <xdr:row>382</xdr:row>
                    <xdr:rowOff>25400</xdr:rowOff>
                  </from>
                  <to>
                    <xdr:col>17</xdr:col>
                    <xdr:colOff>292100</xdr:colOff>
                    <xdr:row>382</xdr:row>
                    <xdr:rowOff>139700</xdr:rowOff>
                  </to>
                </anchor>
              </controlPr>
            </control>
          </mc:Choice>
        </mc:AlternateContent>
        <mc:AlternateContent xmlns:mc="http://schemas.openxmlformats.org/markup-compatibility/2006">
          <mc:Choice Requires="x14">
            <control shapeId="5015" r:id="rId771" name="Check Box 919">
              <controlPr defaultSize="0" autoFill="0" autoLine="0" autoPict="0">
                <anchor moveWithCells="1">
                  <from>
                    <xdr:col>17</xdr:col>
                    <xdr:colOff>101600</xdr:colOff>
                    <xdr:row>383</xdr:row>
                    <xdr:rowOff>25400</xdr:rowOff>
                  </from>
                  <to>
                    <xdr:col>17</xdr:col>
                    <xdr:colOff>292100</xdr:colOff>
                    <xdr:row>383</xdr:row>
                    <xdr:rowOff>139700</xdr:rowOff>
                  </to>
                </anchor>
              </controlPr>
            </control>
          </mc:Choice>
        </mc:AlternateContent>
        <mc:AlternateContent xmlns:mc="http://schemas.openxmlformats.org/markup-compatibility/2006">
          <mc:Choice Requires="x14">
            <control shapeId="5016" r:id="rId772" name="Check Box 920">
              <controlPr defaultSize="0" autoFill="0" autoLine="0" autoPict="0">
                <anchor moveWithCells="1">
                  <from>
                    <xdr:col>17</xdr:col>
                    <xdr:colOff>101600</xdr:colOff>
                    <xdr:row>384</xdr:row>
                    <xdr:rowOff>25400</xdr:rowOff>
                  </from>
                  <to>
                    <xdr:col>17</xdr:col>
                    <xdr:colOff>292100</xdr:colOff>
                    <xdr:row>384</xdr:row>
                    <xdr:rowOff>139700</xdr:rowOff>
                  </to>
                </anchor>
              </controlPr>
            </control>
          </mc:Choice>
        </mc:AlternateContent>
        <mc:AlternateContent xmlns:mc="http://schemas.openxmlformats.org/markup-compatibility/2006">
          <mc:Choice Requires="x14">
            <control shapeId="5017" r:id="rId773" name="Check Box 921">
              <controlPr defaultSize="0" autoFill="0" autoLine="0" autoPict="0">
                <anchor moveWithCells="1">
                  <from>
                    <xdr:col>17</xdr:col>
                    <xdr:colOff>101600</xdr:colOff>
                    <xdr:row>385</xdr:row>
                    <xdr:rowOff>25400</xdr:rowOff>
                  </from>
                  <to>
                    <xdr:col>17</xdr:col>
                    <xdr:colOff>292100</xdr:colOff>
                    <xdr:row>385</xdr:row>
                    <xdr:rowOff>139700</xdr:rowOff>
                  </to>
                </anchor>
              </controlPr>
            </control>
          </mc:Choice>
        </mc:AlternateContent>
        <mc:AlternateContent xmlns:mc="http://schemas.openxmlformats.org/markup-compatibility/2006">
          <mc:Choice Requires="x14">
            <control shapeId="5018" r:id="rId774" name="Check Box 922">
              <controlPr defaultSize="0" autoFill="0" autoLine="0" autoPict="0">
                <anchor moveWithCells="1">
                  <from>
                    <xdr:col>17</xdr:col>
                    <xdr:colOff>101600</xdr:colOff>
                    <xdr:row>386</xdr:row>
                    <xdr:rowOff>25400</xdr:rowOff>
                  </from>
                  <to>
                    <xdr:col>17</xdr:col>
                    <xdr:colOff>292100</xdr:colOff>
                    <xdr:row>386</xdr:row>
                    <xdr:rowOff>139700</xdr:rowOff>
                  </to>
                </anchor>
              </controlPr>
            </control>
          </mc:Choice>
        </mc:AlternateContent>
        <mc:AlternateContent xmlns:mc="http://schemas.openxmlformats.org/markup-compatibility/2006">
          <mc:Choice Requires="x14">
            <control shapeId="5019" r:id="rId775" name="Check Box 923">
              <controlPr defaultSize="0" autoFill="0" autoLine="0" autoPict="0">
                <anchor moveWithCells="1">
                  <from>
                    <xdr:col>17</xdr:col>
                    <xdr:colOff>101600</xdr:colOff>
                    <xdr:row>387</xdr:row>
                    <xdr:rowOff>25400</xdr:rowOff>
                  </from>
                  <to>
                    <xdr:col>17</xdr:col>
                    <xdr:colOff>292100</xdr:colOff>
                    <xdr:row>387</xdr:row>
                    <xdr:rowOff>139700</xdr:rowOff>
                  </to>
                </anchor>
              </controlPr>
            </control>
          </mc:Choice>
        </mc:AlternateContent>
        <mc:AlternateContent xmlns:mc="http://schemas.openxmlformats.org/markup-compatibility/2006">
          <mc:Choice Requires="x14">
            <control shapeId="5020" r:id="rId776" name="Check Box 924">
              <controlPr defaultSize="0" autoFill="0" autoLine="0" autoPict="0">
                <anchor moveWithCells="1">
                  <from>
                    <xdr:col>17</xdr:col>
                    <xdr:colOff>101600</xdr:colOff>
                    <xdr:row>388</xdr:row>
                    <xdr:rowOff>25400</xdr:rowOff>
                  </from>
                  <to>
                    <xdr:col>17</xdr:col>
                    <xdr:colOff>292100</xdr:colOff>
                    <xdr:row>388</xdr:row>
                    <xdr:rowOff>139700</xdr:rowOff>
                  </to>
                </anchor>
              </controlPr>
            </control>
          </mc:Choice>
        </mc:AlternateContent>
        <mc:AlternateContent xmlns:mc="http://schemas.openxmlformats.org/markup-compatibility/2006">
          <mc:Choice Requires="x14">
            <control shapeId="5021" r:id="rId777" name="Check Box 925">
              <controlPr defaultSize="0" autoFill="0" autoLine="0" autoPict="0">
                <anchor moveWithCells="1">
                  <from>
                    <xdr:col>17</xdr:col>
                    <xdr:colOff>101600</xdr:colOff>
                    <xdr:row>389</xdr:row>
                    <xdr:rowOff>25400</xdr:rowOff>
                  </from>
                  <to>
                    <xdr:col>17</xdr:col>
                    <xdr:colOff>292100</xdr:colOff>
                    <xdr:row>389</xdr:row>
                    <xdr:rowOff>139700</xdr:rowOff>
                  </to>
                </anchor>
              </controlPr>
            </control>
          </mc:Choice>
        </mc:AlternateContent>
        <mc:AlternateContent xmlns:mc="http://schemas.openxmlformats.org/markup-compatibility/2006">
          <mc:Choice Requires="x14">
            <control shapeId="5022" r:id="rId778" name="Check Box 926">
              <controlPr defaultSize="0" autoFill="0" autoLine="0" autoPict="0">
                <anchor moveWithCells="1">
                  <from>
                    <xdr:col>14</xdr:col>
                    <xdr:colOff>101600</xdr:colOff>
                    <xdr:row>390</xdr:row>
                    <xdr:rowOff>25400</xdr:rowOff>
                  </from>
                  <to>
                    <xdr:col>14</xdr:col>
                    <xdr:colOff>292100</xdr:colOff>
                    <xdr:row>390</xdr:row>
                    <xdr:rowOff>139700</xdr:rowOff>
                  </to>
                </anchor>
              </controlPr>
            </control>
          </mc:Choice>
        </mc:AlternateContent>
        <mc:AlternateContent xmlns:mc="http://schemas.openxmlformats.org/markup-compatibility/2006">
          <mc:Choice Requires="x14">
            <control shapeId="5023" r:id="rId779" name="Check Box 927">
              <controlPr defaultSize="0" autoFill="0" autoLine="0" autoPict="0">
                <anchor moveWithCells="1">
                  <from>
                    <xdr:col>14</xdr:col>
                    <xdr:colOff>101600</xdr:colOff>
                    <xdr:row>391</xdr:row>
                    <xdr:rowOff>25400</xdr:rowOff>
                  </from>
                  <to>
                    <xdr:col>14</xdr:col>
                    <xdr:colOff>292100</xdr:colOff>
                    <xdr:row>391</xdr:row>
                    <xdr:rowOff>139700</xdr:rowOff>
                  </to>
                </anchor>
              </controlPr>
            </control>
          </mc:Choice>
        </mc:AlternateContent>
        <mc:AlternateContent xmlns:mc="http://schemas.openxmlformats.org/markup-compatibility/2006">
          <mc:Choice Requires="x14">
            <control shapeId="5024" r:id="rId780" name="Check Box 928">
              <controlPr defaultSize="0" autoFill="0" autoLine="0" autoPict="0">
                <anchor moveWithCells="1">
                  <from>
                    <xdr:col>14</xdr:col>
                    <xdr:colOff>101600</xdr:colOff>
                    <xdr:row>392</xdr:row>
                    <xdr:rowOff>25400</xdr:rowOff>
                  </from>
                  <to>
                    <xdr:col>14</xdr:col>
                    <xdr:colOff>292100</xdr:colOff>
                    <xdr:row>392</xdr:row>
                    <xdr:rowOff>139700</xdr:rowOff>
                  </to>
                </anchor>
              </controlPr>
            </control>
          </mc:Choice>
        </mc:AlternateContent>
        <mc:AlternateContent xmlns:mc="http://schemas.openxmlformats.org/markup-compatibility/2006">
          <mc:Choice Requires="x14">
            <control shapeId="5025" r:id="rId781" name="Check Box 929">
              <controlPr defaultSize="0" autoFill="0" autoLine="0" autoPict="0">
                <anchor moveWithCells="1">
                  <from>
                    <xdr:col>14</xdr:col>
                    <xdr:colOff>101600</xdr:colOff>
                    <xdr:row>393</xdr:row>
                    <xdr:rowOff>25400</xdr:rowOff>
                  </from>
                  <to>
                    <xdr:col>14</xdr:col>
                    <xdr:colOff>292100</xdr:colOff>
                    <xdr:row>393</xdr:row>
                    <xdr:rowOff>139700</xdr:rowOff>
                  </to>
                </anchor>
              </controlPr>
            </control>
          </mc:Choice>
        </mc:AlternateContent>
        <mc:AlternateContent xmlns:mc="http://schemas.openxmlformats.org/markup-compatibility/2006">
          <mc:Choice Requires="x14">
            <control shapeId="5026" r:id="rId782" name="Check Box 930">
              <controlPr defaultSize="0" autoFill="0" autoLine="0" autoPict="0">
                <anchor moveWithCells="1">
                  <from>
                    <xdr:col>14</xdr:col>
                    <xdr:colOff>101600</xdr:colOff>
                    <xdr:row>394</xdr:row>
                    <xdr:rowOff>25400</xdr:rowOff>
                  </from>
                  <to>
                    <xdr:col>14</xdr:col>
                    <xdr:colOff>292100</xdr:colOff>
                    <xdr:row>394</xdr:row>
                    <xdr:rowOff>139700</xdr:rowOff>
                  </to>
                </anchor>
              </controlPr>
            </control>
          </mc:Choice>
        </mc:AlternateContent>
        <mc:AlternateContent xmlns:mc="http://schemas.openxmlformats.org/markup-compatibility/2006">
          <mc:Choice Requires="x14">
            <control shapeId="5027" r:id="rId783" name="Check Box 931">
              <controlPr defaultSize="0" autoFill="0" autoLine="0" autoPict="0">
                <anchor moveWithCells="1">
                  <from>
                    <xdr:col>14</xdr:col>
                    <xdr:colOff>101600</xdr:colOff>
                    <xdr:row>395</xdr:row>
                    <xdr:rowOff>25400</xdr:rowOff>
                  </from>
                  <to>
                    <xdr:col>14</xdr:col>
                    <xdr:colOff>292100</xdr:colOff>
                    <xdr:row>395</xdr:row>
                    <xdr:rowOff>139700</xdr:rowOff>
                  </to>
                </anchor>
              </controlPr>
            </control>
          </mc:Choice>
        </mc:AlternateContent>
        <mc:AlternateContent xmlns:mc="http://schemas.openxmlformats.org/markup-compatibility/2006">
          <mc:Choice Requires="x14">
            <control shapeId="5028" r:id="rId784" name="Check Box 932">
              <controlPr defaultSize="0" autoFill="0" autoLine="0" autoPict="0">
                <anchor moveWithCells="1">
                  <from>
                    <xdr:col>14</xdr:col>
                    <xdr:colOff>101600</xdr:colOff>
                    <xdr:row>396</xdr:row>
                    <xdr:rowOff>25400</xdr:rowOff>
                  </from>
                  <to>
                    <xdr:col>14</xdr:col>
                    <xdr:colOff>292100</xdr:colOff>
                    <xdr:row>396</xdr:row>
                    <xdr:rowOff>139700</xdr:rowOff>
                  </to>
                </anchor>
              </controlPr>
            </control>
          </mc:Choice>
        </mc:AlternateContent>
        <mc:AlternateContent xmlns:mc="http://schemas.openxmlformats.org/markup-compatibility/2006">
          <mc:Choice Requires="x14">
            <control shapeId="5029" r:id="rId785" name="Check Box 933">
              <controlPr defaultSize="0" autoFill="0" autoLine="0" autoPict="0">
                <anchor moveWithCells="1">
                  <from>
                    <xdr:col>14</xdr:col>
                    <xdr:colOff>101600</xdr:colOff>
                    <xdr:row>397</xdr:row>
                    <xdr:rowOff>25400</xdr:rowOff>
                  </from>
                  <to>
                    <xdr:col>14</xdr:col>
                    <xdr:colOff>292100</xdr:colOff>
                    <xdr:row>397</xdr:row>
                    <xdr:rowOff>139700</xdr:rowOff>
                  </to>
                </anchor>
              </controlPr>
            </control>
          </mc:Choice>
        </mc:AlternateContent>
        <mc:AlternateContent xmlns:mc="http://schemas.openxmlformats.org/markup-compatibility/2006">
          <mc:Choice Requires="x14">
            <control shapeId="5030" r:id="rId786" name="Check Box 934">
              <controlPr defaultSize="0" autoFill="0" autoLine="0" autoPict="0">
                <anchor moveWithCells="1">
                  <from>
                    <xdr:col>14</xdr:col>
                    <xdr:colOff>101600</xdr:colOff>
                    <xdr:row>398</xdr:row>
                    <xdr:rowOff>25400</xdr:rowOff>
                  </from>
                  <to>
                    <xdr:col>14</xdr:col>
                    <xdr:colOff>292100</xdr:colOff>
                    <xdr:row>398</xdr:row>
                    <xdr:rowOff>139700</xdr:rowOff>
                  </to>
                </anchor>
              </controlPr>
            </control>
          </mc:Choice>
        </mc:AlternateContent>
        <mc:AlternateContent xmlns:mc="http://schemas.openxmlformats.org/markup-compatibility/2006">
          <mc:Choice Requires="x14">
            <control shapeId="5031" r:id="rId787" name="Check Box 935">
              <controlPr defaultSize="0" autoFill="0" autoLine="0" autoPict="0">
                <anchor moveWithCells="1">
                  <from>
                    <xdr:col>17</xdr:col>
                    <xdr:colOff>101600</xdr:colOff>
                    <xdr:row>390</xdr:row>
                    <xdr:rowOff>25400</xdr:rowOff>
                  </from>
                  <to>
                    <xdr:col>17</xdr:col>
                    <xdr:colOff>292100</xdr:colOff>
                    <xdr:row>390</xdr:row>
                    <xdr:rowOff>139700</xdr:rowOff>
                  </to>
                </anchor>
              </controlPr>
            </control>
          </mc:Choice>
        </mc:AlternateContent>
        <mc:AlternateContent xmlns:mc="http://schemas.openxmlformats.org/markup-compatibility/2006">
          <mc:Choice Requires="x14">
            <control shapeId="5032" r:id="rId788" name="Check Box 936">
              <controlPr defaultSize="0" autoFill="0" autoLine="0" autoPict="0">
                <anchor moveWithCells="1">
                  <from>
                    <xdr:col>17</xdr:col>
                    <xdr:colOff>101600</xdr:colOff>
                    <xdr:row>391</xdr:row>
                    <xdr:rowOff>25400</xdr:rowOff>
                  </from>
                  <to>
                    <xdr:col>17</xdr:col>
                    <xdr:colOff>292100</xdr:colOff>
                    <xdr:row>391</xdr:row>
                    <xdr:rowOff>139700</xdr:rowOff>
                  </to>
                </anchor>
              </controlPr>
            </control>
          </mc:Choice>
        </mc:AlternateContent>
        <mc:AlternateContent xmlns:mc="http://schemas.openxmlformats.org/markup-compatibility/2006">
          <mc:Choice Requires="x14">
            <control shapeId="5033" r:id="rId789" name="Check Box 937">
              <controlPr defaultSize="0" autoFill="0" autoLine="0" autoPict="0">
                <anchor moveWithCells="1">
                  <from>
                    <xdr:col>17</xdr:col>
                    <xdr:colOff>101600</xdr:colOff>
                    <xdr:row>392</xdr:row>
                    <xdr:rowOff>25400</xdr:rowOff>
                  </from>
                  <to>
                    <xdr:col>17</xdr:col>
                    <xdr:colOff>292100</xdr:colOff>
                    <xdr:row>392</xdr:row>
                    <xdr:rowOff>139700</xdr:rowOff>
                  </to>
                </anchor>
              </controlPr>
            </control>
          </mc:Choice>
        </mc:AlternateContent>
        <mc:AlternateContent xmlns:mc="http://schemas.openxmlformats.org/markup-compatibility/2006">
          <mc:Choice Requires="x14">
            <control shapeId="5034" r:id="rId790" name="Check Box 938">
              <controlPr defaultSize="0" autoFill="0" autoLine="0" autoPict="0">
                <anchor moveWithCells="1">
                  <from>
                    <xdr:col>17</xdr:col>
                    <xdr:colOff>101600</xdr:colOff>
                    <xdr:row>393</xdr:row>
                    <xdr:rowOff>25400</xdr:rowOff>
                  </from>
                  <to>
                    <xdr:col>17</xdr:col>
                    <xdr:colOff>292100</xdr:colOff>
                    <xdr:row>393</xdr:row>
                    <xdr:rowOff>139700</xdr:rowOff>
                  </to>
                </anchor>
              </controlPr>
            </control>
          </mc:Choice>
        </mc:AlternateContent>
        <mc:AlternateContent xmlns:mc="http://schemas.openxmlformats.org/markup-compatibility/2006">
          <mc:Choice Requires="x14">
            <control shapeId="5035" r:id="rId791" name="Check Box 939">
              <controlPr defaultSize="0" autoFill="0" autoLine="0" autoPict="0">
                <anchor moveWithCells="1">
                  <from>
                    <xdr:col>17</xdr:col>
                    <xdr:colOff>101600</xdr:colOff>
                    <xdr:row>394</xdr:row>
                    <xdr:rowOff>25400</xdr:rowOff>
                  </from>
                  <to>
                    <xdr:col>17</xdr:col>
                    <xdr:colOff>292100</xdr:colOff>
                    <xdr:row>394</xdr:row>
                    <xdr:rowOff>139700</xdr:rowOff>
                  </to>
                </anchor>
              </controlPr>
            </control>
          </mc:Choice>
        </mc:AlternateContent>
        <mc:AlternateContent xmlns:mc="http://schemas.openxmlformats.org/markup-compatibility/2006">
          <mc:Choice Requires="x14">
            <control shapeId="5036" r:id="rId792" name="Check Box 940">
              <controlPr defaultSize="0" autoFill="0" autoLine="0" autoPict="0">
                <anchor moveWithCells="1">
                  <from>
                    <xdr:col>17</xdr:col>
                    <xdr:colOff>101600</xdr:colOff>
                    <xdr:row>395</xdr:row>
                    <xdr:rowOff>25400</xdr:rowOff>
                  </from>
                  <to>
                    <xdr:col>17</xdr:col>
                    <xdr:colOff>292100</xdr:colOff>
                    <xdr:row>395</xdr:row>
                    <xdr:rowOff>139700</xdr:rowOff>
                  </to>
                </anchor>
              </controlPr>
            </control>
          </mc:Choice>
        </mc:AlternateContent>
        <mc:AlternateContent xmlns:mc="http://schemas.openxmlformats.org/markup-compatibility/2006">
          <mc:Choice Requires="x14">
            <control shapeId="5037" r:id="rId793" name="Check Box 941">
              <controlPr defaultSize="0" autoFill="0" autoLine="0" autoPict="0">
                <anchor moveWithCells="1">
                  <from>
                    <xdr:col>17</xdr:col>
                    <xdr:colOff>101600</xdr:colOff>
                    <xdr:row>396</xdr:row>
                    <xdr:rowOff>25400</xdr:rowOff>
                  </from>
                  <to>
                    <xdr:col>17</xdr:col>
                    <xdr:colOff>292100</xdr:colOff>
                    <xdr:row>396</xdr:row>
                    <xdr:rowOff>139700</xdr:rowOff>
                  </to>
                </anchor>
              </controlPr>
            </control>
          </mc:Choice>
        </mc:AlternateContent>
        <mc:AlternateContent xmlns:mc="http://schemas.openxmlformats.org/markup-compatibility/2006">
          <mc:Choice Requires="x14">
            <control shapeId="5038" r:id="rId794" name="Check Box 942">
              <controlPr defaultSize="0" autoFill="0" autoLine="0" autoPict="0">
                <anchor moveWithCells="1">
                  <from>
                    <xdr:col>17</xdr:col>
                    <xdr:colOff>101600</xdr:colOff>
                    <xdr:row>397</xdr:row>
                    <xdr:rowOff>25400</xdr:rowOff>
                  </from>
                  <to>
                    <xdr:col>17</xdr:col>
                    <xdr:colOff>292100</xdr:colOff>
                    <xdr:row>397</xdr:row>
                    <xdr:rowOff>139700</xdr:rowOff>
                  </to>
                </anchor>
              </controlPr>
            </control>
          </mc:Choice>
        </mc:AlternateContent>
        <mc:AlternateContent xmlns:mc="http://schemas.openxmlformats.org/markup-compatibility/2006">
          <mc:Choice Requires="x14">
            <control shapeId="5039" r:id="rId795" name="Check Box 943">
              <controlPr defaultSize="0" autoFill="0" autoLine="0" autoPict="0">
                <anchor moveWithCells="1">
                  <from>
                    <xdr:col>17</xdr:col>
                    <xdr:colOff>101600</xdr:colOff>
                    <xdr:row>398</xdr:row>
                    <xdr:rowOff>25400</xdr:rowOff>
                  </from>
                  <to>
                    <xdr:col>17</xdr:col>
                    <xdr:colOff>292100</xdr:colOff>
                    <xdr:row>398</xdr:row>
                    <xdr:rowOff>139700</xdr:rowOff>
                  </to>
                </anchor>
              </controlPr>
            </control>
          </mc:Choice>
        </mc:AlternateContent>
        <mc:AlternateContent xmlns:mc="http://schemas.openxmlformats.org/markup-compatibility/2006">
          <mc:Choice Requires="x14">
            <control shapeId="5040" r:id="rId796" name="Check Box 944">
              <controlPr defaultSize="0" autoFill="0" autoLine="0" autoPict="0">
                <anchor moveWithCells="1">
                  <from>
                    <xdr:col>14</xdr:col>
                    <xdr:colOff>101600</xdr:colOff>
                    <xdr:row>399</xdr:row>
                    <xdr:rowOff>25400</xdr:rowOff>
                  </from>
                  <to>
                    <xdr:col>14</xdr:col>
                    <xdr:colOff>292100</xdr:colOff>
                    <xdr:row>399</xdr:row>
                    <xdr:rowOff>139700</xdr:rowOff>
                  </to>
                </anchor>
              </controlPr>
            </control>
          </mc:Choice>
        </mc:AlternateContent>
        <mc:AlternateContent xmlns:mc="http://schemas.openxmlformats.org/markup-compatibility/2006">
          <mc:Choice Requires="x14">
            <control shapeId="5041" r:id="rId797" name="Check Box 945">
              <controlPr defaultSize="0" autoFill="0" autoLine="0" autoPict="0">
                <anchor moveWithCells="1">
                  <from>
                    <xdr:col>14</xdr:col>
                    <xdr:colOff>101600</xdr:colOff>
                    <xdr:row>400</xdr:row>
                    <xdr:rowOff>25400</xdr:rowOff>
                  </from>
                  <to>
                    <xdr:col>14</xdr:col>
                    <xdr:colOff>292100</xdr:colOff>
                    <xdr:row>400</xdr:row>
                    <xdr:rowOff>139700</xdr:rowOff>
                  </to>
                </anchor>
              </controlPr>
            </control>
          </mc:Choice>
        </mc:AlternateContent>
        <mc:AlternateContent xmlns:mc="http://schemas.openxmlformats.org/markup-compatibility/2006">
          <mc:Choice Requires="x14">
            <control shapeId="5042" r:id="rId798" name="Check Box 946">
              <controlPr defaultSize="0" autoFill="0" autoLine="0" autoPict="0">
                <anchor moveWithCells="1">
                  <from>
                    <xdr:col>14</xdr:col>
                    <xdr:colOff>101600</xdr:colOff>
                    <xdr:row>401</xdr:row>
                    <xdr:rowOff>25400</xdr:rowOff>
                  </from>
                  <to>
                    <xdr:col>14</xdr:col>
                    <xdr:colOff>292100</xdr:colOff>
                    <xdr:row>401</xdr:row>
                    <xdr:rowOff>139700</xdr:rowOff>
                  </to>
                </anchor>
              </controlPr>
            </control>
          </mc:Choice>
        </mc:AlternateContent>
        <mc:AlternateContent xmlns:mc="http://schemas.openxmlformats.org/markup-compatibility/2006">
          <mc:Choice Requires="x14">
            <control shapeId="5043" r:id="rId799" name="Check Box 947">
              <controlPr defaultSize="0" autoFill="0" autoLine="0" autoPict="0">
                <anchor moveWithCells="1">
                  <from>
                    <xdr:col>14</xdr:col>
                    <xdr:colOff>101600</xdr:colOff>
                    <xdr:row>402</xdr:row>
                    <xdr:rowOff>25400</xdr:rowOff>
                  </from>
                  <to>
                    <xdr:col>14</xdr:col>
                    <xdr:colOff>292100</xdr:colOff>
                    <xdr:row>402</xdr:row>
                    <xdr:rowOff>139700</xdr:rowOff>
                  </to>
                </anchor>
              </controlPr>
            </control>
          </mc:Choice>
        </mc:AlternateContent>
        <mc:AlternateContent xmlns:mc="http://schemas.openxmlformats.org/markup-compatibility/2006">
          <mc:Choice Requires="x14">
            <control shapeId="5044" r:id="rId800" name="Check Box 948">
              <controlPr defaultSize="0" autoFill="0" autoLine="0" autoPict="0">
                <anchor moveWithCells="1">
                  <from>
                    <xdr:col>14</xdr:col>
                    <xdr:colOff>101600</xdr:colOff>
                    <xdr:row>403</xdr:row>
                    <xdr:rowOff>25400</xdr:rowOff>
                  </from>
                  <to>
                    <xdr:col>14</xdr:col>
                    <xdr:colOff>292100</xdr:colOff>
                    <xdr:row>403</xdr:row>
                    <xdr:rowOff>139700</xdr:rowOff>
                  </to>
                </anchor>
              </controlPr>
            </control>
          </mc:Choice>
        </mc:AlternateContent>
        <mc:AlternateContent xmlns:mc="http://schemas.openxmlformats.org/markup-compatibility/2006">
          <mc:Choice Requires="x14">
            <control shapeId="5045" r:id="rId801" name="Check Box 949">
              <controlPr defaultSize="0" autoFill="0" autoLine="0" autoPict="0">
                <anchor moveWithCells="1">
                  <from>
                    <xdr:col>14</xdr:col>
                    <xdr:colOff>101600</xdr:colOff>
                    <xdr:row>404</xdr:row>
                    <xdr:rowOff>25400</xdr:rowOff>
                  </from>
                  <to>
                    <xdr:col>14</xdr:col>
                    <xdr:colOff>292100</xdr:colOff>
                    <xdr:row>404</xdr:row>
                    <xdr:rowOff>139700</xdr:rowOff>
                  </to>
                </anchor>
              </controlPr>
            </control>
          </mc:Choice>
        </mc:AlternateContent>
        <mc:AlternateContent xmlns:mc="http://schemas.openxmlformats.org/markup-compatibility/2006">
          <mc:Choice Requires="x14">
            <control shapeId="5046" r:id="rId802" name="Check Box 950">
              <controlPr defaultSize="0" autoFill="0" autoLine="0" autoPict="0">
                <anchor moveWithCells="1">
                  <from>
                    <xdr:col>14</xdr:col>
                    <xdr:colOff>101600</xdr:colOff>
                    <xdr:row>405</xdr:row>
                    <xdr:rowOff>25400</xdr:rowOff>
                  </from>
                  <to>
                    <xdr:col>14</xdr:col>
                    <xdr:colOff>292100</xdr:colOff>
                    <xdr:row>405</xdr:row>
                    <xdr:rowOff>139700</xdr:rowOff>
                  </to>
                </anchor>
              </controlPr>
            </control>
          </mc:Choice>
        </mc:AlternateContent>
        <mc:AlternateContent xmlns:mc="http://schemas.openxmlformats.org/markup-compatibility/2006">
          <mc:Choice Requires="x14">
            <control shapeId="5047" r:id="rId803" name="Check Box 951">
              <controlPr defaultSize="0" autoFill="0" autoLine="0" autoPict="0">
                <anchor moveWithCells="1">
                  <from>
                    <xdr:col>14</xdr:col>
                    <xdr:colOff>101600</xdr:colOff>
                    <xdr:row>406</xdr:row>
                    <xdr:rowOff>25400</xdr:rowOff>
                  </from>
                  <to>
                    <xdr:col>14</xdr:col>
                    <xdr:colOff>292100</xdr:colOff>
                    <xdr:row>406</xdr:row>
                    <xdr:rowOff>139700</xdr:rowOff>
                  </to>
                </anchor>
              </controlPr>
            </control>
          </mc:Choice>
        </mc:AlternateContent>
        <mc:AlternateContent xmlns:mc="http://schemas.openxmlformats.org/markup-compatibility/2006">
          <mc:Choice Requires="x14">
            <control shapeId="5048" r:id="rId804" name="Check Box 952">
              <controlPr defaultSize="0" autoFill="0" autoLine="0" autoPict="0">
                <anchor moveWithCells="1">
                  <from>
                    <xdr:col>14</xdr:col>
                    <xdr:colOff>101600</xdr:colOff>
                    <xdr:row>407</xdr:row>
                    <xdr:rowOff>25400</xdr:rowOff>
                  </from>
                  <to>
                    <xdr:col>14</xdr:col>
                    <xdr:colOff>292100</xdr:colOff>
                    <xdr:row>407</xdr:row>
                    <xdr:rowOff>139700</xdr:rowOff>
                  </to>
                </anchor>
              </controlPr>
            </control>
          </mc:Choice>
        </mc:AlternateContent>
        <mc:AlternateContent xmlns:mc="http://schemas.openxmlformats.org/markup-compatibility/2006">
          <mc:Choice Requires="x14">
            <control shapeId="5049" r:id="rId805" name="Check Box 953">
              <controlPr defaultSize="0" autoFill="0" autoLine="0" autoPict="0">
                <anchor moveWithCells="1">
                  <from>
                    <xdr:col>17</xdr:col>
                    <xdr:colOff>101600</xdr:colOff>
                    <xdr:row>399</xdr:row>
                    <xdr:rowOff>25400</xdr:rowOff>
                  </from>
                  <to>
                    <xdr:col>17</xdr:col>
                    <xdr:colOff>292100</xdr:colOff>
                    <xdr:row>399</xdr:row>
                    <xdr:rowOff>139700</xdr:rowOff>
                  </to>
                </anchor>
              </controlPr>
            </control>
          </mc:Choice>
        </mc:AlternateContent>
        <mc:AlternateContent xmlns:mc="http://schemas.openxmlformats.org/markup-compatibility/2006">
          <mc:Choice Requires="x14">
            <control shapeId="5050" r:id="rId806" name="Check Box 954">
              <controlPr defaultSize="0" autoFill="0" autoLine="0" autoPict="0">
                <anchor moveWithCells="1">
                  <from>
                    <xdr:col>17</xdr:col>
                    <xdr:colOff>101600</xdr:colOff>
                    <xdr:row>400</xdr:row>
                    <xdr:rowOff>25400</xdr:rowOff>
                  </from>
                  <to>
                    <xdr:col>17</xdr:col>
                    <xdr:colOff>292100</xdr:colOff>
                    <xdr:row>400</xdr:row>
                    <xdr:rowOff>139700</xdr:rowOff>
                  </to>
                </anchor>
              </controlPr>
            </control>
          </mc:Choice>
        </mc:AlternateContent>
        <mc:AlternateContent xmlns:mc="http://schemas.openxmlformats.org/markup-compatibility/2006">
          <mc:Choice Requires="x14">
            <control shapeId="5051" r:id="rId807" name="Check Box 955">
              <controlPr defaultSize="0" autoFill="0" autoLine="0" autoPict="0">
                <anchor moveWithCells="1">
                  <from>
                    <xdr:col>17</xdr:col>
                    <xdr:colOff>101600</xdr:colOff>
                    <xdr:row>401</xdr:row>
                    <xdr:rowOff>25400</xdr:rowOff>
                  </from>
                  <to>
                    <xdr:col>17</xdr:col>
                    <xdr:colOff>292100</xdr:colOff>
                    <xdr:row>401</xdr:row>
                    <xdr:rowOff>139700</xdr:rowOff>
                  </to>
                </anchor>
              </controlPr>
            </control>
          </mc:Choice>
        </mc:AlternateContent>
        <mc:AlternateContent xmlns:mc="http://schemas.openxmlformats.org/markup-compatibility/2006">
          <mc:Choice Requires="x14">
            <control shapeId="5052" r:id="rId808" name="Check Box 956">
              <controlPr defaultSize="0" autoFill="0" autoLine="0" autoPict="0">
                <anchor moveWithCells="1">
                  <from>
                    <xdr:col>17</xdr:col>
                    <xdr:colOff>101600</xdr:colOff>
                    <xdr:row>402</xdr:row>
                    <xdr:rowOff>25400</xdr:rowOff>
                  </from>
                  <to>
                    <xdr:col>17</xdr:col>
                    <xdr:colOff>292100</xdr:colOff>
                    <xdr:row>402</xdr:row>
                    <xdr:rowOff>139700</xdr:rowOff>
                  </to>
                </anchor>
              </controlPr>
            </control>
          </mc:Choice>
        </mc:AlternateContent>
        <mc:AlternateContent xmlns:mc="http://schemas.openxmlformats.org/markup-compatibility/2006">
          <mc:Choice Requires="x14">
            <control shapeId="5053" r:id="rId809" name="Check Box 957">
              <controlPr defaultSize="0" autoFill="0" autoLine="0" autoPict="0">
                <anchor moveWithCells="1">
                  <from>
                    <xdr:col>17</xdr:col>
                    <xdr:colOff>101600</xdr:colOff>
                    <xdr:row>403</xdr:row>
                    <xdr:rowOff>25400</xdr:rowOff>
                  </from>
                  <to>
                    <xdr:col>17</xdr:col>
                    <xdr:colOff>292100</xdr:colOff>
                    <xdr:row>403</xdr:row>
                    <xdr:rowOff>139700</xdr:rowOff>
                  </to>
                </anchor>
              </controlPr>
            </control>
          </mc:Choice>
        </mc:AlternateContent>
        <mc:AlternateContent xmlns:mc="http://schemas.openxmlformats.org/markup-compatibility/2006">
          <mc:Choice Requires="x14">
            <control shapeId="5054" r:id="rId810" name="Check Box 958">
              <controlPr defaultSize="0" autoFill="0" autoLine="0" autoPict="0">
                <anchor moveWithCells="1">
                  <from>
                    <xdr:col>17</xdr:col>
                    <xdr:colOff>101600</xdr:colOff>
                    <xdr:row>404</xdr:row>
                    <xdr:rowOff>25400</xdr:rowOff>
                  </from>
                  <to>
                    <xdr:col>17</xdr:col>
                    <xdr:colOff>292100</xdr:colOff>
                    <xdr:row>404</xdr:row>
                    <xdr:rowOff>139700</xdr:rowOff>
                  </to>
                </anchor>
              </controlPr>
            </control>
          </mc:Choice>
        </mc:AlternateContent>
        <mc:AlternateContent xmlns:mc="http://schemas.openxmlformats.org/markup-compatibility/2006">
          <mc:Choice Requires="x14">
            <control shapeId="5055" r:id="rId811" name="Check Box 959">
              <controlPr defaultSize="0" autoFill="0" autoLine="0" autoPict="0">
                <anchor moveWithCells="1">
                  <from>
                    <xdr:col>17</xdr:col>
                    <xdr:colOff>101600</xdr:colOff>
                    <xdr:row>405</xdr:row>
                    <xdr:rowOff>25400</xdr:rowOff>
                  </from>
                  <to>
                    <xdr:col>17</xdr:col>
                    <xdr:colOff>292100</xdr:colOff>
                    <xdr:row>405</xdr:row>
                    <xdr:rowOff>139700</xdr:rowOff>
                  </to>
                </anchor>
              </controlPr>
            </control>
          </mc:Choice>
        </mc:AlternateContent>
        <mc:AlternateContent xmlns:mc="http://schemas.openxmlformats.org/markup-compatibility/2006">
          <mc:Choice Requires="x14">
            <control shapeId="5056" r:id="rId812" name="Check Box 960">
              <controlPr defaultSize="0" autoFill="0" autoLine="0" autoPict="0">
                <anchor moveWithCells="1">
                  <from>
                    <xdr:col>17</xdr:col>
                    <xdr:colOff>101600</xdr:colOff>
                    <xdr:row>406</xdr:row>
                    <xdr:rowOff>25400</xdr:rowOff>
                  </from>
                  <to>
                    <xdr:col>17</xdr:col>
                    <xdr:colOff>292100</xdr:colOff>
                    <xdr:row>406</xdr:row>
                    <xdr:rowOff>139700</xdr:rowOff>
                  </to>
                </anchor>
              </controlPr>
            </control>
          </mc:Choice>
        </mc:AlternateContent>
        <mc:AlternateContent xmlns:mc="http://schemas.openxmlformats.org/markup-compatibility/2006">
          <mc:Choice Requires="x14">
            <control shapeId="5057" r:id="rId813" name="Check Box 961">
              <controlPr defaultSize="0" autoFill="0" autoLine="0" autoPict="0">
                <anchor moveWithCells="1">
                  <from>
                    <xdr:col>17</xdr:col>
                    <xdr:colOff>101600</xdr:colOff>
                    <xdr:row>407</xdr:row>
                    <xdr:rowOff>25400</xdr:rowOff>
                  </from>
                  <to>
                    <xdr:col>17</xdr:col>
                    <xdr:colOff>292100</xdr:colOff>
                    <xdr:row>407</xdr:row>
                    <xdr:rowOff>139700</xdr:rowOff>
                  </to>
                </anchor>
              </controlPr>
            </control>
          </mc:Choice>
        </mc:AlternateContent>
        <mc:AlternateContent xmlns:mc="http://schemas.openxmlformats.org/markup-compatibility/2006">
          <mc:Choice Requires="x14">
            <control shapeId="5058" r:id="rId814" name="Check Box 962">
              <controlPr defaultSize="0" autoFill="0" autoLine="0" autoPict="0">
                <anchor moveWithCells="1">
                  <from>
                    <xdr:col>14</xdr:col>
                    <xdr:colOff>101600</xdr:colOff>
                    <xdr:row>408</xdr:row>
                    <xdr:rowOff>25400</xdr:rowOff>
                  </from>
                  <to>
                    <xdr:col>14</xdr:col>
                    <xdr:colOff>292100</xdr:colOff>
                    <xdr:row>408</xdr:row>
                    <xdr:rowOff>139700</xdr:rowOff>
                  </to>
                </anchor>
              </controlPr>
            </control>
          </mc:Choice>
        </mc:AlternateContent>
        <mc:AlternateContent xmlns:mc="http://schemas.openxmlformats.org/markup-compatibility/2006">
          <mc:Choice Requires="x14">
            <control shapeId="5059" r:id="rId815" name="Check Box 963">
              <controlPr defaultSize="0" autoFill="0" autoLine="0" autoPict="0">
                <anchor moveWithCells="1">
                  <from>
                    <xdr:col>14</xdr:col>
                    <xdr:colOff>101600</xdr:colOff>
                    <xdr:row>409</xdr:row>
                    <xdr:rowOff>25400</xdr:rowOff>
                  </from>
                  <to>
                    <xdr:col>14</xdr:col>
                    <xdr:colOff>292100</xdr:colOff>
                    <xdr:row>409</xdr:row>
                    <xdr:rowOff>139700</xdr:rowOff>
                  </to>
                </anchor>
              </controlPr>
            </control>
          </mc:Choice>
        </mc:AlternateContent>
        <mc:AlternateContent xmlns:mc="http://schemas.openxmlformats.org/markup-compatibility/2006">
          <mc:Choice Requires="x14">
            <control shapeId="5060" r:id="rId816" name="Check Box 964">
              <controlPr defaultSize="0" autoFill="0" autoLine="0" autoPict="0">
                <anchor moveWithCells="1">
                  <from>
                    <xdr:col>14</xdr:col>
                    <xdr:colOff>101600</xdr:colOff>
                    <xdr:row>410</xdr:row>
                    <xdr:rowOff>25400</xdr:rowOff>
                  </from>
                  <to>
                    <xdr:col>14</xdr:col>
                    <xdr:colOff>292100</xdr:colOff>
                    <xdr:row>410</xdr:row>
                    <xdr:rowOff>139700</xdr:rowOff>
                  </to>
                </anchor>
              </controlPr>
            </control>
          </mc:Choice>
        </mc:AlternateContent>
        <mc:AlternateContent xmlns:mc="http://schemas.openxmlformats.org/markup-compatibility/2006">
          <mc:Choice Requires="x14">
            <control shapeId="5061" r:id="rId817" name="Check Box 965">
              <controlPr defaultSize="0" autoFill="0" autoLine="0" autoPict="0">
                <anchor moveWithCells="1">
                  <from>
                    <xdr:col>14</xdr:col>
                    <xdr:colOff>101600</xdr:colOff>
                    <xdr:row>411</xdr:row>
                    <xdr:rowOff>25400</xdr:rowOff>
                  </from>
                  <to>
                    <xdr:col>14</xdr:col>
                    <xdr:colOff>292100</xdr:colOff>
                    <xdr:row>411</xdr:row>
                    <xdr:rowOff>139700</xdr:rowOff>
                  </to>
                </anchor>
              </controlPr>
            </control>
          </mc:Choice>
        </mc:AlternateContent>
        <mc:AlternateContent xmlns:mc="http://schemas.openxmlformats.org/markup-compatibility/2006">
          <mc:Choice Requires="x14">
            <control shapeId="5062" r:id="rId818" name="Check Box 966">
              <controlPr defaultSize="0" autoFill="0" autoLine="0" autoPict="0">
                <anchor moveWithCells="1">
                  <from>
                    <xdr:col>14</xdr:col>
                    <xdr:colOff>101600</xdr:colOff>
                    <xdr:row>412</xdr:row>
                    <xdr:rowOff>25400</xdr:rowOff>
                  </from>
                  <to>
                    <xdr:col>14</xdr:col>
                    <xdr:colOff>292100</xdr:colOff>
                    <xdr:row>412</xdr:row>
                    <xdr:rowOff>139700</xdr:rowOff>
                  </to>
                </anchor>
              </controlPr>
            </control>
          </mc:Choice>
        </mc:AlternateContent>
        <mc:AlternateContent xmlns:mc="http://schemas.openxmlformats.org/markup-compatibility/2006">
          <mc:Choice Requires="x14">
            <control shapeId="5063" r:id="rId819" name="Check Box 967">
              <controlPr defaultSize="0" autoFill="0" autoLine="0" autoPict="0">
                <anchor moveWithCells="1">
                  <from>
                    <xdr:col>14</xdr:col>
                    <xdr:colOff>101600</xdr:colOff>
                    <xdr:row>413</xdr:row>
                    <xdr:rowOff>25400</xdr:rowOff>
                  </from>
                  <to>
                    <xdr:col>14</xdr:col>
                    <xdr:colOff>292100</xdr:colOff>
                    <xdr:row>413</xdr:row>
                    <xdr:rowOff>139700</xdr:rowOff>
                  </to>
                </anchor>
              </controlPr>
            </control>
          </mc:Choice>
        </mc:AlternateContent>
        <mc:AlternateContent xmlns:mc="http://schemas.openxmlformats.org/markup-compatibility/2006">
          <mc:Choice Requires="x14">
            <control shapeId="5064" r:id="rId820" name="Check Box 968">
              <controlPr defaultSize="0" autoFill="0" autoLine="0" autoPict="0">
                <anchor moveWithCells="1">
                  <from>
                    <xdr:col>14</xdr:col>
                    <xdr:colOff>101600</xdr:colOff>
                    <xdr:row>414</xdr:row>
                    <xdr:rowOff>25400</xdr:rowOff>
                  </from>
                  <to>
                    <xdr:col>14</xdr:col>
                    <xdr:colOff>292100</xdr:colOff>
                    <xdr:row>414</xdr:row>
                    <xdr:rowOff>139700</xdr:rowOff>
                  </to>
                </anchor>
              </controlPr>
            </control>
          </mc:Choice>
        </mc:AlternateContent>
        <mc:AlternateContent xmlns:mc="http://schemas.openxmlformats.org/markup-compatibility/2006">
          <mc:Choice Requires="x14">
            <control shapeId="5065" r:id="rId821" name="Check Box 969">
              <controlPr defaultSize="0" autoFill="0" autoLine="0" autoPict="0">
                <anchor moveWithCells="1">
                  <from>
                    <xdr:col>14</xdr:col>
                    <xdr:colOff>101600</xdr:colOff>
                    <xdr:row>415</xdr:row>
                    <xdr:rowOff>25400</xdr:rowOff>
                  </from>
                  <to>
                    <xdr:col>14</xdr:col>
                    <xdr:colOff>292100</xdr:colOff>
                    <xdr:row>415</xdr:row>
                    <xdr:rowOff>139700</xdr:rowOff>
                  </to>
                </anchor>
              </controlPr>
            </control>
          </mc:Choice>
        </mc:AlternateContent>
        <mc:AlternateContent xmlns:mc="http://schemas.openxmlformats.org/markup-compatibility/2006">
          <mc:Choice Requires="x14">
            <control shapeId="5066" r:id="rId822" name="Check Box 970">
              <controlPr defaultSize="0" autoFill="0" autoLine="0" autoPict="0">
                <anchor moveWithCells="1">
                  <from>
                    <xdr:col>14</xdr:col>
                    <xdr:colOff>101600</xdr:colOff>
                    <xdr:row>416</xdr:row>
                    <xdr:rowOff>25400</xdr:rowOff>
                  </from>
                  <to>
                    <xdr:col>14</xdr:col>
                    <xdr:colOff>292100</xdr:colOff>
                    <xdr:row>416</xdr:row>
                    <xdr:rowOff>139700</xdr:rowOff>
                  </to>
                </anchor>
              </controlPr>
            </control>
          </mc:Choice>
        </mc:AlternateContent>
        <mc:AlternateContent xmlns:mc="http://schemas.openxmlformats.org/markup-compatibility/2006">
          <mc:Choice Requires="x14">
            <control shapeId="5067" r:id="rId823" name="Check Box 971">
              <controlPr defaultSize="0" autoFill="0" autoLine="0" autoPict="0">
                <anchor moveWithCells="1">
                  <from>
                    <xdr:col>17</xdr:col>
                    <xdr:colOff>101600</xdr:colOff>
                    <xdr:row>408</xdr:row>
                    <xdr:rowOff>25400</xdr:rowOff>
                  </from>
                  <to>
                    <xdr:col>17</xdr:col>
                    <xdr:colOff>292100</xdr:colOff>
                    <xdr:row>408</xdr:row>
                    <xdr:rowOff>139700</xdr:rowOff>
                  </to>
                </anchor>
              </controlPr>
            </control>
          </mc:Choice>
        </mc:AlternateContent>
        <mc:AlternateContent xmlns:mc="http://schemas.openxmlformats.org/markup-compatibility/2006">
          <mc:Choice Requires="x14">
            <control shapeId="5068" r:id="rId824" name="Check Box 972">
              <controlPr defaultSize="0" autoFill="0" autoLine="0" autoPict="0">
                <anchor moveWithCells="1">
                  <from>
                    <xdr:col>17</xdr:col>
                    <xdr:colOff>101600</xdr:colOff>
                    <xdr:row>409</xdr:row>
                    <xdr:rowOff>25400</xdr:rowOff>
                  </from>
                  <to>
                    <xdr:col>17</xdr:col>
                    <xdr:colOff>292100</xdr:colOff>
                    <xdr:row>409</xdr:row>
                    <xdr:rowOff>139700</xdr:rowOff>
                  </to>
                </anchor>
              </controlPr>
            </control>
          </mc:Choice>
        </mc:AlternateContent>
        <mc:AlternateContent xmlns:mc="http://schemas.openxmlformats.org/markup-compatibility/2006">
          <mc:Choice Requires="x14">
            <control shapeId="5069" r:id="rId825" name="Check Box 973">
              <controlPr defaultSize="0" autoFill="0" autoLine="0" autoPict="0">
                <anchor moveWithCells="1">
                  <from>
                    <xdr:col>17</xdr:col>
                    <xdr:colOff>101600</xdr:colOff>
                    <xdr:row>410</xdr:row>
                    <xdr:rowOff>25400</xdr:rowOff>
                  </from>
                  <to>
                    <xdr:col>17</xdr:col>
                    <xdr:colOff>292100</xdr:colOff>
                    <xdr:row>410</xdr:row>
                    <xdr:rowOff>139700</xdr:rowOff>
                  </to>
                </anchor>
              </controlPr>
            </control>
          </mc:Choice>
        </mc:AlternateContent>
        <mc:AlternateContent xmlns:mc="http://schemas.openxmlformats.org/markup-compatibility/2006">
          <mc:Choice Requires="x14">
            <control shapeId="5070" r:id="rId826" name="Check Box 974">
              <controlPr defaultSize="0" autoFill="0" autoLine="0" autoPict="0">
                <anchor moveWithCells="1">
                  <from>
                    <xdr:col>17</xdr:col>
                    <xdr:colOff>101600</xdr:colOff>
                    <xdr:row>411</xdr:row>
                    <xdr:rowOff>25400</xdr:rowOff>
                  </from>
                  <to>
                    <xdr:col>17</xdr:col>
                    <xdr:colOff>292100</xdr:colOff>
                    <xdr:row>411</xdr:row>
                    <xdr:rowOff>139700</xdr:rowOff>
                  </to>
                </anchor>
              </controlPr>
            </control>
          </mc:Choice>
        </mc:AlternateContent>
        <mc:AlternateContent xmlns:mc="http://schemas.openxmlformats.org/markup-compatibility/2006">
          <mc:Choice Requires="x14">
            <control shapeId="5071" r:id="rId827" name="Check Box 975">
              <controlPr defaultSize="0" autoFill="0" autoLine="0" autoPict="0">
                <anchor moveWithCells="1">
                  <from>
                    <xdr:col>17</xdr:col>
                    <xdr:colOff>101600</xdr:colOff>
                    <xdr:row>412</xdr:row>
                    <xdr:rowOff>25400</xdr:rowOff>
                  </from>
                  <to>
                    <xdr:col>17</xdr:col>
                    <xdr:colOff>292100</xdr:colOff>
                    <xdr:row>412</xdr:row>
                    <xdr:rowOff>139700</xdr:rowOff>
                  </to>
                </anchor>
              </controlPr>
            </control>
          </mc:Choice>
        </mc:AlternateContent>
        <mc:AlternateContent xmlns:mc="http://schemas.openxmlformats.org/markup-compatibility/2006">
          <mc:Choice Requires="x14">
            <control shapeId="5072" r:id="rId828" name="Check Box 976">
              <controlPr defaultSize="0" autoFill="0" autoLine="0" autoPict="0">
                <anchor moveWithCells="1">
                  <from>
                    <xdr:col>17</xdr:col>
                    <xdr:colOff>101600</xdr:colOff>
                    <xdr:row>413</xdr:row>
                    <xdr:rowOff>25400</xdr:rowOff>
                  </from>
                  <to>
                    <xdr:col>17</xdr:col>
                    <xdr:colOff>292100</xdr:colOff>
                    <xdr:row>413</xdr:row>
                    <xdr:rowOff>139700</xdr:rowOff>
                  </to>
                </anchor>
              </controlPr>
            </control>
          </mc:Choice>
        </mc:AlternateContent>
        <mc:AlternateContent xmlns:mc="http://schemas.openxmlformats.org/markup-compatibility/2006">
          <mc:Choice Requires="x14">
            <control shapeId="5073" r:id="rId829" name="Check Box 977">
              <controlPr defaultSize="0" autoFill="0" autoLine="0" autoPict="0">
                <anchor moveWithCells="1">
                  <from>
                    <xdr:col>17</xdr:col>
                    <xdr:colOff>101600</xdr:colOff>
                    <xdr:row>414</xdr:row>
                    <xdr:rowOff>25400</xdr:rowOff>
                  </from>
                  <to>
                    <xdr:col>17</xdr:col>
                    <xdr:colOff>292100</xdr:colOff>
                    <xdr:row>414</xdr:row>
                    <xdr:rowOff>139700</xdr:rowOff>
                  </to>
                </anchor>
              </controlPr>
            </control>
          </mc:Choice>
        </mc:AlternateContent>
        <mc:AlternateContent xmlns:mc="http://schemas.openxmlformats.org/markup-compatibility/2006">
          <mc:Choice Requires="x14">
            <control shapeId="5074" r:id="rId830" name="Check Box 978">
              <controlPr defaultSize="0" autoFill="0" autoLine="0" autoPict="0">
                <anchor moveWithCells="1">
                  <from>
                    <xdr:col>17</xdr:col>
                    <xdr:colOff>101600</xdr:colOff>
                    <xdr:row>415</xdr:row>
                    <xdr:rowOff>25400</xdr:rowOff>
                  </from>
                  <to>
                    <xdr:col>17</xdr:col>
                    <xdr:colOff>292100</xdr:colOff>
                    <xdr:row>415</xdr:row>
                    <xdr:rowOff>139700</xdr:rowOff>
                  </to>
                </anchor>
              </controlPr>
            </control>
          </mc:Choice>
        </mc:AlternateContent>
        <mc:AlternateContent xmlns:mc="http://schemas.openxmlformats.org/markup-compatibility/2006">
          <mc:Choice Requires="x14">
            <control shapeId="5075" r:id="rId831" name="Check Box 979">
              <controlPr defaultSize="0" autoFill="0" autoLine="0" autoPict="0">
                <anchor moveWithCells="1">
                  <from>
                    <xdr:col>17</xdr:col>
                    <xdr:colOff>101600</xdr:colOff>
                    <xdr:row>416</xdr:row>
                    <xdr:rowOff>25400</xdr:rowOff>
                  </from>
                  <to>
                    <xdr:col>17</xdr:col>
                    <xdr:colOff>292100</xdr:colOff>
                    <xdr:row>416</xdr:row>
                    <xdr:rowOff>139700</xdr:rowOff>
                  </to>
                </anchor>
              </controlPr>
            </control>
          </mc:Choice>
        </mc:AlternateContent>
        <mc:AlternateContent xmlns:mc="http://schemas.openxmlformats.org/markup-compatibility/2006">
          <mc:Choice Requires="x14">
            <control shapeId="5076" r:id="rId832" name="Check Box 980">
              <controlPr defaultSize="0" autoFill="0" autoLine="0" autoPict="0">
                <anchor moveWithCells="1">
                  <from>
                    <xdr:col>14</xdr:col>
                    <xdr:colOff>101600</xdr:colOff>
                    <xdr:row>417</xdr:row>
                    <xdr:rowOff>25400</xdr:rowOff>
                  </from>
                  <to>
                    <xdr:col>14</xdr:col>
                    <xdr:colOff>292100</xdr:colOff>
                    <xdr:row>417</xdr:row>
                    <xdr:rowOff>139700</xdr:rowOff>
                  </to>
                </anchor>
              </controlPr>
            </control>
          </mc:Choice>
        </mc:AlternateContent>
        <mc:AlternateContent xmlns:mc="http://schemas.openxmlformats.org/markup-compatibility/2006">
          <mc:Choice Requires="x14">
            <control shapeId="5077" r:id="rId833" name="Check Box 981">
              <controlPr defaultSize="0" autoFill="0" autoLine="0" autoPict="0">
                <anchor moveWithCells="1">
                  <from>
                    <xdr:col>14</xdr:col>
                    <xdr:colOff>101600</xdr:colOff>
                    <xdr:row>418</xdr:row>
                    <xdr:rowOff>25400</xdr:rowOff>
                  </from>
                  <to>
                    <xdr:col>14</xdr:col>
                    <xdr:colOff>292100</xdr:colOff>
                    <xdr:row>418</xdr:row>
                    <xdr:rowOff>139700</xdr:rowOff>
                  </to>
                </anchor>
              </controlPr>
            </control>
          </mc:Choice>
        </mc:AlternateContent>
        <mc:AlternateContent xmlns:mc="http://schemas.openxmlformats.org/markup-compatibility/2006">
          <mc:Choice Requires="x14">
            <control shapeId="5078" r:id="rId834" name="Check Box 982">
              <controlPr defaultSize="0" autoFill="0" autoLine="0" autoPict="0">
                <anchor moveWithCells="1">
                  <from>
                    <xdr:col>14</xdr:col>
                    <xdr:colOff>101600</xdr:colOff>
                    <xdr:row>419</xdr:row>
                    <xdr:rowOff>25400</xdr:rowOff>
                  </from>
                  <to>
                    <xdr:col>14</xdr:col>
                    <xdr:colOff>292100</xdr:colOff>
                    <xdr:row>419</xdr:row>
                    <xdr:rowOff>139700</xdr:rowOff>
                  </to>
                </anchor>
              </controlPr>
            </control>
          </mc:Choice>
        </mc:AlternateContent>
        <mc:AlternateContent xmlns:mc="http://schemas.openxmlformats.org/markup-compatibility/2006">
          <mc:Choice Requires="x14">
            <control shapeId="5079" r:id="rId835" name="Check Box 983">
              <controlPr defaultSize="0" autoFill="0" autoLine="0" autoPict="0">
                <anchor moveWithCells="1">
                  <from>
                    <xdr:col>14</xdr:col>
                    <xdr:colOff>101600</xdr:colOff>
                    <xdr:row>420</xdr:row>
                    <xdr:rowOff>25400</xdr:rowOff>
                  </from>
                  <to>
                    <xdr:col>14</xdr:col>
                    <xdr:colOff>292100</xdr:colOff>
                    <xdr:row>420</xdr:row>
                    <xdr:rowOff>139700</xdr:rowOff>
                  </to>
                </anchor>
              </controlPr>
            </control>
          </mc:Choice>
        </mc:AlternateContent>
        <mc:AlternateContent xmlns:mc="http://schemas.openxmlformats.org/markup-compatibility/2006">
          <mc:Choice Requires="x14">
            <control shapeId="5080" r:id="rId836" name="Check Box 984">
              <controlPr defaultSize="0" autoFill="0" autoLine="0" autoPict="0">
                <anchor moveWithCells="1">
                  <from>
                    <xdr:col>14</xdr:col>
                    <xdr:colOff>101600</xdr:colOff>
                    <xdr:row>421</xdr:row>
                    <xdr:rowOff>25400</xdr:rowOff>
                  </from>
                  <to>
                    <xdr:col>14</xdr:col>
                    <xdr:colOff>292100</xdr:colOff>
                    <xdr:row>421</xdr:row>
                    <xdr:rowOff>139700</xdr:rowOff>
                  </to>
                </anchor>
              </controlPr>
            </control>
          </mc:Choice>
        </mc:AlternateContent>
        <mc:AlternateContent xmlns:mc="http://schemas.openxmlformats.org/markup-compatibility/2006">
          <mc:Choice Requires="x14">
            <control shapeId="5081" r:id="rId837" name="Check Box 985">
              <controlPr defaultSize="0" autoFill="0" autoLine="0" autoPict="0">
                <anchor moveWithCells="1">
                  <from>
                    <xdr:col>14</xdr:col>
                    <xdr:colOff>101600</xdr:colOff>
                    <xdr:row>422</xdr:row>
                    <xdr:rowOff>25400</xdr:rowOff>
                  </from>
                  <to>
                    <xdr:col>14</xdr:col>
                    <xdr:colOff>292100</xdr:colOff>
                    <xdr:row>422</xdr:row>
                    <xdr:rowOff>139700</xdr:rowOff>
                  </to>
                </anchor>
              </controlPr>
            </control>
          </mc:Choice>
        </mc:AlternateContent>
        <mc:AlternateContent xmlns:mc="http://schemas.openxmlformats.org/markup-compatibility/2006">
          <mc:Choice Requires="x14">
            <control shapeId="5082" r:id="rId838" name="Check Box 986">
              <controlPr defaultSize="0" autoFill="0" autoLine="0" autoPict="0">
                <anchor moveWithCells="1">
                  <from>
                    <xdr:col>14</xdr:col>
                    <xdr:colOff>101600</xdr:colOff>
                    <xdr:row>423</xdr:row>
                    <xdr:rowOff>25400</xdr:rowOff>
                  </from>
                  <to>
                    <xdr:col>14</xdr:col>
                    <xdr:colOff>292100</xdr:colOff>
                    <xdr:row>423</xdr:row>
                    <xdr:rowOff>139700</xdr:rowOff>
                  </to>
                </anchor>
              </controlPr>
            </control>
          </mc:Choice>
        </mc:AlternateContent>
        <mc:AlternateContent xmlns:mc="http://schemas.openxmlformats.org/markup-compatibility/2006">
          <mc:Choice Requires="x14">
            <control shapeId="5083" r:id="rId839" name="Check Box 987">
              <controlPr defaultSize="0" autoFill="0" autoLine="0" autoPict="0">
                <anchor moveWithCells="1">
                  <from>
                    <xdr:col>14</xdr:col>
                    <xdr:colOff>101600</xdr:colOff>
                    <xdr:row>424</xdr:row>
                    <xdr:rowOff>25400</xdr:rowOff>
                  </from>
                  <to>
                    <xdr:col>14</xdr:col>
                    <xdr:colOff>292100</xdr:colOff>
                    <xdr:row>424</xdr:row>
                    <xdr:rowOff>139700</xdr:rowOff>
                  </to>
                </anchor>
              </controlPr>
            </control>
          </mc:Choice>
        </mc:AlternateContent>
        <mc:AlternateContent xmlns:mc="http://schemas.openxmlformats.org/markup-compatibility/2006">
          <mc:Choice Requires="x14">
            <control shapeId="5084" r:id="rId840" name="Check Box 988">
              <controlPr defaultSize="0" autoFill="0" autoLine="0" autoPict="0">
                <anchor moveWithCells="1">
                  <from>
                    <xdr:col>14</xdr:col>
                    <xdr:colOff>101600</xdr:colOff>
                    <xdr:row>425</xdr:row>
                    <xdr:rowOff>25400</xdr:rowOff>
                  </from>
                  <to>
                    <xdr:col>14</xdr:col>
                    <xdr:colOff>292100</xdr:colOff>
                    <xdr:row>425</xdr:row>
                    <xdr:rowOff>139700</xdr:rowOff>
                  </to>
                </anchor>
              </controlPr>
            </control>
          </mc:Choice>
        </mc:AlternateContent>
        <mc:AlternateContent xmlns:mc="http://schemas.openxmlformats.org/markup-compatibility/2006">
          <mc:Choice Requires="x14">
            <control shapeId="5085" r:id="rId841" name="Check Box 989">
              <controlPr defaultSize="0" autoFill="0" autoLine="0" autoPict="0">
                <anchor moveWithCells="1">
                  <from>
                    <xdr:col>17</xdr:col>
                    <xdr:colOff>101600</xdr:colOff>
                    <xdr:row>417</xdr:row>
                    <xdr:rowOff>25400</xdr:rowOff>
                  </from>
                  <to>
                    <xdr:col>17</xdr:col>
                    <xdr:colOff>292100</xdr:colOff>
                    <xdr:row>417</xdr:row>
                    <xdr:rowOff>139700</xdr:rowOff>
                  </to>
                </anchor>
              </controlPr>
            </control>
          </mc:Choice>
        </mc:AlternateContent>
        <mc:AlternateContent xmlns:mc="http://schemas.openxmlformats.org/markup-compatibility/2006">
          <mc:Choice Requires="x14">
            <control shapeId="5086" r:id="rId842" name="Check Box 990">
              <controlPr defaultSize="0" autoFill="0" autoLine="0" autoPict="0">
                <anchor moveWithCells="1">
                  <from>
                    <xdr:col>17</xdr:col>
                    <xdr:colOff>101600</xdr:colOff>
                    <xdr:row>418</xdr:row>
                    <xdr:rowOff>25400</xdr:rowOff>
                  </from>
                  <to>
                    <xdr:col>17</xdr:col>
                    <xdr:colOff>292100</xdr:colOff>
                    <xdr:row>418</xdr:row>
                    <xdr:rowOff>139700</xdr:rowOff>
                  </to>
                </anchor>
              </controlPr>
            </control>
          </mc:Choice>
        </mc:AlternateContent>
        <mc:AlternateContent xmlns:mc="http://schemas.openxmlformats.org/markup-compatibility/2006">
          <mc:Choice Requires="x14">
            <control shapeId="5087" r:id="rId843" name="Check Box 991">
              <controlPr defaultSize="0" autoFill="0" autoLine="0" autoPict="0">
                <anchor moveWithCells="1">
                  <from>
                    <xdr:col>17</xdr:col>
                    <xdr:colOff>101600</xdr:colOff>
                    <xdr:row>419</xdr:row>
                    <xdr:rowOff>25400</xdr:rowOff>
                  </from>
                  <to>
                    <xdr:col>17</xdr:col>
                    <xdr:colOff>292100</xdr:colOff>
                    <xdr:row>419</xdr:row>
                    <xdr:rowOff>139700</xdr:rowOff>
                  </to>
                </anchor>
              </controlPr>
            </control>
          </mc:Choice>
        </mc:AlternateContent>
        <mc:AlternateContent xmlns:mc="http://schemas.openxmlformats.org/markup-compatibility/2006">
          <mc:Choice Requires="x14">
            <control shapeId="5088" r:id="rId844" name="Check Box 992">
              <controlPr defaultSize="0" autoFill="0" autoLine="0" autoPict="0">
                <anchor moveWithCells="1">
                  <from>
                    <xdr:col>17</xdr:col>
                    <xdr:colOff>101600</xdr:colOff>
                    <xdr:row>420</xdr:row>
                    <xdr:rowOff>25400</xdr:rowOff>
                  </from>
                  <to>
                    <xdr:col>17</xdr:col>
                    <xdr:colOff>292100</xdr:colOff>
                    <xdr:row>420</xdr:row>
                    <xdr:rowOff>139700</xdr:rowOff>
                  </to>
                </anchor>
              </controlPr>
            </control>
          </mc:Choice>
        </mc:AlternateContent>
        <mc:AlternateContent xmlns:mc="http://schemas.openxmlformats.org/markup-compatibility/2006">
          <mc:Choice Requires="x14">
            <control shapeId="5089" r:id="rId845" name="Check Box 993">
              <controlPr defaultSize="0" autoFill="0" autoLine="0" autoPict="0">
                <anchor moveWithCells="1">
                  <from>
                    <xdr:col>17</xdr:col>
                    <xdr:colOff>101600</xdr:colOff>
                    <xdr:row>421</xdr:row>
                    <xdr:rowOff>25400</xdr:rowOff>
                  </from>
                  <to>
                    <xdr:col>17</xdr:col>
                    <xdr:colOff>292100</xdr:colOff>
                    <xdr:row>421</xdr:row>
                    <xdr:rowOff>139700</xdr:rowOff>
                  </to>
                </anchor>
              </controlPr>
            </control>
          </mc:Choice>
        </mc:AlternateContent>
        <mc:AlternateContent xmlns:mc="http://schemas.openxmlformats.org/markup-compatibility/2006">
          <mc:Choice Requires="x14">
            <control shapeId="5090" r:id="rId846" name="Check Box 994">
              <controlPr defaultSize="0" autoFill="0" autoLine="0" autoPict="0">
                <anchor moveWithCells="1">
                  <from>
                    <xdr:col>17</xdr:col>
                    <xdr:colOff>101600</xdr:colOff>
                    <xdr:row>422</xdr:row>
                    <xdr:rowOff>25400</xdr:rowOff>
                  </from>
                  <to>
                    <xdr:col>17</xdr:col>
                    <xdr:colOff>292100</xdr:colOff>
                    <xdr:row>422</xdr:row>
                    <xdr:rowOff>139700</xdr:rowOff>
                  </to>
                </anchor>
              </controlPr>
            </control>
          </mc:Choice>
        </mc:AlternateContent>
        <mc:AlternateContent xmlns:mc="http://schemas.openxmlformats.org/markup-compatibility/2006">
          <mc:Choice Requires="x14">
            <control shapeId="5091" r:id="rId847" name="Check Box 995">
              <controlPr defaultSize="0" autoFill="0" autoLine="0" autoPict="0">
                <anchor moveWithCells="1">
                  <from>
                    <xdr:col>17</xdr:col>
                    <xdr:colOff>101600</xdr:colOff>
                    <xdr:row>423</xdr:row>
                    <xdr:rowOff>25400</xdr:rowOff>
                  </from>
                  <to>
                    <xdr:col>17</xdr:col>
                    <xdr:colOff>292100</xdr:colOff>
                    <xdr:row>423</xdr:row>
                    <xdr:rowOff>139700</xdr:rowOff>
                  </to>
                </anchor>
              </controlPr>
            </control>
          </mc:Choice>
        </mc:AlternateContent>
        <mc:AlternateContent xmlns:mc="http://schemas.openxmlformats.org/markup-compatibility/2006">
          <mc:Choice Requires="x14">
            <control shapeId="5092" r:id="rId848" name="Check Box 996">
              <controlPr defaultSize="0" autoFill="0" autoLine="0" autoPict="0">
                <anchor moveWithCells="1">
                  <from>
                    <xdr:col>17</xdr:col>
                    <xdr:colOff>101600</xdr:colOff>
                    <xdr:row>424</xdr:row>
                    <xdr:rowOff>25400</xdr:rowOff>
                  </from>
                  <to>
                    <xdr:col>17</xdr:col>
                    <xdr:colOff>292100</xdr:colOff>
                    <xdr:row>424</xdr:row>
                    <xdr:rowOff>139700</xdr:rowOff>
                  </to>
                </anchor>
              </controlPr>
            </control>
          </mc:Choice>
        </mc:AlternateContent>
        <mc:AlternateContent xmlns:mc="http://schemas.openxmlformats.org/markup-compatibility/2006">
          <mc:Choice Requires="x14">
            <control shapeId="5093" r:id="rId849" name="Check Box 997">
              <controlPr defaultSize="0" autoFill="0" autoLine="0" autoPict="0">
                <anchor moveWithCells="1">
                  <from>
                    <xdr:col>17</xdr:col>
                    <xdr:colOff>101600</xdr:colOff>
                    <xdr:row>425</xdr:row>
                    <xdr:rowOff>25400</xdr:rowOff>
                  </from>
                  <to>
                    <xdr:col>17</xdr:col>
                    <xdr:colOff>292100</xdr:colOff>
                    <xdr:row>425</xdr:row>
                    <xdr:rowOff>139700</xdr:rowOff>
                  </to>
                </anchor>
              </controlPr>
            </control>
          </mc:Choice>
        </mc:AlternateContent>
        <mc:AlternateContent xmlns:mc="http://schemas.openxmlformats.org/markup-compatibility/2006">
          <mc:Choice Requires="x14">
            <control shapeId="5094" r:id="rId850" name="Check Box 998">
              <controlPr defaultSize="0" autoFill="0" autoLine="0" autoPict="0">
                <anchor moveWithCells="1">
                  <from>
                    <xdr:col>14</xdr:col>
                    <xdr:colOff>101600</xdr:colOff>
                    <xdr:row>426</xdr:row>
                    <xdr:rowOff>25400</xdr:rowOff>
                  </from>
                  <to>
                    <xdr:col>14</xdr:col>
                    <xdr:colOff>292100</xdr:colOff>
                    <xdr:row>426</xdr:row>
                    <xdr:rowOff>139700</xdr:rowOff>
                  </to>
                </anchor>
              </controlPr>
            </control>
          </mc:Choice>
        </mc:AlternateContent>
        <mc:AlternateContent xmlns:mc="http://schemas.openxmlformats.org/markup-compatibility/2006">
          <mc:Choice Requires="x14">
            <control shapeId="5095" r:id="rId851" name="Check Box 999">
              <controlPr defaultSize="0" autoFill="0" autoLine="0" autoPict="0">
                <anchor moveWithCells="1">
                  <from>
                    <xdr:col>14</xdr:col>
                    <xdr:colOff>101600</xdr:colOff>
                    <xdr:row>427</xdr:row>
                    <xdr:rowOff>25400</xdr:rowOff>
                  </from>
                  <to>
                    <xdr:col>14</xdr:col>
                    <xdr:colOff>292100</xdr:colOff>
                    <xdr:row>427</xdr:row>
                    <xdr:rowOff>139700</xdr:rowOff>
                  </to>
                </anchor>
              </controlPr>
            </control>
          </mc:Choice>
        </mc:AlternateContent>
        <mc:AlternateContent xmlns:mc="http://schemas.openxmlformats.org/markup-compatibility/2006">
          <mc:Choice Requires="x14">
            <control shapeId="5096" r:id="rId852" name="Check Box 1000">
              <controlPr defaultSize="0" autoFill="0" autoLine="0" autoPict="0">
                <anchor moveWithCells="1">
                  <from>
                    <xdr:col>14</xdr:col>
                    <xdr:colOff>101600</xdr:colOff>
                    <xdr:row>428</xdr:row>
                    <xdr:rowOff>25400</xdr:rowOff>
                  </from>
                  <to>
                    <xdr:col>14</xdr:col>
                    <xdr:colOff>292100</xdr:colOff>
                    <xdr:row>428</xdr:row>
                    <xdr:rowOff>139700</xdr:rowOff>
                  </to>
                </anchor>
              </controlPr>
            </control>
          </mc:Choice>
        </mc:AlternateContent>
        <mc:AlternateContent xmlns:mc="http://schemas.openxmlformats.org/markup-compatibility/2006">
          <mc:Choice Requires="x14">
            <control shapeId="5097" r:id="rId853" name="Check Box 1001">
              <controlPr defaultSize="0" autoFill="0" autoLine="0" autoPict="0">
                <anchor moveWithCells="1">
                  <from>
                    <xdr:col>14</xdr:col>
                    <xdr:colOff>101600</xdr:colOff>
                    <xdr:row>429</xdr:row>
                    <xdr:rowOff>25400</xdr:rowOff>
                  </from>
                  <to>
                    <xdr:col>14</xdr:col>
                    <xdr:colOff>292100</xdr:colOff>
                    <xdr:row>429</xdr:row>
                    <xdr:rowOff>139700</xdr:rowOff>
                  </to>
                </anchor>
              </controlPr>
            </control>
          </mc:Choice>
        </mc:AlternateContent>
        <mc:AlternateContent xmlns:mc="http://schemas.openxmlformats.org/markup-compatibility/2006">
          <mc:Choice Requires="x14">
            <control shapeId="5098" r:id="rId854" name="Check Box 1002">
              <controlPr defaultSize="0" autoFill="0" autoLine="0" autoPict="0">
                <anchor moveWithCells="1">
                  <from>
                    <xdr:col>14</xdr:col>
                    <xdr:colOff>101600</xdr:colOff>
                    <xdr:row>430</xdr:row>
                    <xdr:rowOff>25400</xdr:rowOff>
                  </from>
                  <to>
                    <xdr:col>14</xdr:col>
                    <xdr:colOff>292100</xdr:colOff>
                    <xdr:row>430</xdr:row>
                    <xdr:rowOff>139700</xdr:rowOff>
                  </to>
                </anchor>
              </controlPr>
            </control>
          </mc:Choice>
        </mc:AlternateContent>
        <mc:AlternateContent xmlns:mc="http://schemas.openxmlformats.org/markup-compatibility/2006">
          <mc:Choice Requires="x14">
            <control shapeId="5099" r:id="rId855" name="Check Box 1003">
              <controlPr defaultSize="0" autoFill="0" autoLine="0" autoPict="0">
                <anchor moveWithCells="1">
                  <from>
                    <xdr:col>14</xdr:col>
                    <xdr:colOff>101600</xdr:colOff>
                    <xdr:row>431</xdr:row>
                    <xdr:rowOff>25400</xdr:rowOff>
                  </from>
                  <to>
                    <xdr:col>14</xdr:col>
                    <xdr:colOff>292100</xdr:colOff>
                    <xdr:row>431</xdr:row>
                    <xdr:rowOff>139700</xdr:rowOff>
                  </to>
                </anchor>
              </controlPr>
            </control>
          </mc:Choice>
        </mc:AlternateContent>
        <mc:AlternateContent xmlns:mc="http://schemas.openxmlformats.org/markup-compatibility/2006">
          <mc:Choice Requires="x14">
            <control shapeId="5100" r:id="rId856" name="Check Box 1004">
              <controlPr defaultSize="0" autoFill="0" autoLine="0" autoPict="0">
                <anchor moveWithCells="1">
                  <from>
                    <xdr:col>14</xdr:col>
                    <xdr:colOff>101600</xdr:colOff>
                    <xdr:row>432</xdr:row>
                    <xdr:rowOff>25400</xdr:rowOff>
                  </from>
                  <to>
                    <xdr:col>14</xdr:col>
                    <xdr:colOff>292100</xdr:colOff>
                    <xdr:row>432</xdr:row>
                    <xdr:rowOff>139700</xdr:rowOff>
                  </to>
                </anchor>
              </controlPr>
            </control>
          </mc:Choice>
        </mc:AlternateContent>
        <mc:AlternateContent xmlns:mc="http://schemas.openxmlformats.org/markup-compatibility/2006">
          <mc:Choice Requires="x14">
            <control shapeId="5101" r:id="rId857" name="Check Box 1005">
              <controlPr defaultSize="0" autoFill="0" autoLine="0" autoPict="0">
                <anchor moveWithCells="1">
                  <from>
                    <xdr:col>14</xdr:col>
                    <xdr:colOff>101600</xdr:colOff>
                    <xdr:row>433</xdr:row>
                    <xdr:rowOff>25400</xdr:rowOff>
                  </from>
                  <to>
                    <xdr:col>14</xdr:col>
                    <xdr:colOff>292100</xdr:colOff>
                    <xdr:row>433</xdr:row>
                    <xdr:rowOff>139700</xdr:rowOff>
                  </to>
                </anchor>
              </controlPr>
            </control>
          </mc:Choice>
        </mc:AlternateContent>
        <mc:AlternateContent xmlns:mc="http://schemas.openxmlformats.org/markup-compatibility/2006">
          <mc:Choice Requires="x14">
            <control shapeId="5102" r:id="rId858" name="Check Box 1006">
              <controlPr defaultSize="0" autoFill="0" autoLine="0" autoPict="0">
                <anchor moveWithCells="1">
                  <from>
                    <xdr:col>14</xdr:col>
                    <xdr:colOff>101600</xdr:colOff>
                    <xdr:row>434</xdr:row>
                    <xdr:rowOff>25400</xdr:rowOff>
                  </from>
                  <to>
                    <xdr:col>14</xdr:col>
                    <xdr:colOff>292100</xdr:colOff>
                    <xdr:row>434</xdr:row>
                    <xdr:rowOff>139700</xdr:rowOff>
                  </to>
                </anchor>
              </controlPr>
            </control>
          </mc:Choice>
        </mc:AlternateContent>
        <mc:AlternateContent xmlns:mc="http://schemas.openxmlformats.org/markup-compatibility/2006">
          <mc:Choice Requires="x14">
            <control shapeId="5103" r:id="rId859" name="Check Box 1007">
              <controlPr defaultSize="0" autoFill="0" autoLine="0" autoPict="0">
                <anchor moveWithCells="1">
                  <from>
                    <xdr:col>17</xdr:col>
                    <xdr:colOff>101600</xdr:colOff>
                    <xdr:row>426</xdr:row>
                    <xdr:rowOff>25400</xdr:rowOff>
                  </from>
                  <to>
                    <xdr:col>17</xdr:col>
                    <xdr:colOff>292100</xdr:colOff>
                    <xdr:row>426</xdr:row>
                    <xdr:rowOff>139700</xdr:rowOff>
                  </to>
                </anchor>
              </controlPr>
            </control>
          </mc:Choice>
        </mc:AlternateContent>
        <mc:AlternateContent xmlns:mc="http://schemas.openxmlformats.org/markup-compatibility/2006">
          <mc:Choice Requires="x14">
            <control shapeId="5104" r:id="rId860" name="Check Box 1008">
              <controlPr defaultSize="0" autoFill="0" autoLine="0" autoPict="0">
                <anchor moveWithCells="1">
                  <from>
                    <xdr:col>17</xdr:col>
                    <xdr:colOff>101600</xdr:colOff>
                    <xdr:row>427</xdr:row>
                    <xdr:rowOff>25400</xdr:rowOff>
                  </from>
                  <to>
                    <xdr:col>17</xdr:col>
                    <xdr:colOff>292100</xdr:colOff>
                    <xdr:row>427</xdr:row>
                    <xdr:rowOff>139700</xdr:rowOff>
                  </to>
                </anchor>
              </controlPr>
            </control>
          </mc:Choice>
        </mc:AlternateContent>
        <mc:AlternateContent xmlns:mc="http://schemas.openxmlformats.org/markup-compatibility/2006">
          <mc:Choice Requires="x14">
            <control shapeId="5105" r:id="rId861" name="Check Box 1009">
              <controlPr defaultSize="0" autoFill="0" autoLine="0" autoPict="0">
                <anchor moveWithCells="1">
                  <from>
                    <xdr:col>17</xdr:col>
                    <xdr:colOff>101600</xdr:colOff>
                    <xdr:row>428</xdr:row>
                    <xdr:rowOff>25400</xdr:rowOff>
                  </from>
                  <to>
                    <xdr:col>17</xdr:col>
                    <xdr:colOff>292100</xdr:colOff>
                    <xdr:row>428</xdr:row>
                    <xdr:rowOff>139700</xdr:rowOff>
                  </to>
                </anchor>
              </controlPr>
            </control>
          </mc:Choice>
        </mc:AlternateContent>
        <mc:AlternateContent xmlns:mc="http://schemas.openxmlformats.org/markup-compatibility/2006">
          <mc:Choice Requires="x14">
            <control shapeId="5106" r:id="rId862" name="Check Box 1010">
              <controlPr defaultSize="0" autoFill="0" autoLine="0" autoPict="0">
                <anchor moveWithCells="1">
                  <from>
                    <xdr:col>17</xdr:col>
                    <xdr:colOff>101600</xdr:colOff>
                    <xdr:row>429</xdr:row>
                    <xdr:rowOff>25400</xdr:rowOff>
                  </from>
                  <to>
                    <xdr:col>17</xdr:col>
                    <xdr:colOff>292100</xdr:colOff>
                    <xdr:row>429</xdr:row>
                    <xdr:rowOff>139700</xdr:rowOff>
                  </to>
                </anchor>
              </controlPr>
            </control>
          </mc:Choice>
        </mc:AlternateContent>
        <mc:AlternateContent xmlns:mc="http://schemas.openxmlformats.org/markup-compatibility/2006">
          <mc:Choice Requires="x14">
            <control shapeId="5107" r:id="rId863" name="Check Box 1011">
              <controlPr defaultSize="0" autoFill="0" autoLine="0" autoPict="0">
                <anchor moveWithCells="1">
                  <from>
                    <xdr:col>17</xdr:col>
                    <xdr:colOff>101600</xdr:colOff>
                    <xdr:row>430</xdr:row>
                    <xdr:rowOff>25400</xdr:rowOff>
                  </from>
                  <to>
                    <xdr:col>17</xdr:col>
                    <xdr:colOff>292100</xdr:colOff>
                    <xdr:row>430</xdr:row>
                    <xdr:rowOff>139700</xdr:rowOff>
                  </to>
                </anchor>
              </controlPr>
            </control>
          </mc:Choice>
        </mc:AlternateContent>
        <mc:AlternateContent xmlns:mc="http://schemas.openxmlformats.org/markup-compatibility/2006">
          <mc:Choice Requires="x14">
            <control shapeId="5108" r:id="rId864" name="Check Box 1012">
              <controlPr defaultSize="0" autoFill="0" autoLine="0" autoPict="0">
                <anchor moveWithCells="1">
                  <from>
                    <xdr:col>17</xdr:col>
                    <xdr:colOff>101600</xdr:colOff>
                    <xdr:row>431</xdr:row>
                    <xdr:rowOff>25400</xdr:rowOff>
                  </from>
                  <to>
                    <xdr:col>17</xdr:col>
                    <xdr:colOff>292100</xdr:colOff>
                    <xdr:row>431</xdr:row>
                    <xdr:rowOff>139700</xdr:rowOff>
                  </to>
                </anchor>
              </controlPr>
            </control>
          </mc:Choice>
        </mc:AlternateContent>
        <mc:AlternateContent xmlns:mc="http://schemas.openxmlformats.org/markup-compatibility/2006">
          <mc:Choice Requires="x14">
            <control shapeId="5109" r:id="rId865" name="Check Box 1013">
              <controlPr defaultSize="0" autoFill="0" autoLine="0" autoPict="0">
                <anchor moveWithCells="1">
                  <from>
                    <xdr:col>17</xdr:col>
                    <xdr:colOff>101600</xdr:colOff>
                    <xdr:row>432</xdr:row>
                    <xdr:rowOff>25400</xdr:rowOff>
                  </from>
                  <to>
                    <xdr:col>17</xdr:col>
                    <xdr:colOff>292100</xdr:colOff>
                    <xdr:row>432</xdr:row>
                    <xdr:rowOff>139700</xdr:rowOff>
                  </to>
                </anchor>
              </controlPr>
            </control>
          </mc:Choice>
        </mc:AlternateContent>
        <mc:AlternateContent xmlns:mc="http://schemas.openxmlformats.org/markup-compatibility/2006">
          <mc:Choice Requires="x14">
            <control shapeId="5110" r:id="rId866" name="Check Box 1014">
              <controlPr defaultSize="0" autoFill="0" autoLine="0" autoPict="0">
                <anchor moveWithCells="1">
                  <from>
                    <xdr:col>17</xdr:col>
                    <xdr:colOff>101600</xdr:colOff>
                    <xdr:row>433</xdr:row>
                    <xdr:rowOff>25400</xdr:rowOff>
                  </from>
                  <to>
                    <xdr:col>17</xdr:col>
                    <xdr:colOff>292100</xdr:colOff>
                    <xdr:row>433</xdr:row>
                    <xdr:rowOff>139700</xdr:rowOff>
                  </to>
                </anchor>
              </controlPr>
            </control>
          </mc:Choice>
        </mc:AlternateContent>
        <mc:AlternateContent xmlns:mc="http://schemas.openxmlformats.org/markup-compatibility/2006">
          <mc:Choice Requires="x14">
            <control shapeId="5111" r:id="rId867" name="Check Box 1015">
              <controlPr defaultSize="0" autoFill="0" autoLine="0" autoPict="0">
                <anchor moveWithCells="1">
                  <from>
                    <xdr:col>17</xdr:col>
                    <xdr:colOff>101600</xdr:colOff>
                    <xdr:row>434</xdr:row>
                    <xdr:rowOff>25400</xdr:rowOff>
                  </from>
                  <to>
                    <xdr:col>17</xdr:col>
                    <xdr:colOff>292100</xdr:colOff>
                    <xdr:row>434</xdr:row>
                    <xdr:rowOff>139700</xdr:rowOff>
                  </to>
                </anchor>
              </controlPr>
            </control>
          </mc:Choice>
        </mc:AlternateContent>
        <mc:AlternateContent xmlns:mc="http://schemas.openxmlformats.org/markup-compatibility/2006">
          <mc:Choice Requires="x14">
            <control shapeId="5112" r:id="rId868" name="Check Box 1016">
              <controlPr defaultSize="0" autoFill="0" autoLine="0" autoPict="0">
                <anchor moveWithCells="1">
                  <from>
                    <xdr:col>14</xdr:col>
                    <xdr:colOff>101600</xdr:colOff>
                    <xdr:row>435</xdr:row>
                    <xdr:rowOff>25400</xdr:rowOff>
                  </from>
                  <to>
                    <xdr:col>14</xdr:col>
                    <xdr:colOff>292100</xdr:colOff>
                    <xdr:row>435</xdr:row>
                    <xdr:rowOff>139700</xdr:rowOff>
                  </to>
                </anchor>
              </controlPr>
            </control>
          </mc:Choice>
        </mc:AlternateContent>
        <mc:AlternateContent xmlns:mc="http://schemas.openxmlformats.org/markup-compatibility/2006">
          <mc:Choice Requires="x14">
            <control shapeId="5113" r:id="rId869" name="Check Box 1017">
              <controlPr defaultSize="0" autoFill="0" autoLine="0" autoPict="0">
                <anchor moveWithCells="1">
                  <from>
                    <xdr:col>14</xdr:col>
                    <xdr:colOff>101600</xdr:colOff>
                    <xdr:row>436</xdr:row>
                    <xdr:rowOff>25400</xdr:rowOff>
                  </from>
                  <to>
                    <xdr:col>14</xdr:col>
                    <xdr:colOff>292100</xdr:colOff>
                    <xdr:row>436</xdr:row>
                    <xdr:rowOff>139700</xdr:rowOff>
                  </to>
                </anchor>
              </controlPr>
            </control>
          </mc:Choice>
        </mc:AlternateContent>
        <mc:AlternateContent xmlns:mc="http://schemas.openxmlformats.org/markup-compatibility/2006">
          <mc:Choice Requires="x14">
            <control shapeId="5114" r:id="rId870" name="Check Box 1018">
              <controlPr defaultSize="0" autoFill="0" autoLine="0" autoPict="0">
                <anchor moveWithCells="1">
                  <from>
                    <xdr:col>14</xdr:col>
                    <xdr:colOff>101600</xdr:colOff>
                    <xdr:row>437</xdr:row>
                    <xdr:rowOff>25400</xdr:rowOff>
                  </from>
                  <to>
                    <xdr:col>14</xdr:col>
                    <xdr:colOff>292100</xdr:colOff>
                    <xdr:row>437</xdr:row>
                    <xdr:rowOff>139700</xdr:rowOff>
                  </to>
                </anchor>
              </controlPr>
            </control>
          </mc:Choice>
        </mc:AlternateContent>
        <mc:AlternateContent xmlns:mc="http://schemas.openxmlformats.org/markup-compatibility/2006">
          <mc:Choice Requires="x14">
            <control shapeId="5115" r:id="rId871" name="Check Box 1019">
              <controlPr defaultSize="0" autoFill="0" autoLine="0" autoPict="0">
                <anchor moveWithCells="1">
                  <from>
                    <xdr:col>14</xdr:col>
                    <xdr:colOff>101600</xdr:colOff>
                    <xdr:row>438</xdr:row>
                    <xdr:rowOff>25400</xdr:rowOff>
                  </from>
                  <to>
                    <xdr:col>14</xdr:col>
                    <xdr:colOff>292100</xdr:colOff>
                    <xdr:row>438</xdr:row>
                    <xdr:rowOff>139700</xdr:rowOff>
                  </to>
                </anchor>
              </controlPr>
            </control>
          </mc:Choice>
        </mc:AlternateContent>
        <mc:AlternateContent xmlns:mc="http://schemas.openxmlformats.org/markup-compatibility/2006">
          <mc:Choice Requires="x14">
            <control shapeId="5116" r:id="rId872" name="Check Box 1020">
              <controlPr defaultSize="0" autoFill="0" autoLine="0" autoPict="0">
                <anchor moveWithCells="1">
                  <from>
                    <xdr:col>14</xdr:col>
                    <xdr:colOff>101600</xdr:colOff>
                    <xdr:row>439</xdr:row>
                    <xdr:rowOff>25400</xdr:rowOff>
                  </from>
                  <to>
                    <xdr:col>14</xdr:col>
                    <xdr:colOff>292100</xdr:colOff>
                    <xdr:row>439</xdr:row>
                    <xdr:rowOff>139700</xdr:rowOff>
                  </to>
                </anchor>
              </controlPr>
            </control>
          </mc:Choice>
        </mc:AlternateContent>
        <mc:AlternateContent xmlns:mc="http://schemas.openxmlformats.org/markup-compatibility/2006">
          <mc:Choice Requires="x14">
            <control shapeId="5117" r:id="rId873" name="Check Box 1021">
              <controlPr defaultSize="0" autoFill="0" autoLine="0" autoPict="0">
                <anchor moveWithCells="1">
                  <from>
                    <xdr:col>14</xdr:col>
                    <xdr:colOff>101600</xdr:colOff>
                    <xdr:row>440</xdr:row>
                    <xdr:rowOff>25400</xdr:rowOff>
                  </from>
                  <to>
                    <xdr:col>14</xdr:col>
                    <xdr:colOff>292100</xdr:colOff>
                    <xdr:row>440</xdr:row>
                    <xdr:rowOff>139700</xdr:rowOff>
                  </to>
                </anchor>
              </controlPr>
            </control>
          </mc:Choice>
        </mc:AlternateContent>
        <mc:AlternateContent xmlns:mc="http://schemas.openxmlformats.org/markup-compatibility/2006">
          <mc:Choice Requires="x14">
            <control shapeId="5118" r:id="rId874" name="Check Box 1022">
              <controlPr defaultSize="0" autoFill="0" autoLine="0" autoPict="0">
                <anchor moveWithCells="1">
                  <from>
                    <xdr:col>14</xdr:col>
                    <xdr:colOff>101600</xdr:colOff>
                    <xdr:row>441</xdr:row>
                    <xdr:rowOff>25400</xdr:rowOff>
                  </from>
                  <to>
                    <xdr:col>14</xdr:col>
                    <xdr:colOff>292100</xdr:colOff>
                    <xdr:row>441</xdr:row>
                    <xdr:rowOff>139700</xdr:rowOff>
                  </to>
                </anchor>
              </controlPr>
            </control>
          </mc:Choice>
        </mc:AlternateContent>
        <mc:AlternateContent xmlns:mc="http://schemas.openxmlformats.org/markup-compatibility/2006">
          <mc:Choice Requires="x14">
            <control shapeId="5119" r:id="rId875" name="Check Box 1023">
              <controlPr defaultSize="0" autoFill="0" autoLine="0" autoPict="0">
                <anchor moveWithCells="1">
                  <from>
                    <xdr:col>14</xdr:col>
                    <xdr:colOff>101600</xdr:colOff>
                    <xdr:row>442</xdr:row>
                    <xdr:rowOff>25400</xdr:rowOff>
                  </from>
                  <to>
                    <xdr:col>14</xdr:col>
                    <xdr:colOff>292100</xdr:colOff>
                    <xdr:row>442</xdr:row>
                    <xdr:rowOff>139700</xdr:rowOff>
                  </to>
                </anchor>
              </controlPr>
            </control>
          </mc:Choice>
        </mc:AlternateContent>
        <mc:AlternateContent xmlns:mc="http://schemas.openxmlformats.org/markup-compatibility/2006">
          <mc:Choice Requires="x14">
            <control shapeId="17408" r:id="rId876" name="Check Box 1024">
              <controlPr defaultSize="0" autoFill="0" autoLine="0" autoPict="0">
                <anchor moveWithCells="1">
                  <from>
                    <xdr:col>14</xdr:col>
                    <xdr:colOff>101600</xdr:colOff>
                    <xdr:row>443</xdr:row>
                    <xdr:rowOff>25400</xdr:rowOff>
                  </from>
                  <to>
                    <xdr:col>14</xdr:col>
                    <xdr:colOff>292100</xdr:colOff>
                    <xdr:row>443</xdr:row>
                    <xdr:rowOff>139700</xdr:rowOff>
                  </to>
                </anchor>
              </controlPr>
            </control>
          </mc:Choice>
        </mc:AlternateContent>
        <mc:AlternateContent xmlns:mc="http://schemas.openxmlformats.org/markup-compatibility/2006">
          <mc:Choice Requires="x14">
            <control shapeId="17409" r:id="rId877" name="Check Box 1025">
              <controlPr defaultSize="0" autoFill="0" autoLine="0" autoPict="0">
                <anchor moveWithCells="1">
                  <from>
                    <xdr:col>17</xdr:col>
                    <xdr:colOff>101600</xdr:colOff>
                    <xdr:row>435</xdr:row>
                    <xdr:rowOff>25400</xdr:rowOff>
                  </from>
                  <to>
                    <xdr:col>17</xdr:col>
                    <xdr:colOff>292100</xdr:colOff>
                    <xdr:row>435</xdr:row>
                    <xdr:rowOff>139700</xdr:rowOff>
                  </to>
                </anchor>
              </controlPr>
            </control>
          </mc:Choice>
        </mc:AlternateContent>
        <mc:AlternateContent xmlns:mc="http://schemas.openxmlformats.org/markup-compatibility/2006">
          <mc:Choice Requires="x14">
            <control shapeId="17410" r:id="rId878" name="Check Box 1026">
              <controlPr defaultSize="0" autoFill="0" autoLine="0" autoPict="0">
                <anchor moveWithCells="1">
                  <from>
                    <xdr:col>17</xdr:col>
                    <xdr:colOff>101600</xdr:colOff>
                    <xdr:row>436</xdr:row>
                    <xdr:rowOff>25400</xdr:rowOff>
                  </from>
                  <to>
                    <xdr:col>17</xdr:col>
                    <xdr:colOff>292100</xdr:colOff>
                    <xdr:row>436</xdr:row>
                    <xdr:rowOff>139700</xdr:rowOff>
                  </to>
                </anchor>
              </controlPr>
            </control>
          </mc:Choice>
        </mc:AlternateContent>
        <mc:AlternateContent xmlns:mc="http://schemas.openxmlformats.org/markup-compatibility/2006">
          <mc:Choice Requires="x14">
            <control shapeId="17411" r:id="rId879" name="Check Box 1027">
              <controlPr defaultSize="0" autoFill="0" autoLine="0" autoPict="0">
                <anchor moveWithCells="1">
                  <from>
                    <xdr:col>17</xdr:col>
                    <xdr:colOff>101600</xdr:colOff>
                    <xdr:row>437</xdr:row>
                    <xdr:rowOff>25400</xdr:rowOff>
                  </from>
                  <to>
                    <xdr:col>17</xdr:col>
                    <xdr:colOff>292100</xdr:colOff>
                    <xdr:row>437</xdr:row>
                    <xdr:rowOff>139700</xdr:rowOff>
                  </to>
                </anchor>
              </controlPr>
            </control>
          </mc:Choice>
        </mc:AlternateContent>
        <mc:AlternateContent xmlns:mc="http://schemas.openxmlformats.org/markup-compatibility/2006">
          <mc:Choice Requires="x14">
            <control shapeId="17412" r:id="rId880" name="Check Box 1028">
              <controlPr defaultSize="0" autoFill="0" autoLine="0" autoPict="0">
                <anchor moveWithCells="1">
                  <from>
                    <xdr:col>17</xdr:col>
                    <xdr:colOff>101600</xdr:colOff>
                    <xdr:row>438</xdr:row>
                    <xdr:rowOff>25400</xdr:rowOff>
                  </from>
                  <to>
                    <xdr:col>17</xdr:col>
                    <xdr:colOff>292100</xdr:colOff>
                    <xdr:row>438</xdr:row>
                    <xdr:rowOff>139700</xdr:rowOff>
                  </to>
                </anchor>
              </controlPr>
            </control>
          </mc:Choice>
        </mc:AlternateContent>
        <mc:AlternateContent xmlns:mc="http://schemas.openxmlformats.org/markup-compatibility/2006">
          <mc:Choice Requires="x14">
            <control shapeId="17413" r:id="rId881" name="Check Box 1029">
              <controlPr defaultSize="0" autoFill="0" autoLine="0" autoPict="0">
                <anchor moveWithCells="1">
                  <from>
                    <xdr:col>17</xdr:col>
                    <xdr:colOff>101600</xdr:colOff>
                    <xdr:row>439</xdr:row>
                    <xdr:rowOff>25400</xdr:rowOff>
                  </from>
                  <to>
                    <xdr:col>17</xdr:col>
                    <xdr:colOff>292100</xdr:colOff>
                    <xdr:row>439</xdr:row>
                    <xdr:rowOff>139700</xdr:rowOff>
                  </to>
                </anchor>
              </controlPr>
            </control>
          </mc:Choice>
        </mc:AlternateContent>
        <mc:AlternateContent xmlns:mc="http://schemas.openxmlformats.org/markup-compatibility/2006">
          <mc:Choice Requires="x14">
            <control shapeId="17414" r:id="rId882" name="Check Box 1030">
              <controlPr defaultSize="0" autoFill="0" autoLine="0" autoPict="0">
                <anchor moveWithCells="1">
                  <from>
                    <xdr:col>17</xdr:col>
                    <xdr:colOff>101600</xdr:colOff>
                    <xdr:row>440</xdr:row>
                    <xdr:rowOff>25400</xdr:rowOff>
                  </from>
                  <to>
                    <xdr:col>17</xdr:col>
                    <xdr:colOff>292100</xdr:colOff>
                    <xdr:row>440</xdr:row>
                    <xdr:rowOff>139700</xdr:rowOff>
                  </to>
                </anchor>
              </controlPr>
            </control>
          </mc:Choice>
        </mc:AlternateContent>
        <mc:AlternateContent xmlns:mc="http://schemas.openxmlformats.org/markup-compatibility/2006">
          <mc:Choice Requires="x14">
            <control shapeId="17415" r:id="rId883" name="Check Box 1031">
              <controlPr defaultSize="0" autoFill="0" autoLine="0" autoPict="0">
                <anchor moveWithCells="1">
                  <from>
                    <xdr:col>17</xdr:col>
                    <xdr:colOff>101600</xdr:colOff>
                    <xdr:row>441</xdr:row>
                    <xdr:rowOff>25400</xdr:rowOff>
                  </from>
                  <to>
                    <xdr:col>17</xdr:col>
                    <xdr:colOff>292100</xdr:colOff>
                    <xdr:row>441</xdr:row>
                    <xdr:rowOff>139700</xdr:rowOff>
                  </to>
                </anchor>
              </controlPr>
            </control>
          </mc:Choice>
        </mc:AlternateContent>
        <mc:AlternateContent xmlns:mc="http://schemas.openxmlformats.org/markup-compatibility/2006">
          <mc:Choice Requires="x14">
            <control shapeId="17416" r:id="rId884" name="Check Box 1032">
              <controlPr defaultSize="0" autoFill="0" autoLine="0" autoPict="0">
                <anchor moveWithCells="1">
                  <from>
                    <xdr:col>17</xdr:col>
                    <xdr:colOff>101600</xdr:colOff>
                    <xdr:row>442</xdr:row>
                    <xdr:rowOff>25400</xdr:rowOff>
                  </from>
                  <to>
                    <xdr:col>17</xdr:col>
                    <xdr:colOff>292100</xdr:colOff>
                    <xdr:row>442</xdr:row>
                    <xdr:rowOff>139700</xdr:rowOff>
                  </to>
                </anchor>
              </controlPr>
            </control>
          </mc:Choice>
        </mc:AlternateContent>
        <mc:AlternateContent xmlns:mc="http://schemas.openxmlformats.org/markup-compatibility/2006">
          <mc:Choice Requires="x14">
            <control shapeId="17417" r:id="rId885" name="Check Box 1033">
              <controlPr defaultSize="0" autoFill="0" autoLine="0" autoPict="0">
                <anchor moveWithCells="1">
                  <from>
                    <xdr:col>17</xdr:col>
                    <xdr:colOff>101600</xdr:colOff>
                    <xdr:row>443</xdr:row>
                    <xdr:rowOff>25400</xdr:rowOff>
                  </from>
                  <to>
                    <xdr:col>17</xdr:col>
                    <xdr:colOff>292100</xdr:colOff>
                    <xdr:row>443</xdr:row>
                    <xdr:rowOff>139700</xdr:rowOff>
                  </to>
                </anchor>
              </controlPr>
            </control>
          </mc:Choice>
        </mc:AlternateContent>
        <mc:AlternateContent xmlns:mc="http://schemas.openxmlformats.org/markup-compatibility/2006">
          <mc:Choice Requires="x14">
            <control shapeId="17418" r:id="rId886" name="Check Box 1034">
              <controlPr defaultSize="0" autoFill="0" autoLine="0" autoPict="0">
                <anchor moveWithCells="1">
                  <from>
                    <xdr:col>14</xdr:col>
                    <xdr:colOff>101600</xdr:colOff>
                    <xdr:row>444</xdr:row>
                    <xdr:rowOff>25400</xdr:rowOff>
                  </from>
                  <to>
                    <xdr:col>14</xdr:col>
                    <xdr:colOff>292100</xdr:colOff>
                    <xdr:row>444</xdr:row>
                    <xdr:rowOff>139700</xdr:rowOff>
                  </to>
                </anchor>
              </controlPr>
            </control>
          </mc:Choice>
        </mc:AlternateContent>
        <mc:AlternateContent xmlns:mc="http://schemas.openxmlformats.org/markup-compatibility/2006">
          <mc:Choice Requires="x14">
            <control shapeId="17419" r:id="rId887" name="Check Box 1035">
              <controlPr defaultSize="0" autoFill="0" autoLine="0" autoPict="0">
                <anchor moveWithCells="1">
                  <from>
                    <xdr:col>14</xdr:col>
                    <xdr:colOff>101600</xdr:colOff>
                    <xdr:row>445</xdr:row>
                    <xdr:rowOff>25400</xdr:rowOff>
                  </from>
                  <to>
                    <xdr:col>14</xdr:col>
                    <xdr:colOff>292100</xdr:colOff>
                    <xdr:row>445</xdr:row>
                    <xdr:rowOff>139700</xdr:rowOff>
                  </to>
                </anchor>
              </controlPr>
            </control>
          </mc:Choice>
        </mc:AlternateContent>
        <mc:AlternateContent xmlns:mc="http://schemas.openxmlformats.org/markup-compatibility/2006">
          <mc:Choice Requires="x14">
            <control shapeId="17420" r:id="rId888" name="Check Box 1036">
              <controlPr defaultSize="0" autoFill="0" autoLine="0" autoPict="0">
                <anchor moveWithCells="1">
                  <from>
                    <xdr:col>14</xdr:col>
                    <xdr:colOff>101600</xdr:colOff>
                    <xdr:row>446</xdr:row>
                    <xdr:rowOff>25400</xdr:rowOff>
                  </from>
                  <to>
                    <xdr:col>14</xdr:col>
                    <xdr:colOff>292100</xdr:colOff>
                    <xdr:row>446</xdr:row>
                    <xdr:rowOff>139700</xdr:rowOff>
                  </to>
                </anchor>
              </controlPr>
            </control>
          </mc:Choice>
        </mc:AlternateContent>
        <mc:AlternateContent xmlns:mc="http://schemas.openxmlformats.org/markup-compatibility/2006">
          <mc:Choice Requires="x14">
            <control shapeId="17421" r:id="rId889" name="Check Box 1037">
              <controlPr defaultSize="0" autoFill="0" autoLine="0" autoPict="0">
                <anchor moveWithCells="1">
                  <from>
                    <xdr:col>14</xdr:col>
                    <xdr:colOff>101600</xdr:colOff>
                    <xdr:row>447</xdr:row>
                    <xdr:rowOff>25400</xdr:rowOff>
                  </from>
                  <to>
                    <xdr:col>14</xdr:col>
                    <xdr:colOff>292100</xdr:colOff>
                    <xdr:row>447</xdr:row>
                    <xdr:rowOff>139700</xdr:rowOff>
                  </to>
                </anchor>
              </controlPr>
            </control>
          </mc:Choice>
        </mc:AlternateContent>
        <mc:AlternateContent xmlns:mc="http://schemas.openxmlformats.org/markup-compatibility/2006">
          <mc:Choice Requires="x14">
            <control shapeId="17422" r:id="rId890" name="Check Box 1038">
              <controlPr defaultSize="0" autoFill="0" autoLine="0" autoPict="0">
                <anchor moveWithCells="1">
                  <from>
                    <xdr:col>14</xdr:col>
                    <xdr:colOff>101600</xdr:colOff>
                    <xdr:row>448</xdr:row>
                    <xdr:rowOff>25400</xdr:rowOff>
                  </from>
                  <to>
                    <xdr:col>14</xdr:col>
                    <xdr:colOff>292100</xdr:colOff>
                    <xdr:row>448</xdr:row>
                    <xdr:rowOff>139700</xdr:rowOff>
                  </to>
                </anchor>
              </controlPr>
            </control>
          </mc:Choice>
        </mc:AlternateContent>
        <mc:AlternateContent xmlns:mc="http://schemas.openxmlformats.org/markup-compatibility/2006">
          <mc:Choice Requires="x14">
            <control shapeId="17423" r:id="rId891" name="Check Box 1039">
              <controlPr defaultSize="0" autoFill="0" autoLine="0" autoPict="0">
                <anchor moveWithCells="1">
                  <from>
                    <xdr:col>14</xdr:col>
                    <xdr:colOff>101600</xdr:colOff>
                    <xdr:row>449</xdr:row>
                    <xdr:rowOff>25400</xdr:rowOff>
                  </from>
                  <to>
                    <xdr:col>14</xdr:col>
                    <xdr:colOff>292100</xdr:colOff>
                    <xdr:row>449</xdr:row>
                    <xdr:rowOff>139700</xdr:rowOff>
                  </to>
                </anchor>
              </controlPr>
            </control>
          </mc:Choice>
        </mc:AlternateContent>
        <mc:AlternateContent xmlns:mc="http://schemas.openxmlformats.org/markup-compatibility/2006">
          <mc:Choice Requires="x14">
            <control shapeId="17424" r:id="rId892" name="Check Box 1040">
              <controlPr defaultSize="0" autoFill="0" autoLine="0" autoPict="0">
                <anchor moveWithCells="1">
                  <from>
                    <xdr:col>14</xdr:col>
                    <xdr:colOff>101600</xdr:colOff>
                    <xdr:row>450</xdr:row>
                    <xdr:rowOff>25400</xdr:rowOff>
                  </from>
                  <to>
                    <xdr:col>14</xdr:col>
                    <xdr:colOff>292100</xdr:colOff>
                    <xdr:row>450</xdr:row>
                    <xdr:rowOff>139700</xdr:rowOff>
                  </to>
                </anchor>
              </controlPr>
            </control>
          </mc:Choice>
        </mc:AlternateContent>
        <mc:AlternateContent xmlns:mc="http://schemas.openxmlformats.org/markup-compatibility/2006">
          <mc:Choice Requires="x14">
            <control shapeId="17425" r:id="rId893" name="Check Box 1041">
              <controlPr defaultSize="0" autoFill="0" autoLine="0" autoPict="0">
                <anchor moveWithCells="1">
                  <from>
                    <xdr:col>14</xdr:col>
                    <xdr:colOff>101600</xdr:colOff>
                    <xdr:row>451</xdr:row>
                    <xdr:rowOff>25400</xdr:rowOff>
                  </from>
                  <to>
                    <xdr:col>14</xdr:col>
                    <xdr:colOff>292100</xdr:colOff>
                    <xdr:row>451</xdr:row>
                    <xdr:rowOff>139700</xdr:rowOff>
                  </to>
                </anchor>
              </controlPr>
            </control>
          </mc:Choice>
        </mc:AlternateContent>
        <mc:AlternateContent xmlns:mc="http://schemas.openxmlformats.org/markup-compatibility/2006">
          <mc:Choice Requires="x14">
            <control shapeId="17426" r:id="rId894" name="Check Box 1042">
              <controlPr defaultSize="0" autoFill="0" autoLine="0" autoPict="0">
                <anchor moveWithCells="1">
                  <from>
                    <xdr:col>14</xdr:col>
                    <xdr:colOff>101600</xdr:colOff>
                    <xdr:row>452</xdr:row>
                    <xdr:rowOff>25400</xdr:rowOff>
                  </from>
                  <to>
                    <xdr:col>14</xdr:col>
                    <xdr:colOff>292100</xdr:colOff>
                    <xdr:row>452</xdr:row>
                    <xdr:rowOff>139700</xdr:rowOff>
                  </to>
                </anchor>
              </controlPr>
            </control>
          </mc:Choice>
        </mc:AlternateContent>
        <mc:AlternateContent xmlns:mc="http://schemas.openxmlformats.org/markup-compatibility/2006">
          <mc:Choice Requires="x14">
            <control shapeId="17427" r:id="rId895" name="Check Box 1043">
              <controlPr defaultSize="0" autoFill="0" autoLine="0" autoPict="0">
                <anchor moveWithCells="1">
                  <from>
                    <xdr:col>17</xdr:col>
                    <xdr:colOff>101600</xdr:colOff>
                    <xdr:row>444</xdr:row>
                    <xdr:rowOff>25400</xdr:rowOff>
                  </from>
                  <to>
                    <xdr:col>17</xdr:col>
                    <xdr:colOff>292100</xdr:colOff>
                    <xdr:row>444</xdr:row>
                    <xdr:rowOff>139700</xdr:rowOff>
                  </to>
                </anchor>
              </controlPr>
            </control>
          </mc:Choice>
        </mc:AlternateContent>
        <mc:AlternateContent xmlns:mc="http://schemas.openxmlformats.org/markup-compatibility/2006">
          <mc:Choice Requires="x14">
            <control shapeId="17428" r:id="rId896" name="Check Box 1044">
              <controlPr defaultSize="0" autoFill="0" autoLine="0" autoPict="0">
                <anchor moveWithCells="1">
                  <from>
                    <xdr:col>17</xdr:col>
                    <xdr:colOff>101600</xdr:colOff>
                    <xdr:row>445</xdr:row>
                    <xdr:rowOff>25400</xdr:rowOff>
                  </from>
                  <to>
                    <xdr:col>17</xdr:col>
                    <xdr:colOff>292100</xdr:colOff>
                    <xdr:row>445</xdr:row>
                    <xdr:rowOff>139700</xdr:rowOff>
                  </to>
                </anchor>
              </controlPr>
            </control>
          </mc:Choice>
        </mc:AlternateContent>
        <mc:AlternateContent xmlns:mc="http://schemas.openxmlformats.org/markup-compatibility/2006">
          <mc:Choice Requires="x14">
            <control shapeId="17429" r:id="rId897" name="Check Box 1045">
              <controlPr defaultSize="0" autoFill="0" autoLine="0" autoPict="0">
                <anchor moveWithCells="1">
                  <from>
                    <xdr:col>17</xdr:col>
                    <xdr:colOff>101600</xdr:colOff>
                    <xdr:row>446</xdr:row>
                    <xdr:rowOff>25400</xdr:rowOff>
                  </from>
                  <to>
                    <xdr:col>17</xdr:col>
                    <xdr:colOff>292100</xdr:colOff>
                    <xdr:row>446</xdr:row>
                    <xdr:rowOff>139700</xdr:rowOff>
                  </to>
                </anchor>
              </controlPr>
            </control>
          </mc:Choice>
        </mc:AlternateContent>
        <mc:AlternateContent xmlns:mc="http://schemas.openxmlformats.org/markup-compatibility/2006">
          <mc:Choice Requires="x14">
            <control shapeId="17430" r:id="rId898" name="Check Box 1046">
              <controlPr defaultSize="0" autoFill="0" autoLine="0" autoPict="0">
                <anchor moveWithCells="1">
                  <from>
                    <xdr:col>17</xdr:col>
                    <xdr:colOff>101600</xdr:colOff>
                    <xdr:row>447</xdr:row>
                    <xdr:rowOff>25400</xdr:rowOff>
                  </from>
                  <to>
                    <xdr:col>17</xdr:col>
                    <xdr:colOff>292100</xdr:colOff>
                    <xdr:row>447</xdr:row>
                    <xdr:rowOff>139700</xdr:rowOff>
                  </to>
                </anchor>
              </controlPr>
            </control>
          </mc:Choice>
        </mc:AlternateContent>
        <mc:AlternateContent xmlns:mc="http://schemas.openxmlformats.org/markup-compatibility/2006">
          <mc:Choice Requires="x14">
            <control shapeId="17431" r:id="rId899" name="Check Box 1047">
              <controlPr defaultSize="0" autoFill="0" autoLine="0" autoPict="0">
                <anchor moveWithCells="1">
                  <from>
                    <xdr:col>17</xdr:col>
                    <xdr:colOff>101600</xdr:colOff>
                    <xdr:row>448</xdr:row>
                    <xdr:rowOff>25400</xdr:rowOff>
                  </from>
                  <to>
                    <xdr:col>17</xdr:col>
                    <xdr:colOff>292100</xdr:colOff>
                    <xdr:row>448</xdr:row>
                    <xdr:rowOff>139700</xdr:rowOff>
                  </to>
                </anchor>
              </controlPr>
            </control>
          </mc:Choice>
        </mc:AlternateContent>
        <mc:AlternateContent xmlns:mc="http://schemas.openxmlformats.org/markup-compatibility/2006">
          <mc:Choice Requires="x14">
            <control shapeId="17432" r:id="rId900" name="Check Box 1048">
              <controlPr defaultSize="0" autoFill="0" autoLine="0" autoPict="0">
                <anchor moveWithCells="1">
                  <from>
                    <xdr:col>17</xdr:col>
                    <xdr:colOff>101600</xdr:colOff>
                    <xdr:row>449</xdr:row>
                    <xdr:rowOff>25400</xdr:rowOff>
                  </from>
                  <to>
                    <xdr:col>17</xdr:col>
                    <xdr:colOff>292100</xdr:colOff>
                    <xdr:row>449</xdr:row>
                    <xdr:rowOff>139700</xdr:rowOff>
                  </to>
                </anchor>
              </controlPr>
            </control>
          </mc:Choice>
        </mc:AlternateContent>
        <mc:AlternateContent xmlns:mc="http://schemas.openxmlformats.org/markup-compatibility/2006">
          <mc:Choice Requires="x14">
            <control shapeId="17433" r:id="rId901" name="Check Box 1049">
              <controlPr defaultSize="0" autoFill="0" autoLine="0" autoPict="0">
                <anchor moveWithCells="1">
                  <from>
                    <xdr:col>17</xdr:col>
                    <xdr:colOff>101600</xdr:colOff>
                    <xdr:row>450</xdr:row>
                    <xdr:rowOff>25400</xdr:rowOff>
                  </from>
                  <to>
                    <xdr:col>17</xdr:col>
                    <xdr:colOff>292100</xdr:colOff>
                    <xdr:row>450</xdr:row>
                    <xdr:rowOff>139700</xdr:rowOff>
                  </to>
                </anchor>
              </controlPr>
            </control>
          </mc:Choice>
        </mc:AlternateContent>
        <mc:AlternateContent xmlns:mc="http://schemas.openxmlformats.org/markup-compatibility/2006">
          <mc:Choice Requires="x14">
            <control shapeId="17434" r:id="rId902" name="Check Box 1050">
              <controlPr defaultSize="0" autoFill="0" autoLine="0" autoPict="0">
                <anchor moveWithCells="1">
                  <from>
                    <xdr:col>17</xdr:col>
                    <xdr:colOff>101600</xdr:colOff>
                    <xdr:row>451</xdr:row>
                    <xdr:rowOff>25400</xdr:rowOff>
                  </from>
                  <to>
                    <xdr:col>17</xdr:col>
                    <xdr:colOff>292100</xdr:colOff>
                    <xdr:row>451</xdr:row>
                    <xdr:rowOff>139700</xdr:rowOff>
                  </to>
                </anchor>
              </controlPr>
            </control>
          </mc:Choice>
        </mc:AlternateContent>
        <mc:AlternateContent xmlns:mc="http://schemas.openxmlformats.org/markup-compatibility/2006">
          <mc:Choice Requires="x14">
            <control shapeId="17435" r:id="rId903" name="Check Box 1051">
              <controlPr defaultSize="0" autoFill="0" autoLine="0" autoPict="0">
                <anchor moveWithCells="1">
                  <from>
                    <xdr:col>17</xdr:col>
                    <xdr:colOff>101600</xdr:colOff>
                    <xdr:row>452</xdr:row>
                    <xdr:rowOff>25400</xdr:rowOff>
                  </from>
                  <to>
                    <xdr:col>17</xdr:col>
                    <xdr:colOff>292100</xdr:colOff>
                    <xdr:row>452</xdr:row>
                    <xdr:rowOff>139700</xdr:rowOff>
                  </to>
                </anchor>
              </controlPr>
            </control>
          </mc:Choice>
        </mc:AlternateContent>
        <mc:AlternateContent xmlns:mc="http://schemas.openxmlformats.org/markup-compatibility/2006">
          <mc:Choice Requires="x14">
            <control shapeId="17436" r:id="rId904" name="Check Box 1052">
              <controlPr defaultSize="0" autoFill="0" autoLine="0" autoPict="0">
                <anchor moveWithCells="1">
                  <from>
                    <xdr:col>14</xdr:col>
                    <xdr:colOff>101600</xdr:colOff>
                    <xdr:row>453</xdr:row>
                    <xdr:rowOff>25400</xdr:rowOff>
                  </from>
                  <to>
                    <xdr:col>14</xdr:col>
                    <xdr:colOff>292100</xdr:colOff>
                    <xdr:row>453</xdr:row>
                    <xdr:rowOff>139700</xdr:rowOff>
                  </to>
                </anchor>
              </controlPr>
            </control>
          </mc:Choice>
        </mc:AlternateContent>
        <mc:AlternateContent xmlns:mc="http://schemas.openxmlformats.org/markup-compatibility/2006">
          <mc:Choice Requires="x14">
            <control shapeId="17437" r:id="rId905" name="Check Box 1053">
              <controlPr defaultSize="0" autoFill="0" autoLine="0" autoPict="0">
                <anchor moveWithCells="1">
                  <from>
                    <xdr:col>14</xdr:col>
                    <xdr:colOff>101600</xdr:colOff>
                    <xdr:row>454</xdr:row>
                    <xdr:rowOff>25400</xdr:rowOff>
                  </from>
                  <to>
                    <xdr:col>14</xdr:col>
                    <xdr:colOff>292100</xdr:colOff>
                    <xdr:row>454</xdr:row>
                    <xdr:rowOff>139700</xdr:rowOff>
                  </to>
                </anchor>
              </controlPr>
            </control>
          </mc:Choice>
        </mc:AlternateContent>
        <mc:AlternateContent xmlns:mc="http://schemas.openxmlformats.org/markup-compatibility/2006">
          <mc:Choice Requires="x14">
            <control shapeId="17438" r:id="rId906" name="Check Box 1054">
              <controlPr defaultSize="0" autoFill="0" autoLine="0" autoPict="0">
                <anchor moveWithCells="1">
                  <from>
                    <xdr:col>14</xdr:col>
                    <xdr:colOff>101600</xdr:colOff>
                    <xdr:row>455</xdr:row>
                    <xdr:rowOff>25400</xdr:rowOff>
                  </from>
                  <to>
                    <xdr:col>14</xdr:col>
                    <xdr:colOff>292100</xdr:colOff>
                    <xdr:row>455</xdr:row>
                    <xdr:rowOff>139700</xdr:rowOff>
                  </to>
                </anchor>
              </controlPr>
            </control>
          </mc:Choice>
        </mc:AlternateContent>
        <mc:AlternateContent xmlns:mc="http://schemas.openxmlformats.org/markup-compatibility/2006">
          <mc:Choice Requires="x14">
            <control shapeId="17439" r:id="rId907" name="Check Box 1055">
              <controlPr defaultSize="0" autoFill="0" autoLine="0" autoPict="0">
                <anchor moveWithCells="1">
                  <from>
                    <xdr:col>14</xdr:col>
                    <xdr:colOff>101600</xdr:colOff>
                    <xdr:row>456</xdr:row>
                    <xdr:rowOff>25400</xdr:rowOff>
                  </from>
                  <to>
                    <xdr:col>14</xdr:col>
                    <xdr:colOff>292100</xdr:colOff>
                    <xdr:row>456</xdr:row>
                    <xdr:rowOff>139700</xdr:rowOff>
                  </to>
                </anchor>
              </controlPr>
            </control>
          </mc:Choice>
        </mc:AlternateContent>
        <mc:AlternateContent xmlns:mc="http://schemas.openxmlformats.org/markup-compatibility/2006">
          <mc:Choice Requires="x14">
            <control shapeId="17440" r:id="rId908" name="Check Box 1056">
              <controlPr defaultSize="0" autoFill="0" autoLine="0" autoPict="0">
                <anchor moveWithCells="1">
                  <from>
                    <xdr:col>14</xdr:col>
                    <xdr:colOff>101600</xdr:colOff>
                    <xdr:row>457</xdr:row>
                    <xdr:rowOff>25400</xdr:rowOff>
                  </from>
                  <to>
                    <xdr:col>14</xdr:col>
                    <xdr:colOff>292100</xdr:colOff>
                    <xdr:row>457</xdr:row>
                    <xdr:rowOff>139700</xdr:rowOff>
                  </to>
                </anchor>
              </controlPr>
            </control>
          </mc:Choice>
        </mc:AlternateContent>
        <mc:AlternateContent xmlns:mc="http://schemas.openxmlformats.org/markup-compatibility/2006">
          <mc:Choice Requires="x14">
            <control shapeId="17441" r:id="rId909" name="Check Box 1057">
              <controlPr defaultSize="0" autoFill="0" autoLine="0" autoPict="0">
                <anchor moveWithCells="1">
                  <from>
                    <xdr:col>14</xdr:col>
                    <xdr:colOff>101600</xdr:colOff>
                    <xdr:row>458</xdr:row>
                    <xdr:rowOff>25400</xdr:rowOff>
                  </from>
                  <to>
                    <xdr:col>14</xdr:col>
                    <xdr:colOff>292100</xdr:colOff>
                    <xdr:row>458</xdr:row>
                    <xdr:rowOff>139700</xdr:rowOff>
                  </to>
                </anchor>
              </controlPr>
            </control>
          </mc:Choice>
        </mc:AlternateContent>
        <mc:AlternateContent xmlns:mc="http://schemas.openxmlformats.org/markup-compatibility/2006">
          <mc:Choice Requires="x14">
            <control shapeId="17442" r:id="rId910" name="Check Box 1058">
              <controlPr defaultSize="0" autoFill="0" autoLine="0" autoPict="0">
                <anchor moveWithCells="1">
                  <from>
                    <xdr:col>14</xdr:col>
                    <xdr:colOff>101600</xdr:colOff>
                    <xdr:row>459</xdr:row>
                    <xdr:rowOff>25400</xdr:rowOff>
                  </from>
                  <to>
                    <xdr:col>14</xdr:col>
                    <xdr:colOff>292100</xdr:colOff>
                    <xdr:row>459</xdr:row>
                    <xdr:rowOff>139700</xdr:rowOff>
                  </to>
                </anchor>
              </controlPr>
            </control>
          </mc:Choice>
        </mc:AlternateContent>
        <mc:AlternateContent xmlns:mc="http://schemas.openxmlformats.org/markup-compatibility/2006">
          <mc:Choice Requires="x14">
            <control shapeId="17443" r:id="rId911" name="Check Box 1059">
              <controlPr defaultSize="0" autoFill="0" autoLine="0" autoPict="0">
                <anchor moveWithCells="1">
                  <from>
                    <xdr:col>14</xdr:col>
                    <xdr:colOff>101600</xdr:colOff>
                    <xdr:row>460</xdr:row>
                    <xdr:rowOff>25400</xdr:rowOff>
                  </from>
                  <to>
                    <xdr:col>14</xdr:col>
                    <xdr:colOff>292100</xdr:colOff>
                    <xdr:row>460</xdr:row>
                    <xdr:rowOff>139700</xdr:rowOff>
                  </to>
                </anchor>
              </controlPr>
            </control>
          </mc:Choice>
        </mc:AlternateContent>
        <mc:AlternateContent xmlns:mc="http://schemas.openxmlformats.org/markup-compatibility/2006">
          <mc:Choice Requires="x14">
            <control shapeId="17444" r:id="rId912" name="Check Box 1060">
              <controlPr defaultSize="0" autoFill="0" autoLine="0" autoPict="0">
                <anchor moveWithCells="1">
                  <from>
                    <xdr:col>14</xdr:col>
                    <xdr:colOff>101600</xdr:colOff>
                    <xdr:row>461</xdr:row>
                    <xdr:rowOff>25400</xdr:rowOff>
                  </from>
                  <to>
                    <xdr:col>14</xdr:col>
                    <xdr:colOff>292100</xdr:colOff>
                    <xdr:row>461</xdr:row>
                    <xdr:rowOff>139700</xdr:rowOff>
                  </to>
                </anchor>
              </controlPr>
            </control>
          </mc:Choice>
        </mc:AlternateContent>
        <mc:AlternateContent xmlns:mc="http://schemas.openxmlformats.org/markup-compatibility/2006">
          <mc:Choice Requires="x14">
            <control shapeId="17445" r:id="rId913" name="Check Box 1061">
              <controlPr defaultSize="0" autoFill="0" autoLine="0" autoPict="0">
                <anchor moveWithCells="1">
                  <from>
                    <xdr:col>17</xdr:col>
                    <xdr:colOff>101600</xdr:colOff>
                    <xdr:row>453</xdr:row>
                    <xdr:rowOff>25400</xdr:rowOff>
                  </from>
                  <to>
                    <xdr:col>17</xdr:col>
                    <xdr:colOff>292100</xdr:colOff>
                    <xdr:row>453</xdr:row>
                    <xdr:rowOff>139700</xdr:rowOff>
                  </to>
                </anchor>
              </controlPr>
            </control>
          </mc:Choice>
        </mc:AlternateContent>
        <mc:AlternateContent xmlns:mc="http://schemas.openxmlformats.org/markup-compatibility/2006">
          <mc:Choice Requires="x14">
            <control shapeId="17446" r:id="rId914" name="Check Box 1062">
              <controlPr defaultSize="0" autoFill="0" autoLine="0" autoPict="0">
                <anchor moveWithCells="1">
                  <from>
                    <xdr:col>17</xdr:col>
                    <xdr:colOff>101600</xdr:colOff>
                    <xdr:row>454</xdr:row>
                    <xdr:rowOff>25400</xdr:rowOff>
                  </from>
                  <to>
                    <xdr:col>17</xdr:col>
                    <xdr:colOff>292100</xdr:colOff>
                    <xdr:row>454</xdr:row>
                    <xdr:rowOff>139700</xdr:rowOff>
                  </to>
                </anchor>
              </controlPr>
            </control>
          </mc:Choice>
        </mc:AlternateContent>
        <mc:AlternateContent xmlns:mc="http://schemas.openxmlformats.org/markup-compatibility/2006">
          <mc:Choice Requires="x14">
            <control shapeId="17447" r:id="rId915" name="Check Box 1063">
              <controlPr defaultSize="0" autoFill="0" autoLine="0" autoPict="0">
                <anchor moveWithCells="1">
                  <from>
                    <xdr:col>17</xdr:col>
                    <xdr:colOff>101600</xdr:colOff>
                    <xdr:row>455</xdr:row>
                    <xdr:rowOff>25400</xdr:rowOff>
                  </from>
                  <to>
                    <xdr:col>17</xdr:col>
                    <xdr:colOff>292100</xdr:colOff>
                    <xdr:row>455</xdr:row>
                    <xdr:rowOff>139700</xdr:rowOff>
                  </to>
                </anchor>
              </controlPr>
            </control>
          </mc:Choice>
        </mc:AlternateContent>
        <mc:AlternateContent xmlns:mc="http://schemas.openxmlformats.org/markup-compatibility/2006">
          <mc:Choice Requires="x14">
            <control shapeId="17448" r:id="rId916" name="Check Box 1064">
              <controlPr defaultSize="0" autoFill="0" autoLine="0" autoPict="0">
                <anchor moveWithCells="1">
                  <from>
                    <xdr:col>17</xdr:col>
                    <xdr:colOff>101600</xdr:colOff>
                    <xdr:row>456</xdr:row>
                    <xdr:rowOff>25400</xdr:rowOff>
                  </from>
                  <to>
                    <xdr:col>17</xdr:col>
                    <xdr:colOff>292100</xdr:colOff>
                    <xdr:row>456</xdr:row>
                    <xdr:rowOff>139700</xdr:rowOff>
                  </to>
                </anchor>
              </controlPr>
            </control>
          </mc:Choice>
        </mc:AlternateContent>
        <mc:AlternateContent xmlns:mc="http://schemas.openxmlformats.org/markup-compatibility/2006">
          <mc:Choice Requires="x14">
            <control shapeId="17449" r:id="rId917" name="Check Box 1065">
              <controlPr defaultSize="0" autoFill="0" autoLine="0" autoPict="0">
                <anchor moveWithCells="1">
                  <from>
                    <xdr:col>17</xdr:col>
                    <xdr:colOff>101600</xdr:colOff>
                    <xdr:row>457</xdr:row>
                    <xdr:rowOff>25400</xdr:rowOff>
                  </from>
                  <to>
                    <xdr:col>17</xdr:col>
                    <xdr:colOff>292100</xdr:colOff>
                    <xdr:row>457</xdr:row>
                    <xdr:rowOff>139700</xdr:rowOff>
                  </to>
                </anchor>
              </controlPr>
            </control>
          </mc:Choice>
        </mc:AlternateContent>
        <mc:AlternateContent xmlns:mc="http://schemas.openxmlformats.org/markup-compatibility/2006">
          <mc:Choice Requires="x14">
            <control shapeId="17450" r:id="rId918" name="Check Box 1066">
              <controlPr defaultSize="0" autoFill="0" autoLine="0" autoPict="0">
                <anchor moveWithCells="1">
                  <from>
                    <xdr:col>17</xdr:col>
                    <xdr:colOff>101600</xdr:colOff>
                    <xdr:row>458</xdr:row>
                    <xdr:rowOff>25400</xdr:rowOff>
                  </from>
                  <to>
                    <xdr:col>17</xdr:col>
                    <xdr:colOff>292100</xdr:colOff>
                    <xdr:row>458</xdr:row>
                    <xdr:rowOff>139700</xdr:rowOff>
                  </to>
                </anchor>
              </controlPr>
            </control>
          </mc:Choice>
        </mc:AlternateContent>
        <mc:AlternateContent xmlns:mc="http://schemas.openxmlformats.org/markup-compatibility/2006">
          <mc:Choice Requires="x14">
            <control shapeId="17451" r:id="rId919" name="Check Box 1067">
              <controlPr defaultSize="0" autoFill="0" autoLine="0" autoPict="0">
                <anchor moveWithCells="1">
                  <from>
                    <xdr:col>17</xdr:col>
                    <xdr:colOff>101600</xdr:colOff>
                    <xdr:row>459</xdr:row>
                    <xdr:rowOff>25400</xdr:rowOff>
                  </from>
                  <to>
                    <xdr:col>17</xdr:col>
                    <xdr:colOff>292100</xdr:colOff>
                    <xdr:row>459</xdr:row>
                    <xdr:rowOff>139700</xdr:rowOff>
                  </to>
                </anchor>
              </controlPr>
            </control>
          </mc:Choice>
        </mc:AlternateContent>
        <mc:AlternateContent xmlns:mc="http://schemas.openxmlformats.org/markup-compatibility/2006">
          <mc:Choice Requires="x14">
            <control shapeId="17452" r:id="rId920" name="Check Box 1068">
              <controlPr defaultSize="0" autoFill="0" autoLine="0" autoPict="0">
                <anchor moveWithCells="1">
                  <from>
                    <xdr:col>17</xdr:col>
                    <xdr:colOff>101600</xdr:colOff>
                    <xdr:row>460</xdr:row>
                    <xdr:rowOff>25400</xdr:rowOff>
                  </from>
                  <to>
                    <xdr:col>17</xdr:col>
                    <xdr:colOff>292100</xdr:colOff>
                    <xdr:row>460</xdr:row>
                    <xdr:rowOff>139700</xdr:rowOff>
                  </to>
                </anchor>
              </controlPr>
            </control>
          </mc:Choice>
        </mc:AlternateContent>
        <mc:AlternateContent xmlns:mc="http://schemas.openxmlformats.org/markup-compatibility/2006">
          <mc:Choice Requires="x14">
            <control shapeId="17453" r:id="rId921" name="Check Box 1069">
              <controlPr defaultSize="0" autoFill="0" autoLine="0" autoPict="0">
                <anchor moveWithCells="1">
                  <from>
                    <xdr:col>17</xdr:col>
                    <xdr:colOff>101600</xdr:colOff>
                    <xdr:row>461</xdr:row>
                    <xdr:rowOff>25400</xdr:rowOff>
                  </from>
                  <to>
                    <xdr:col>17</xdr:col>
                    <xdr:colOff>292100</xdr:colOff>
                    <xdr:row>461</xdr:row>
                    <xdr:rowOff>139700</xdr:rowOff>
                  </to>
                </anchor>
              </controlPr>
            </control>
          </mc:Choice>
        </mc:AlternateContent>
        <mc:AlternateContent xmlns:mc="http://schemas.openxmlformats.org/markup-compatibility/2006">
          <mc:Choice Requires="x14">
            <control shapeId="17454" r:id="rId922" name="Check Box 1070">
              <controlPr defaultSize="0" autoFill="0" autoLine="0" autoPict="0">
                <anchor moveWithCells="1">
                  <from>
                    <xdr:col>14</xdr:col>
                    <xdr:colOff>101600</xdr:colOff>
                    <xdr:row>462</xdr:row>
                    <xdr:rowOff>25400</xdr:rowOff>
                  </from>
                  <to>
                    <xdr:col>14</xdr:col>
                    <xdr:colOff>292100</xdr:colOff>
                    <xdr:row>462</xdr:row>
                    <xdr:rowOff>139700</xdr:rowOff>
                  </to>
                </anchor>
              </controlPr>
            </control>
          </mc:Choice>
        </mc:AlternateContent>
        <mc:AlternateContent xmlns:mc="http://schemas.openxmlformats.org/markup-compatibility/2006">
          <mc:Choice Requires="x14">
            <control shapeId="17455" r:id="rId923" name="Check Box 1071">
              <controlPr defaultSize="0" autoFill="0" autoLine="0" autoPict="0">
                <anchor moveWithCells="1">
                  <from>
                    <xdr:col>14</xdr:col>
                    <xdr:colOff>101600</xdr:colOff>
                    <xdr:row>463</xdr:row>
                    <xdr:rowOff>25400</xdr:rowOff>
                  </from>
                  <to>
                    <xdr:col>14</xdr:col>
                    <xdr:colOff>292100</xdr:colOff>
                    <xdr:row>463</xdr:row>
                    <xdr:rowOff>139700</xdr:rowOff>
                  </to>
                </anchor>
              </controlPr>
            </control>
          </mc:Choice>
        </mc:AlternateContent>
        <mc:AlternateContent xmlns:mc="http://schemas.openxmlformats.org/markup-compatibility/2006">
          <mc:Choice Requires="x14">
            <control shapeId="17456" r:id="rId924" name="Check Box 1072">
              <controlPr defaultSize="0" autoFill="0" autoLine="0" autoPict="0">
                <anchor moveWithCells="1">
                  <from>
                    <xdr:col>14</xdr:col>
                    <xdr:colOff>101600</xdr:colOff>
                    <xdr:row>464</xdr:row>
                    <xdr:rowOff>25400</xdr:rowOff>
                  </from>
                  <to>
                    <xdr:col>14</xdr:col>
                    <xdr:colOff>292100</xdr:colOff>
                    <xdr:row>464</xdr:row>
                    <xdr:rowOff>139700</xdr:rowOff>
                  </to>
                </anchor>
              </controlPr>
            </control>
          </mc:Choice>
        </mc:AlternateContent>
        <mc:AlternateContent xmlns:mc="http://schemas.openxmlformats.org/markup-compatibility/2006">
          <mc:Choice Requires="x14">
            <control shapeId="17457" r:id="rId925" name="Check Box 1073">
              <controlPr defaultSize="0" autoFill="0" autoLine="0" autoPict="0">
                <anchor moveWithCells="1">
                  <from>
                    <xdr:col>14</xdr:col>
                    <xdr:colOff>101600</xdr:colOff>
                    <xdr:row>465</xdr:row>
                    <xdr:rowOff>25400</xdr:rowOff>
                  </from>
                  <to>
                    <xdr:col>14</xdr:col>
                    <xdr:colOff>292100</xdr:colOff>
                    <xdr:row>465</xdr:row>
                    <xdr:rowOff>139700</xdr:rowOff>
                  </to>
                </anchor>
              </controlPr>
            </control>
          </mc:Choice>
        </mc:AlternateContent>
        <mc:AlternateContent xmlns:mc="http://schemas.openxmlformats.org/markup-compatibility/2006">
          <mc:Choice Requires="x14">
            <control shapeId="17458" r:id="rId926" name="Check Box 1074">
              <controlPr defaultSize="0" autoFill="0" autoLine="0" autoPict="0">
                <anchor moveWithCells="1">
                  <from>
                    <xdr:col>14</xdr:col>
                    <xdr:colOff>101600</xdr:colOff>
                    <xdr:row>466</xdr:row>
                    <xdr:rowOff>25400</xdr:rowOff>
                  </from>
                  <to>
                    <xdr:col>14</xdr:col>
                    <xdr:colOff>292100</xdr:colOff>
                    <xdr:row>466</xdr:row>
                    <xdr:rowOff>139700</xdr:rowOff>
                  </to>
                </anchor>
              </controlPr>
            </control>
          </mc:Choice>
        </mc:AlternateContent>
        <mc:AlternateContent xmlns:mc="http://schemas.openxmlformats.org/markup-compatibility/2006">
          <mc:Choice Requires="x14">
            <control shapeId="17459" r:id="rId927" name="Check Box 1075">
              <controlPr defaultSize="0" autoFill="0" autoLine="0" autoPict="0">
                <anchor moveWithCells="1">
                  <from>
                    <xdr:col>14</xdr:col>
                    <xdr:colOff>101600</xdr:colOff>
                    <xdr:row>467</xdr:row>
                    <xdr:rowOff>25400</xdr:rowOff>
                  </from>
                  <to>
                    <xdr:col>14</xdr:col>
                    <xdr:colOff>292100</xdr:colOff>
                    <xdr:row>467</xdr:row>
                    <xdr:rowOff>139700</xdr:rowOff>
                  </to>
                </anchor>
              </controlPr>
            </control>
          </mc:Choice>
        </mc:AlternateContent>
        <mc:AlternateContent xmlns:mc="http://schemas.openxmlformats.org/markup-compatibility/2006">
          <mc:Choice Requires="x14">
            <control shapeId="17460" r:id="rId928" name="Check Box 1076">
              <controlPr defaultSize="0" autoFill="0" autoLine="0" autoPict="0">
                <anchor moveWithCells="1">
                  <from>
                    <xdr:col>14</xdr:col>
                    <xdr:colOff>101600</xdr:colOff>
                    <xdr:row>468</xdr:row>
                    <xdr:rowOff>25400</xdr:rowOff>
                  </from>
                  <to>
                    <xdr:col>14</xdr:col>
                    <xdr:colOff>292100</xdr:colOff>
                    <xdr:row>468</xdr:row>
                    <xdr:rowOff>139700</xdr:rowOff>
                  </to>
                </anchor>
              </controlPr>
            </control>
          </mc:Choice>
        </mc:AlternateContent>
        <mc:AlternateContent xmlns:mc="http://schemas.openxmlformats.org/markup-compatibility/2006">
          <mc:Choice Requires="x14">
            <control shapeId="17461" r:id="rId929" name="Check Box 1077">
              <controlPr defaultSize="0" autoFill="0" autoLine="0" autoPict="0">
                <anchor moveWithCells="1">
                  <from>
                    <xdr:col>14</xdr:col>
                    <xdr:colOff>101600</xdr:colOff>
                    <xdr:row>469</xdr:row>
                    <xdr:rowOff>25400</xdr:rowOff>
                  </from>
                  <to>
                    <xdr:col>14</xdr:col>
                    <xdr:colOff>292100</xdr:colOff>
                    <xdr:row>469</xdr:row>
                    <xdr:rowOff>139700</xdr:rowOff>
                  </to>
                </anchor>
              </controlPr>
            </control>
          </mc:Choice>
        </mc:AlternateContent>
        <mc:AlternateContent xmlns:mc="http://schemas.openxmlformats.org/markup-compatibility/2006">
          <mc:Choice Requires="x14">
            <control shapeId="17462" r:id="rId930" name="Check Box 1078">
              <controlPr defaultSize="0" autoFill="0" autoLine="0" autoPict="0">
                <anchor moveWithCells="1">
                  <from>
                    <xdr:col>14</xdr:col>
                    <xdr:colOff>101600</xdr:colOff>
                    <xdr:row>470</xdr:row>
                    <xdr:rowOff>25400</xdr:rowOff>
                  </from>
                  <to>
                    <xdr:col>14</xdr:col>
                    <xdr:colOff>292100</xdr:colOff>
                    <xdr:row>470</xdr:row>
                    <xdr:rowOff>139700</xdr:rowOff>
                  </to>
                </anchor>
              </controlPr>
            </control>
          </mc:Choice>
        </mc:AlternateContent>
        <mc:AlternateContent xmlns:mc="http://schemas.openxmlformats.org/markup-compatibility/2006">
          <mc:Choice Requires="x14">
            <control shapeId="17463" r:id="rId931" name="Check Box 1079">
              <controlPr defaultSize="0" autoFill="0" autoLine="0" autoPict="0">
                <anchor moveWithCells="1">
                  <from>
                    <xdr:col>17</xdr:col>
                    <xdr:colOff>101600</xdr:colOff>
                    <xdr:row>462</xdr:row>
                    <xdr:rowOff>25400</xdr:rowOff>
                  </from>
                  <to>
                    <xdr:col>17</xdr:col>
                    <xdr:colOff>292100</xdr:colOff>
                    <xdr:row>462</xdr:row>
                    <xdr:rowOff>139700</xdr:rowOff>
                  </to>
                </anchor>
              </controlPr>
            </control>
          </mc:Choice>
        </mc:AlternateContent>
        <mc:AlternateContent xmlns:mc="http://schemas.openxmlformats.org/markup-compatibility/2006">
          <mc:Choice Requires="x14">
            <control shapeId="17464" r:id="rId932" name="Check Box 1080">
              <controlPr defaultSize="0" autoFill="0" autoLine="0" autoPict="0">
                <anchor moveWithCells="1">
                  <from>
                    <xdr:col>17</xdr:col>
                    <xdr:colOff>101600</xdr:colOff>
                    <xdr:row>463</xdr:row>
                    <xdr:rowOff>25400</xdr:rowOff>
                  </from>
                  <to>
                    <xdr:col>17</xdr:col>
                    <xdr:colOff>292100</xdr:colOff>
                    <xdr:row>463</xdr:row>
                    <xdr:rowOff>139700</xdr:rowOff>
                  </to>
                </anchor>
              </controlPr>
            </control>
          </mc:Choice>
        </mc:AlternateContent>
        <mc:AlternateContent xmlns:mc="http://schemas.openxmlformats.org/markup-compatibility/2006">
          <mc:Choice Requires="x14">
            <control shapeId="17465" r:id="rId933" name="Check Box 1081">
              <controlPr defaultSize="0" autoFill="0" autoLine="0" autoPict="0">
                <anchor moveWithCells="1">
                  <from>
                    <xdr:col>17</xdr:col>
                    <xdr:colOff>101600</xdr:colOff>
                    <xdr:row>464</xdr:row>
                    <xdr:rowOff>25400</xdr:rowOff>
                  </from>
                  <to>
                    <xdr:col>17</xdr:col>
                    <xdr:colOff>292100</xdr:colOff>
                    <xdr:row>464</xdr:row>
                    <xdr:rowOff>139700</xdr:rowOff>
                  </to>
                </anchor>
              </controlPr>
            </control>
          </mc:Choice>
        </mc:AlternateContent>
        <mc:AlternateContent xmlns:mc="http://schemas.openxmlformats.org/markup-compatibility/2006">
          <mc:Choice Requires="x14">
            <control shapeId="17466" r:id="rId934" name="Check Box 1082">
              <controlPr defaultSize="0" autoFill="0" autoLine="0" autoPict="0">
                <anchor moveWithCells="1">
                  <from>
                    <xdr:col>17</xdr:col>
                    <xdr:colOff>101600</xdr:colOff>
                    <xdr:row>465</xdr:row>
                    <xdr:rowOff>25400</xdr:rowOff>
                  </from>
                  <to>
                    <xdr:col>17</xdr:col>
                    <xdr:colOff>292100</xdr:colOff>
                    <xdr:row>465</xdr:row>
                    <xdr:rowOff>139700</xdr:rowOff>
                  </to>
                </anchor>
              </controlPr>
            </control>
          </mc:Choice>
        </mc:AlternateContent>
        <mc:AlternateContent xmlns:mc="http://schemas.openxmlformats.org/markup-compatibility/2006">
          <mc:Choice Requires="x14">
            <control shapeId="17467" r:id="rId935" name="Check Box 1083">
              <controlPr defaultSize="0" autoFill="0" autoLine="0" autoPict="0">
                <anchor moveWithCells="1">
                  <from>
                    <xdr:col>17</xdr:col>
                    <xdr:colOff>101600</xdr:colOff>
                    <xdr:row>466</xdr:row>
                    <xdr:rowOff>25400</xdr:rowOff>
                  </from>
                  <to>
                    <xdr:col>17</xdr:col>
                    <xdr:colOff>292100</xdr:colOff>
                    <xdr:row>466</xdr:row>
                    <xdr:rowOff>139700</xdr:rowOff>
                  </to>
                </anchor>
              </controlPr>
            </control>
          </mc:Choice>
        </mc:AlternateContent>
        <mc:AlternateContent xmlns:mc="http://schemas.openxmlformats.org/markup-compatibility/2006">
          <mc:Choice Requires="x14">
            <control shapeId="17468" r:id="rId936" name="Check Box 1084">
              <controlPr defaultSize="0" autoFill="0" autoLine="0" autoPict="0">
                <anchor moveWithCells="1">
                  <from>
                    <xdr:col>17</xdr:col>
                    <xdr:colOff>101600</xdr:colOff>
                    <xdr:row>467</xdr:row>
                    <xdr:rowOff>25400</xdr:rowOff>
                  </from>
                  <to>
                    <xdr:col>17</xdr:col>
                    <xdr:colOff>292100</xdr:colOff>
                    <xdr:row>467</xdr:row>
                    <xdr:rowOff>139700</xdr:rowOff>
                  </to>
                </anchor>
              </controlPr>
            </control>
          </mc:Choice>
        </mc:AlternateContent>
        <mc:AlternateContent xmlns:mc="http://schemas.openxmlformats.org/markup-compatibility/2006">
          <mc:Choice Requires="x14">
            <control shapeId="17469" r:id="rId937" name="Check Box 1085">
              <controlPr defaultSize="0" autoFill="0" autoLine="0" autoPict="0">
                <anchor moveWithCells="1">
                  <from>
                    <xdr:col>17</xdr:col>
                    <xdr:colOff>101600</xdr:colOff>
                    <xdr:row>468</xdr:row>
                    <xdr:rowOff>25400</xdr:rowOff>
                  </from>
                  <to>
                    <xdr:col>17</xdr:col>
                    <xdr:colOff>292100</xdr:colOff>
                    <xdr:row>468</xdr:row>
                    <xdr:rowOff>139700</xdr:rowOff>
                  </to>
                </anchor>
              </controlPr>
            </control>
          </mc:Choice>
        </mc:AlternateContent>
        <mc:AlternateContent xmlns:mc="http://schemas.openxmlformats.org/markup-compatibility/2006">
          <mc:Choice Requires="x14">
            <control shapeId="17470" r:id="rId938" name="Check Box 1086">
              <controlPr defaultSize="0" autoFill="0" autoLine="0" autoPict="0">
                <anchor moveWithCells="1">
                  <from>
                    <xdr:col>17</xdr:col>
                    <xdr:colOff>101600</xdr:colOff>
                    <xdr:row>469</xdr:row>
                    <xdr:rowOff>25400</xdr:rowOff>
                  </from>
                  <to>
                    <xdr:col>17</xdr:col>
                    <xdr:colOff>292100</xdr:colOff>
                    <xdr:row>469</xdr:row>
                    <xdr:rowOff>139700</xdr:rowOff>
                  </to>
                </anchor>
              </controlPr>
            </control>
          </mc:Choice>
        </mc:AlternateContent>
        <mc:AlternateContent xmlns:mc="http://schemas.openxmlformats.org/markup-compatibility/2006">
          <mc:Choice Requires="x14">
            <control shapeId="17471" r:id="rId939" name="Check Box 1087">
              <controlPr defaultSize="0" autoFill="0" autoLine="0" autoPict="0">
                <anchor moveWithCells="1">
                  <from>
                    <xdr:col>17</xdr:col>
                    <xdr:colOff>101600</xdr:colOff>
                    <xdr:row>470</xdr:row>
                    <xdr:rowOff>25400</xdr:rowOff>
                  </from>
                  <to>
                    <xdr:col>17</xdr:col>
                    <xdr:colOff>292100</xdr:colOff>
                    <xdr:row>470</xdr:row>
                    <xdr:rowOff>139700</xdr:rowOff>
                  </to>
                </anchor>
              </controlPr>
            </control>
          </mc:Choice>
        </mc:AlternateContent>
        <mc:AlternateContent xmlns:mc="http://schemas.openxmlformats.org/markup-compatibility/2006">
          <mc:Choice Requires="x14">
            <control shapeId="17472" r:id="rId940" name="Check Box 1088">
              <controlPr defaultSize="0" autoFill="0" autoLine="0" autoPict="0">
                <anchor moveWithCells="1">
                  <from>
                    <xdr:col>14</xdr:col>
                    <xdr:colOff>101600</xdr:colOff>
                    <xdr:row>471</xdr:row>
                    <xdr:rowOff>25400</xdr:rowOff>
                  </from>
                  <to>
                    <xdr:col>14</xdr:col>
                    <xdr:colOff>292100</xdr:colOff>
                    <xdr:row>471</xdr:row>
                    <xdr:rowOff>139700</xdr:rowOff>
                  </to>
                </anchor>
              </controlPr>
            </control>
          </mc:Choice>
        </mc:AlternateContent>
        <mc:AlternateContent xmlns:mc="http://schemas.openxmlformats.org/markup-compatibility/2006">
          <mc:Choice Requires="x14">
            <control shapeId="17473" r:id="rId941" name="Check Box 1089">
              <controlPr defaultSize="0" autoFill="0" autoLine="0" autoPict="0">
                <anchor moveWithCells="1">
                  <from>
                    <xdr:col>14</xdr:col>
                    <xdr:colOff>101600</xdr:colOff>
                    <xdr:row>472</xdr:row>
                    <xdr:rowOff>25400</xdr:rowOff>
                  </from>
                  <to>
                    <xdr:col>14</xdr:col>
                    <xdr:colOff>292100</xdr:colOff>
                    <xdr:row>472</xdr:row>
                    <xdr:rowOff>139700</xdr:rowOff>
                  </to>
                </anchor>
              </controlPr>
            </control>
          </mc:Choice>
        </mc:AlternateContent>
        <mc:AlternateContent xmlns:mc="http://schemas.openxmlformats.org/markup-compatibility/2006">
          <mc:Choice Requires="x14">
            <control shapeId="17474" r:id="rId942" name="Check Box 1090">
              <controlPr defaultSize="0" autoFill="0" autoLine="0" autoPict="0">
                <anchor moveWithCells="1">
                  <from>
                    <xdr:col>14</xdr:col>
                    <xdr:colOff>101600</xdr:colOff>
                    <xdr:row>473</xdr:row>
                    <xdr:rowOff>25400</xdr:rowOff>
                  </from>
                  <to>
                    <xdr:col>14</xdr:col>
                    <xdr:colOff>292100</xdr:colOff>
                    <xdr:row>473</xdr:row>
                    <xdr:rowOff>139700</xdr:rowOff>
                  </to>
                </anchor>
              </controlPr>
            </control>
          </mc:Choice>
        </mc:AlternateContent>
        <mc:AlternateContent xmlns:mc="http://schemas.openxmlformats.org/markup-compatibility/2006">
          <mc:Choice Requires="x14">
            <control shapeId="17475" r:id="rId943" name="Check Box 1091">
              <controlPr defaultSize="0" autoFill="0" autoLine="0" autoPict="0">
                <anchor moveWithCells="1">
                  <from>
                    <xdr:col>14</xdr:col>
                    <xdr:colOff>101600</xdr:colOff>
                    <xdr:row>474</xdr:row>
                    <xdr:rowOff>25400</xdr:rowOff>
                  </from>
                  <to>
                    <xdr:col>14</xdr:col>
                    <xdr:colOff>292100</xdr:colOff>
                    <xdr:row>474</xdr:row>
                    <xdr:rowOff>139700</xdr:rowOff>
                  </to>
                </anchor>
              </controlPr>
            </control>
          </mc:Choice>
        </mc:AlternateContent>
        <mc:AlternateContent xmlns:mc="http://schemas.openxmlformats.org/markup-compatibility/2006">
          <mc:Choice Requires="x14">
            <control shapeId="17476" r:id="rId944" name="Check Box 1092">
              <controlPr defaultSize="0" autoFill="0" autoLine="0" autoPict="0">
                <anchor moveWithCells="1">
                  <from>
                    <xdr:col>14</xdr:col>
                    <xdr:colOff>101600</xdr:colOff>
                    <xdr:row>475</xdr:row>
                    <xdr:rowOff>25400</xdr:rowOff>
                  </from>
                  <to>
                    <xdr:col>14</xdr:col>
                    <xdr:colOff>292100</xdr:colOff>
                    <xdr:row>475</xdr:row>
                    <xdr:rowOff>139700</xdr:rowOff>
                  </to>
                </anchor>
              </controlPr>
            </control>
          </mc:Choice>
        </mc:AlternateContent>
        <mc:AlternateContent xmlns:mc="http://schemas.openxmlformats.org/markup-compatibility/2006">
          <mc:Choice Requires="x14">
            <control shapeId="17477" r:id="rId945" name="Check Box 1093">
              <controlPr defaultSize="0" autoFill="0" autoLine="0" autoPict="0">
                <anchor moveWithCells="1">
                  <from>
                    <xdr:col>14</xdr:col>
                    <xdr:colOff>101600</xdr:colOff>
                    <xdr:row>476</xdr:row>
                    <xdr:rowOff>25400</xdr:rowOff>
                  </from>
                  <to>
                    <xdr:col>14</xdr:col>
                    <xdr:colOff>292100</xdr:colOff>
                    <xdr:row>476</xdr:row>
                    <xdr:rowOff>139700</xdr:rowOff>
                  </to>
                </anchor>
              </controlPr>
            </control>
          </mc:Choice>
        </mc:AlternateContent>
        <mc:AlternateContent xmlns:mc="http://schemas.openxmlformats.org/markup-compatibility/2006">
          <mc:Choice Requires="x14">
            <control shapeId="17478" r:id="rId946" name="Check Box 1094">
              <controlPr defaultSize="0" autoFill="0" autoLine="0" autoPict="0">
                <anchor moveWithCells="1">
                  <from>
                    <xdr:col>14</xdr:col>
                    <xdr:colOff>101600</xdr:colOff>
                    <xdr:row>477</xdr:row>
                    <xdr:rowOff>25400</xdr:rowOff>
                  </from>
                  <to>
                    <xdr:col>14</xdr:col>
                    <xdr:colOff>292100</xdr:colOff>
                    <xdr:row>477</xdr:row>
                    <xdr:rowOff>139700</xdr:rowOff>
                  </to>
                </anchor>
              </controlPr>
            </control>
          </mc:Choice>
        </mc:AlternateContent>
        <mc:AlternateContent xmlns:mc="http://schemas.openxmlformats.org/markup-compatibility/2006">
          <mc:Choice Requires="x14">
            <control shapeId="17479" r:id="rId947" name="Check Box 1095">
              <controlPr defaultSize="0" autoFill="0" autoLine="0" autoPict="0">
                <anchor moveWithCells="1">
                  <from>
                    <xdr:col>14</xdr:col>
                    <xdr:colOff>101600</xdr:colOff>
                    <xdr:row>478</xdr:row>
                    <xdr:rowOff>25400</xdr:rowOff>
                  </from>
                  <to>
                    <xdr:col>14</xdr:col>
                    <xdr:colOff>292100</xdr:colOff>
                    <xdr:row>478</xdr:row>
                    <xdr:rowOff>139700</xdr:rowOff>
                  </to>
                </anchor>
              </controlPr>
            </control>
          </mc:Choice>
        </mc:AlternateContent>
        <mc:AlternateContent xmlns:mc="http://schemas.openxmlformats.org/markup-compatibility/2006">
          <mc:Choice Requires="x14">
            <control shapeId="17480" r:id="rId948" name="Check Box 1096">
              <controlPr defaultSize="0" autoFill="0" autoLine="0" autoPict="0">
                <anchor moveWithCells="1">
                  <from>
                    <xdr:col>14</xdr:col>
                    <xdr:colOff>101600</xdr:colOff>
                    <xdr:row>479</xdr:row>
                    <xdr:rowOff>25400</xdr:rowOff>
                  </from>
                  <to>
                    <xdr:col>14</xdr:col>
                    <xdr:colOff>292100</xdr:colOff>
                    <xdr:row>479</xdr:row>
                    <xdr:rowOff>139700</xdr:rowOff>
                  </to>
                </anchor>
              </controlPr>
            </control>
          </mc:Choice>
        </mc:AlternateContent>
        <mc:AlternateContent xmlns:mc="http://schemas.openxmlformats.org/markup-compatibility/2006">
          <mc:Choice Requires="x14">
            <control shapeId="17481" r:id="rId949" name="Check Box 1097">
              <controlPr defaultSize="0" autoFill="0" autoLine="0" autoPict="0">
                <anchor moveWithCells="1">
                  <from>
                    <xdr:col>17</xdr:col>
                    <xdr:colOff>101600</xdr:colOff>
                    <xdr:row>471</xdr:row>
                    <xdr:rowOff>25400</xdr:rowOff>
                  </from>
                  <to>
                    <xdr:col>17</xdr:col>
                    <xdr:colOff>292100</xdr:colOff>
                    <xdr:row>471</xdr:row>
                    <xdr:rowOff>139700</xdr:rowOff>
                  </to>
                </anchor>
              </controlPr>
            </control>
          </mc:Choice>
        </mc:AlternateContent>
        <mc:AlternateContent xmlns:mc="http://schemas.openxmlformats.org/markup-compatibility/2006">
          <mc:Choice Requires="x14">
            <control shapeId="17482" r:id="rId950" name="Check Box 1098">
              <controlPr defaultSize="0" autoFill="0" autoLine="0" autoPict="0">
                <anchor moveWithCells="1">
                  <from>
                    <xdr:col>17</xdr:col>
                    <xdr:colOff>101600</xdr:colOff>
                    <xdr:row>472</xdr:row>
                    <xdr:rowOff>25400</xdr:rowOff>
                  </from>
                  <to>
                    <xdr:col>17</xdr:col>
                    <xdr:colOff>292100</xdr:colOff>
                    <xdr:row>472</xdr:row>
                    <xdr:rowOff>139700</xdr:rowOff>
                  </to>
                </anchor>
              </controlPr>
            </control>
          </mc:Choice>
        </mc:AlternateContent>
        <mc:AlternateContent xmlns:mc="http://schemas.openxmlformats.org/markup-compatibility/2006">
          <mc:Choice Requires="x14">
            <control shapeId="17483" r:id="rId951" name="Check Box 1099">
              <controlPr defaultSize="0" autoFill="0" autoLine="0" autoPict="0">
                <anchor moveWithCells="1">
                  <from>
                    <xdr:col>17</xdr:col>
                    <xdr:colOff>101600</xdr:colOff>
                    <xdr:row>473</xdr:row>
                    <xdr:rowOff>25400</xdr:rowOff>
                  </from>
                  <to>
                    <xdr:col>17</xdr:col>
                    <xdr:colOff>292100</xdr:colOff>
                    <xdr:row>473</xdr:row>
                    <xdr:rowOff>139700</xdr:rowOff>
                  </to>
                </anchor>
              </controlPr>
            </control>
          </mc:Choice>
        </mc:AlternateContent>
        <mc:AlternateContent xmlns:mc="http://schemas.openxmlformats.org/markup-compatibility/2006">
          <mc:Choice Requires="x14">
            <control shapeId="17484" r:id="rId952" name="Check Box 1100">
              <controlPr defaultSize="0" autoFill="0" autoLine="0" autoPict="0">
                <anchor moveWithCells="1">
                  <from>
                    <xdr:col>17</xdr:col>
                    <xdr:colOff>101600</xdr:colOff>
                    <xdr:row>474</xdr:row>
                    <xdr:rowOff>25400</xdr:rowOff>
                  </from>
                  <to>
                    <xdr:col>17</xdr:col>
                    <xdr:colOff>292100</xdr:colOff>
                    <xdr:row>474</xdr:row>
                    <xdr:rowOff>139700</xdr:rowOff>
                  </to>
                </anchor>
              </controlPr>
            </control>
          </mc:Choice>
        </mc:AlternateContent>
        <mc:AlternateContent xmlns:mc="http://schemas.openxmlformats.org/markup-compatibility/2006">
          <mc:Choice Requires="x14">
            <control shapeId="17485" r:id="rId953" name="Check Box 1101">
              <controlPr defaultSize="0" autoFill="0" autoLine="0" autoPict="0">
                <anchor moveWithCells="1">
                  <from>
                    <xdr:col>17</xdr:col>
                    <xdr:colOff>101600</xdr:colOff>
                    <xdr:row>475</xdr:row>
                    <xdr:rowOff>25400</xdr:rowOff>
                  </from>
                  <to>
                    <xdr:col>17</xdr:col>
                    <xdr:colOff>292100</xdr:colOff>
                    <xdr:row>475</xdr:row>
                    <xdr:rowOff>139700</xdr:rowOff>
                  </to>
                </anchor>
              </controlPr>
            </control>
          </mc:Choice>
        </mc:AlternateContent>
        <mc:AlternateContent xmlns:mc="http://schemas.openxmlformats.org/markup-compatibility/2006">
          <mc:Choice Requires="x14">
            <control shapeId="17486" r:id="rId954" name="Check Box 1102">
              <controlPr defaultSize="0" autoFill="0" autoLine="0" autoPict="0">
                <anchor moveWithCells="1">
                  <from>
                    <xdr:col>17</xdr:col>
                    <xdr:colOff>101600</xdr:colOff>
                    <xdr:row>476</xdr:row>
                    <xdr:rowOff>25400</xdr:rowOff>
                  </from>
                  <to>
                    <xdr:col>17</xdr:col>
                    <xdr:colOff>292100</xdr:colOff>
                    <xdr:row>476</xdr:row>
                    <xdr:rowOff>139700</xdr:rowOff>
                  </to>
                </anchor>
              </controlPr>
            </control>
          </mc:Choice>
        </mc:AlternateContent>
        <mc:AlternateContent xmlns:mc="http://schemas.openxmlformats.org/markup-compatibility/2006">
          <mc:Choice Requires="x14">
            <control shapeId="17487" r:id="rId955" name="Check Box 1103">
              <controlPr defaultSize="0" autoFill="0" autoLine="0" autoPict="0">
                <anchor moveWithCells="1">
                  <from>
                    <xdr:col>17</xdr:col>
                    <xdr:colOff>101600</xdr:colOff>
                    <xdr:row>477</xdr:row>
                    <xdr:rowOff>25400</xdr:rowOff>
                  </from>
                  <to>
                    <xdr:col>17</xdr:col>
                    <xdr:colOff>292100</xdr:colOff>
                    <xdr:row>477</xdr:row>
                    <xdr:rowOff>139700</xdr:rowOff>
                  </to>
                </anchor>
              </controlPr>
            </control>
          </mc:Choice>
        </mc:AlternateContent>
        <mc:AlternateContent xmlns:mc="http://schemas.openxmlformats.org/markup-compatibility/2006">
          <mc:Choice Requires="x14">
            <control shapeId="17488" r:id="rId956" name="Check Box 1104">
              <controlPr defaultSize="0" autoFill="0" autoLine="0" autoPict="0">
                <anchor moveWithCells="1">
                  <from>
                    <xdr:col>17</xdr:col>
                    <xdr:colOff>101600</xdr:colOff>
                    <xdr:row>478</xdr:row>
                    <xdr:rowOff>25400</xdr:rowOff>
                  </from>
                  <to>
                    <xdr:col>17</xdr:col>
                    <xdr:colOff>292100</xdr:colOff>
                    <xdr:row>478</xdr:row>
                    <xdr:rowOff>139700</xdr:rowOff>
                  </to>
                </anchor>
              </controlPr>
            </control>
          </mc:Choice>
        </mc:AlternateContent>
        <mc:AlternateContent xmlns:mc="http://schemas.openxmlformats.org/markup-compatibility/2006">
          <mc:Choice Requires="x14">
            <control shapeId="17489" r:id="rId957" name="Check Box 1105">
              <controlPr defaultSize="0" autoFill="0" autoLine="0" autoPict="0">
                <anchor moveWithCells="1">
                  <from>
                    <xdr:col>17</xdr:col>
                    <xdr:colOff>101600</xdr:colOff>
                    <xdr:row>479</xdr:row>
                    <xdr:rowOff>25400</xdr:rowOff>
                  </from>
                  <to>
                    <xdr:col>17</xdr:col>
                    <xdr:colOff>292100</xdr:colOff>
                    <xdr:row>479</xdr:row>
                    <xdr:rowOff>139700</xdr:rowOff>
                  </to>
                </anchor>
              </controlPr>
            </control>
          </mc:Choice>
        </mc:AlternateContent>
        <mc:AlternateContent xmlns:mc="http://schemas.openxmlformats.org/markup-compatibility/2006">
          <mc:Choice Requires="x14">
            <control shapeId="17490" r:id="rId958" name="Check Box 1106">
              <controlPr defaultSize="0" autoFill="0" autoLine="0" autoPict="0">
                <anchor moveWithCells="1">
                  <from>
                    <xdr:col>14</xdr:col>
                    <xdr:colOff>101600</xdr:colOff>
                    <xdr:row>480</xdr:row>
                    <xdr:rowOff>25400</xdr:rowOff>
                  </from>
                  <to>
                    <xdr:col>14</xdr:col>
                    <xdr:colOff>292100</xdr:colOff>
                    <xdr:row>480</xdr:row>
                    <xdr:rowOff>139700</xdr:rowOff>
                  </to>
                </anchor>
              </controlPr>
            </control>
          </mc:Choice>
        </mc:AlternateContent>
        <mc:AlternateContent xmlns:mc="http://schemas.openxmlformats.org/markup-compatibility/2006">
          <mc:Choice Requires="x14">
            <control shapeId="17491" r:id="rId959" name="Check Box 1107">
              <controlPr defaultSize="0" autoFill="0" autoLine="0" autoPict="0">
                <anchor moveWithCells="1">
                  <from>
                    <xdr:col>14</xdr:col>
                    <xdr:colOff>101600</xdr:colOff>
                    <xdr:row>481</xdr:row>
                    <xdr:rowOff>25400</xdr:rowOff>
                  </from>
                  <to>
                    <xdr:col>14</xdr:col>
                    <xdr:colOff>292100</xdr:colOff>
                    <xdr:row>481</xdr:row>
                    <xdr:rowOff>139700</xdr:rowOff>
                  </to>
                </anchor>
              </controlPr>
            </control>
          </mc:Choice>
        </mc:AlternateContent>
        <mc:AlternateContent xmlns:mc="http://schemas.openxmlformats.org/markup-compatibility/2006">
          <mc:Choice Requires="x14">
            <control shapeId="17492" r:id="rId960" name="Check Box 1108">
              <controlPr defaultSize="0" autoFill="0" autoLine="0" autoPict="0">
                <anchor moveWithCells="1">
                  <from>
                    <xdr:col>14</xdr:col>
                    <xdr:colOff>101600</xdr:colOff>
                    <xdr:row>482</xdr:row>
                    <xdr:rowOff>25400</xdr:rowOff>
                  </from>
                  <to>
                    <xdr:col>14</xdr:col>
                    <xdr:colOff>292100</xdr:colOff>
                    <xdr:row>482</xdr:row>
                    <xdr:rowOff>139700</xdr:rowOff>
                  </to>
                </anchor>
              </controlPr>
            </control>
          </mc:Choice>
        </mc:AlternateContent>
        <mc:AlternateContent xmlns:mc="http://schemas.openxmlformats.org/markup-compatibility/2006">
          <mc:Choice Requires="x14">
            <control shapeId="17493" r:id="rId961" name="Check Box 1109">
              <controlPr defaultSize="0" autoFill="0" autoLine="0" autoPict="0">
                <anchor moveWithCells="1">
                  <from>
                    <xdr:col>14</xdr:col>
                    <xdr:colOff>101600</xdr:colOff>
                    <xdr:row>483</xdr:row>
                    <xdr:rowOff>25400</xdr:rowOff>
                  </from>
                  <to>
                    <xdr:col>14</xdr:col>
                    <xdr:colOff>292100</xdr:colOff>
                    <xdr:row>483</xdr:row>
                    <xdr:rowOff>139700</xdr:rowOff>
                  </to>
                </anchor>
              </controlPr>
            </control>
          </mc:Choice>
        </mc:AlternateContent>
        <mc:AlternateContent xmlns:mc="http://schemas.openxmlformats.org/markup-compatibility/2006">
          <mc:Choice Requires="x14">
            <control shapeId="17494" r:id="rId962" name="Check Box 1110">
              <controlPr defaultSize="0" autoFill="0" autoLine="0" autoPict="0">
                <anchor moveWithCells="1">
                  <from>
                    <xdr:col>14</xdr:col>
                    <xdr:colOff>101600</xdr:colOff>
                    <xdr:row>484</xdr:row>
                    <xdr:rowOff>25400</xdr:rowOff>
                  </from>
                  <to>
                    <xdr:col>14</xdr:col>
                    <xdr:colOff>292100</xdr:colOff>
                    <xdr:row>484</xdr:row>
                    <xdr:rowOff>139700</xdr:rowOff>
                  </to>
                </anchor>
              </controlPr>
            </control>
          </mc:Choice>
        </mc:AlternateContent>
        <mc:AlternateContent xmlns:mc="http://schemas.openxmlformats.org/markup-compatibility/2006">
          <mc:Choice Requires="x14">
            <control shapeId="17495" r:id="rId963" name="Check Box 1111">
              <controlPr defaultSize="0" autoFill="0" autoLine="0" autoPict="0">
                <anchor moveWithCells="1">
                  <from>
                    <xdr:col>14</xdr:col>
                    <xdr:colOff>101600</xdr:colOff>
                    <xdr:row>485</xdr:row>
                    <xdr:rowOff>25400</xdr:rowOff>
                  </from>
                  <to>
                    <xdr:col>14</xdr:col>
                    <xdr:colOff>292100</xdr:colOff>
                    <xdr:row>485</xdr:row>
                    <xdr:rowOff>139700</xdr:rowOff>
                  </to>
                </anchor>
              </controlPr>
            </control>
          </mc:Choice>
        </mc:AlternateContent>
        <mc:AlternateContent xmlns:mc="http://schemas.openxmlformats.org/markup-compatibility/2006">
          <mc:Choice Requires="x14">
            <control shapeId="17496" r:id="rId964" name="Check Box 1112">
              <controlPr defaultSize="0" autoFill="0" autoLine="0" autoPict="0">
                <anchor moveWithCells="1">
                  <from>
                    <xdr:col>14</xdr:col>
                    <xdr:colOff>101600</xdr:colOff>
                    <xdr:row>486</xdr:row>
                    <xdr:rowOff>25400</xdr:rowOff>
                  </from>
                  <to>
                    <xdr:col>14</xdr:col>
                    <xdr:colOff>292100</xdr:colOff>
                    <xdr:row>486</xdr:row>
                    <xdr:rowOff>139700</xdr:rowOff>
                  </to>
                </anchor>
              </controlPr>
            </control>
          </mc:Choice>
        </mc:AlternateContent>
        <mc:AlternateContent xmlns:mc="http://schemas.openxmlformats.org/markup-compatibility/2006">
          <mc:Choice Requires="x14">
            <control shapeId="17497" r:id="rId965" name="Check Box 1113">
              <controlPr defaultSize="0" autoFill="0" autoLine="0" autoPict="0">
                <anchor moveWithCells="1">
                  <from>
                    <xdr:col>14</xdr:col>
                    <xdr:colOff>101600</xdr:colOff>
                    <xdr:row>487</xdr:row>
                    <xdr:rowOff>25400</xdr:rowOff>
                  </from>
                  <to>
                    <xdr:col>14</xdr:col>
                    <xdr:colOff>292100</xdr:colOff>
                    <xdr:row>487</xdr:row>
                    <xdr:rowOff>139700</xdr:rowOff>
                  </to>
                </anchor>
              </controlPr>
            </control>
          </mc:Choice>
        </mc:AlternateContent>
        <mc:AlternateContent xmlns:mc="http://schemas.openxmlformats.org/markup-compatibility/2006">
          <mc:Choice Requires="x14">
            <control shapeId="17498" r:id="rId966" name="Check Box 1114">
              <controlPr defaultSize="0" autoFill="0" autoLine="0" autoPict="0">
                <anchor moveWithCells="1">
                  <from>
                    <xdr:col>14</xdr:col>
                    <xdr:colOff>101600</xdr:colOff>
                    <xdr:row>488</xdr:row>
                    <xdr:rowOff>25400</xdr:rowOff>
                  </from>
                  <to>
                    <xdr:col>14</xdr:col>
                    <xdr:colOff>292100</xdr:colOff>
                    <xdr:row>488</xdr:row>
                    <xdr:rowOff>139700</xdr:rowOff>
                  </to>
                </anchor>
              </controlPr>
            </control>
          </mc:Choice>
        </mc:AlternateContent>
        <mc:AlternateContent xmlns:mc="http://schemas.openxmlformats.org/markup-compatibility/2006">
          <mc:Choice Requires="x14">
            <control shapeId="17499" r:id="rId967" name="Check Box 1115">
              <controlPr defaultSize="0" autoFill="0" autoLine="0" autoPict="0">
                <anchor moveWithCells="1">
                  <from>
                    <xdr:col>17</xdr:col>
                    <xdr:colOff>101600</xdr:colOff>
                    <xdr:row>480</xdr:row>
                    <xdr:rowOff>25400</xdr:rowOff>
                  </from>
                  <to>
                    <xdr:col>17</xdr:col>
                    <xdr:colOff>292100</xdr:colOff>
                    <xdr:row>480</xdr:row>
                    <xdr:rowOff>139700</xdr:rowOff>
                  </to>
                </anchor>
              </controlPr>
            </control>
          </mc:Choice>
        </mc:AlternateContent>
        <mc:AlternateContent xmlns:mc="http://schemas.openxmlformats.org/markup-compatibility/2006">
          <mc:Choice Requires="x14">
            <control shapeId="17500" r:id="rId968" name="Check Box 1116">
              <controlPr defaultSize="0" autoFill="0" autoLine="0" autoPict="0">
                <anchor moveWithCells="1">
                  <from>
                    <xdr:col>17</xdr:col>
                    <xdr:colOff>101600</xdr:colOff>
                    <xdr:row>481</xdr:row>
                    <xdr:rowOff>25400</xdr:rowOff>
                  </from>
                  <to>
                    <xdr:col>17</xdr:col>
                    <xdr:colOff>292100</xdr:colOff>
                    <xdr:row>481</xdr:row>
                    <xdr:rowOff>139700</xdr:rowOff>
                  </to>
                </anchor>
              </controlPr>
            </control>
          </mc:Choice>
        </mc:AlternateContent>
        <mc:AlternateContent xmlns:mc="http://schemas.openxmlformats.org/markup-compatibility/2006">
          <mc:Choice Requires="x14">
            <control shapeId="17501" r:id="rId969" name="Check Box 1117">
              <controlPr defaultSize="0" autoFill="0" autoLine="0" autoPict="0">
                <anchor moveWithCells="1">
                  <from>
                    <xdr:col>17</xdr:col>
                    <xdr:colOff>101600</xdr:colOff>
                    <xdr:row>482</xdr:row>
                    <xdr:rowOff>25400</xdr:rowOff>
                  </from>
                  <to>
                    <xdr:col>17</xdr:col>
                    <xdr:colOff>292100</xdr:colOff>
                    <xdr:row>482</xdr:row>
                    <xdr:rowOff>139700</xdr:rowOff>
                  </to>
                </anchor>
              </controlPr>
            </control>
          </mc:Choice>
        </mc:AlternateContent>
        <mc:AlternateContent xmlns:mc="http://schemas.openxmlformats.org/markup-compatibility/2006">
          <mc:Choice Requires="x14">
            <control shapeId="17502" r:id="rId970" name="Check Box 1118">
              <controlPr defaultSize="0" autoFill="0" autoLine="0" autoPict="0">
                <anchor moveWithCells="1">
                  <from>
                    <xdr:col>17</xdr:col>
                    <xdr:colOff>101600</xdr:colOff>
                    <xdr:row>483</xdr:row>
                    <xdr:rowOff>25400</xdr:rowOff>
                  </from>
                  <to>
                    <xdr:col>17</xdr:col>
                    <xdr:colOff>292100</xdr:colOff>
                    <xdr:row>483</xdr:row>
                    <xdr:rowOff>139700</xdr:rowOff>
                  </to>
                </anchor>
              </controlPr>
            </control>
          </mc:Choice>
        </mc:AlternateContent>
        <mc:AlternateContent xmlns:mc="http://schemas.openxmlformats.org/markup-compatibility/2006">
          <mc:Choice Requires="x14">
            <control shapeId="17503" r:id="rId971" name="Check Box 1119">
              <controlPr defaultSize="0" autoFill="0" autoLine="0" autoPict="0">
                <anchor moveWithCells="1">
                  <from>
                    <xdr:col>17</xdr:col>
                    <xdr:colOff>101600</xdr:colOff>
                    <xdr:row>484</xdr:row>
                    <xdr:rowOff>25400</xdr:rowOff>
                  </from>
                  <to>
                    <xdr:col>17</xdr:col>
                    <xdr:colOff>292100</xdr:colOff>
                    <xdr:row>484</xdr:row>
                    <xdr:rowOff>139700</xdr:rowOff>
                  </to>
                </anchor>
              </controlPr>
            </control>
          </mc:Choice>
        </mc:AlternateContent>
        <mc:AlternateContent xmlns:mc="http://schemas.openxmlformats.org/markup-compatibility/2006">
          <mc:Choice Requires="x14">
            <control shapeId="17504" r:id="rId972" name="Check Box 1120">
              <controlPr defaultSize="0" autoFill="0" autoLine="0" autoPict="0">
                <anchor moveWithCells="1">
                  <from>
                    <xdr:col>17</xdr:col>
                    <xdr:colOff>101600</xdr:colOff>
                    <xdr:row>485</xdr:row>
                    <xdr:rowOff>25400</xdr:rowOff>
                  </from>
                  <to>
                    <xdr:col>17</xdr:col>
                    <xdr:colOff>292100</xdr:colOff>
                    <xdr:row>485</xdr:row>
                    <xdr:rowOff>139700</xdr:rowOff>
                  </to>
                </anchor>
              </controlPr>
            </control>
          </mc:Choice>
        </mc:AlternateContent>
        <mc:AlternateContent xmlns:mc="http://schemas.openxmlformats.org/markup-compatibility/2006">
          <mc:Choice Requires="x14">
            <control shapeId="17505" r:id="rId973" name="Check Box 1121">
              <controlPr defaultSize="0" autoFill="0" autoLine="0" autoPict="0">
                <anchor moveWithCells="1">
                  <from>
                    <xdr:col>17</xdr:col>
                    <xdr:colOff>101600</xdr:colOff>
                    <xdr:row>486</xdr:row>
                    <xdr:rowOff>25400</xdr:rowOff>
                  </from>
                  <to>
                    <xdr:col>17</xdr:col>
                    <xdr:colOff>292100</xdr:colOff>
                    <xdr:row>486</xdr:row>
                    <xdr:rowOff>139700</xdr:rowOff>
                  </to>
                </anchor>
              </controlPr>
            </control>
          </mc:Choice>
        </mc:AlternateContent>
        <mc:AlternateContent xmlns:mc="http://schemas.openxmlformats.org/markup-compatibility/2006">
          <mc:Choice Requires="x14">
            <control shapeId="17506" r:id="rId974" name="Check Box 1122">
              <controlPr defaultSize="0" autoFill="0" autoLine="0" autoPict="0">
                <anchor moveWithCells="1">
                  <from>
                    <xdr:col>17</xdr:col>
                    <xdr:colOff>101600</xdr:colOff>
                    <xdr:row>487</xdr:row>
                    <xdr:rowOff>25400</xdr:rowOff>
                  </from>
                  <to>
                    <xdr:col>17</xdr:col>
                    <xdr:colOff>292100</xdr:colOff>
                    <xdr:row>487</xdr:row>
                    <xdr:rowOff>139700</xdr:rowOff>
                  </to>
                </anchor>
              </controlPr>
            </control>
          </mc:Choice>
        </mc:AlternateContent>
        <mc:AlternateContent xmlns:mc="http://schemas.openxmlformats.org/markup-compatibility/2006">
          <mc:Choice Requires="x14">
            <control shapeId="17507" r:id="rId975" name="Check Box 1123">
              <controlPr defaultSize="0" autoFill="0" autoLine="0" autoPict="0">
                <anchor moveWithCells="1">
                  <from>
                    <xdr:col>17</xdr:col>
                    <xdr:colOff>101600</xdr:colOff>
                    <xdr:row>488</xdr:row>
                    <xdr:rowOff>25400</xdr:rowOff>
                  </from>
                  <to>
                    <xdr:col>17</xdr:col>
                    <xdr:colOff>292100</xdr:colOff>
                    <xdr:row>488</xdr:row>
                    <xdr:rowOff>139700</xdr:rowOff>
                  </to>
                </anchor>
              </controlPr>
            </control>
          </mc:Choice>
        </mc:AlternateContent>
        <mc:AlternateContent xmlns:mc="http://schemas.openxmlformats.org/markup-compatibility/2006">
          <mc:Choice Requires="x14">
            <control shapeId="17508" r:id="rId976" name="Check Box 1124">
              <controlPr defaultSize="0" autoFill="0" autoLine="0" autoPict="0">
                <anchor moveWithCells="1">
                  <from>
                    <xdr:col>14</xdr:col>
                    <xdr:colOff>101600</xdr:colOff>
                    <xdr:row>489</xdr:row>
                    <xdr:rowOff>25400</xdr:rowOff>
                  </from>
                  <to>
                    <xdr:col>14</xdr:col>
                    <xdr:colOff>292100</xdr:colOff>
                    <xdr:row>489</xdr:row>
                    <xdr:rowOff>139700</xdr:rowOff>
                  </to>
                </anchor>
              </controlPr>
            </control>
          </mc:Choice>
        </mc:AlternateContent>
        <mc:AlternateContent xmlns:mc="http://schemas.openxmlformats.org/markup-compatibility/2006">
          <mc:Choice Requires="x14">
            <control shapeId="17509" r:id="rId977" name="Check Box 1125">
              <controlPr defaultSize="0" autoFill="0" autoLine="0" autoPict="0">
                <anchor moveWithCells="1">
                  <from>
                    <xdr:col>14</xdr:col>
                    <xdr:colOff>101600</xdr:colOff>
                    <xdr:row>490</xdr:row>
                    <xdr:rowOff>25400</xdr:rowOff>
                  </from>
                  <to>
                    <xdr:col>14</xdr:col>
                    <xdr:colOff>292100</xdr:colOff>
                    <xdr:row>490</xdr:row>
                    <xdr:rowOff>139700</xdr:rowOff>
                  </to>
                </anchor>
              </controlPr>
            </control>
          </mc:Choice>
        </mc:AlternateContent>
        <mc:AlternateContent xmlns:mc="http://schemas.openxmlformats.org/markup-compatibility/2006">
          <mc:Choice Requires="x14">
            <control shapeId="17510" r:id="rId978" name="Check Box 1126">
              <controlPr defaultSize="0" autoFill="0" autoLine="0" autoPict="0">
                <anchor moveWithCells="1">
                  <from>
                    <xdr:col>14</xdr:col>
                    <xdr:colOff>101600</xdr:colOff>
                    <xdr:row>491</xdr:row>
                    <xdr:rowOff>25400</xdr:rowOff>
                  </from>
                  <to>
                    <xdr:col>14</xdr:col>
                    <xdr:colOff>292100</xdr:colOff>
                    <xdr:row>491</xdr:row>
                    <xdr:rowOff>139700</xdr:rowOff>
                  </to>
                </anchor>
              </controlPr>
            </control>
          </mc:Choice>
        </mc:AlternateContent>
        <mc:AlternateContent xmlns:mc="http://schemas.openxmlformats.org/markup-compatibility/2006">
          <mc:Choice Requires="x14">
            <control shapeId="17511" r:id="rId979" name="Check Box 1127">
              <controlPr defaultSize="0" autoFill="0" autoLine="0" autoPict="0">
                <anchor moveWithCells="1">
                  <from>
                    <xdr:col>14</xdr:col>
                    <xdr:colOff>101600</xdr:colOff>
                    <xdr:row>492</xdr:row>
                    <xdr:rowOff>25400</xdr:rowOff>
                  </from>
                  <to>
                    <xdr:col>14</xdr:col>
                    <xdr:colOff>292100</xdr:colOff>
                    <xdr:row>492</xdr:row>
                    <xdr:rowOff>139700</xdr:rowOff>
                  </to>
                </anchor>
              </controlPr>
            </control>
          </mc:Choice>
        </mc:AlternateContent>
        <mc:AlternateContent xmlns:mc="http://schemas.openxmlformats.org/markup-compatibility/2006">
          <mc:Choice Requires="x14">
            <control shapeId="17512" r:id="rId980" name="Check Box 1128">
              <controlPr defaultSize="0" autoFill="0" autoLine="0" autoPict="0">
                <anchor moveWithCells="1">
                  <from>
                    <xdr:col>14</xdr:col>
                    <xdr:colOff>101600</xdr:colOff>
                    <xdr:row>493</xdr:row>
                    <xdr:rowOff>25400</xdr:rowOff>
                  </from>
                  <to>
                    <xdr:col>14</xdr:col>
                    <xdr:colOff>292100</xdr:colOff>
                    <xdr:row>493</xdr:row>
                    <xdr:rowOff>139700</xdr:rowOff>
                  </to>
                </anchor>
              </controlPr>
            </control>
          </mc:Choice>
        </mc:AlternateContent>
        <mc:AlternateContent xmlns:mc="http://schemas.openxmlformats.org/markup-compatibility/2006">
          <mc:Choice Requires="x14">
            <control shapeId="17513" r:id="rId981" name="Check Box 1129">
              <controlPr defaultSize="0" autoFill="0" autoLine="0" autoPict="0">
                <anchor moveWithCells="1">
                  <from>
                    <xdr:col>14</xdr:col>
                    <xdr:colOff>101600</xdr:colOff>
                    <xdr:row>494</xdr:row>
                    <xdr:rowOff>25400</xdr:rowOff>
                  </from>
                  <to>
                    <xdr:col>14</xdr:col>
                    <xdr:colOff>292100</xdr:colOff>
                    <xdr:row>494</xdr:row>
                    <xdr:rowOff>139700</xdr:rowOff>
                  </to>
                </anchor>
              </controlPr>
            </control>
          </mc:Choice>
        </mc:AlternateContent>
        <mc:AlternateContent xmlns:mc="http://schemas.openxmlformats.org/markup-compatibility/2006">
          <mc:Choice Requires="x14">
            <control shapeId="17514" r:id="rId982" name="Check Box 1130">
              <controlPr defaultSize="0" autoFill="0" autoLine="0" autoPict="0">
                <anchor moveWithCells="1">
                  <from>
                    <xdr:col>14</xdr:col>
                    <xdr:colOff>101600</xdr:colOff>
                    <xdr:row>495</xdr:row>
                    <xdr:rowOff>25400</xdr:rowOff>
                  </from>
                  <to>
                    <xdr:col>14</xdr:col>
                    <xdr:colOff>292100</xdr:colOff>
                    <xdr:row>495</xdr:row>
                    <xdr:rowOff>139700</xdr:rowOff>
                  </to>
                </anchor>
              </controlPr>
            </control>
          </mc:Choice>
        </mc:AlternateContent>
        <mc:AlternateContent xmlns:mc="http://schemas.openxmlformats.org/markup-compatibility/2006">
          <mc:Choice Requires="x14">
            <control shapeId="17515" r:id="rId983" name="Check Box 1131">
              <controlPr defaultSize="0" autoFill="0" autoLine="0" autoPict="0">
                <anchor moveWithCells="1">
                  <from>
                    <xdr:col>14</xdr:col>
                    <xdr:colOff>101600</xdr:colOff>
                    <xdr:row>496</xdr:row>
                    <xdr:rowOff>25400</xdr:rowOff>
                  </from>
                  <to>
                    <xdr:col>14</xdr:col>
                    <xdr:colOff>292100</xdr:colOff>
                    <xdr:row>496</xdr:row>
                    <xdr:rowOff>139700</xdr:rowOff>
                  </to>
                </anchor>
              </controlPr>
            </control>
          </mc:Choice>
        </mc:AlternateContent>
        <mc:AlternateContent xmlns:mc="http://schemas.openxmlformats.org/markup-compatibility/2006">
          <mc:Choice Requires="x14">
            <control shapeId="17516" r:id="rId984" name="Check Box 1132">
              <controlPr defaultSize="0" autoFill="0" autoLine="0" autoPict="0">
                <anchor moveWithCells="1">
                  <from>
                    <xdr:col>14</xdr:col>
                    <xdr:colOff>101600</xdr:colOff>
                    <xdr:row>497</xdr:row>
                    <xdr:rowOff>25400</xdr:rowOff>
                  </from>
                  <to>
                    <xdr:col>14</xdr:col>
                    <xdr:colOff>292100</xdr:colOff>
                    <xdr:row>497</xdr:row>
                    <xdr:rowOff>139700</xdr:rowOff>
                  </to>
                </anchor>
              </controlPr>
            </control>
          </mc:Choice>
        </mc:AlternateContent>
        <mc:AlternateContent xmlns:mc="http://schemas.openxmlformats.org/markup-compatibility/2006">
          <mc:Choice Requires="x14">
            <control shapeId="17517" r:id="rId985" name="Check Box 1133">
              <controlPr defaultSize="0" autoFill="0" autoLine="0" autoPict="0">
                <anchor moveWithCells="1">
                  <from>
                    <xdr:col>17</xdr:col>
                    <xdr:colOff>101600</xdr:colOff>
                    <xdr:row>489</xdr:row>
                    <xdr:rowOff>25400</xdr:rowOff>
                  </from>
                  <to>
                    <xdr:col>17</xdr:col>
                    <xdr:colOff>292100</xdr:colOff>
                    <xdr:row>489</xdr:row>
                    <xdr:rowOff>139700</xdr:rowOff>
                  </to>
                </anchor>
              </controlPr>
            </control>
          </mc:Choice>
        </mc:AlternateContent>
        <mc:AlternateContent xmlns:mc="http://schemas.openxmlformats.org/markup-compatibility/2006">
          <mc:Choice Requires="x14">
            <control shapeId="17518" r:id="rId986" name="Check Box 1134">
              <controlPr defaultSize="0" autoFill="0" autoLine="0" autoPict="0">
                <anchor moveWithCells="1">
                  <from>
                    <xdr:col>17</xdr:col>
                    <xdr:colOff>101600</xdr:colOff>
                    <xdr:row>490</xdr:row>
                    <xdr:rowOff>25400</xdr:rowOff>
                  </from>
                  <to>
                    <xdr:col>17</xdr:col>
                    <xdr:colOff>292100</xdr:colOff>
                    <xdr:row>490</xdr:row>
                    <xdr:rowOff>139700</xdr:rowOff>
                  </to>
                </anchor>
              </controlPr>
            </control>
          </mc:Choice>
        </mc:AlternateContent>
        <mc:AlternateContent xmlns:mc="http://schemas.openxmlformats.org/markup-compatibility/2006">
          <mc:Choice Requires="x14">
            <control shapeId="17519" r:id="rId987" name="Check Box 1135">
              <controlPr defaultSize="0" autoFill="0" autoLine="0" autoPict="0">
                <anchor moveWithCells="1">
                  <from>
                    <xdr:col>17</xdr:col>
                    <xdr:colOff>101600</xdr:colOff>
                    <xdr:row>491</xdr:row>
                    <xdr:rowOff>25400</xdr:rowOff>
                  </from>
                  <to>
                    <xdr:col>17</xdr:col>
                    <xdr:colOff>292100</xdr:colOff>
                    <xdr:row>491</xdr:row>
                    <xdr:rowOff>139700</xdr:rowOff>
                  </to>
                </anchor>
              </controlPr>
            </control>
          </mc:Choice>
        </mc:AlternateContent>
        <mc:AlternateContent xmlns:mc="http://schemas.openxmlformats.org/markup-compatibility/2006">
          <mc:Choice Requires="x14">
            <control shapeId="17520" r:id="rId988" name="Check Box 1136">
              <controlPr defaultSize="0" autoFill="0" autoLine="0" autoPict="0">
                <anchor moveWithCells="1">
                  <from>
                    <xdr:col>17</xdr:col>
                    <xdr:colOff>101600</xdr:colOff>
                    <xdr:row>492</xdr:row>
                    <xdr:rowOff>25400</xdr:rowOff>
                  </from>
                  <to>
                    <xdr:col>17</xdr:col>
                    <xdr:colOff>292100</xdr:colOff>
                    <xdr:row>492</xdr:row>
                    <xdr:rowOff>139700</xdr:rowOff>
                  </to>
                </anchor>
              </controlPr>
            </control>
          </mc:Choice>
        </mc:AlternateContent>
        <mc:AlternateContent xmlns:mc="http://schemas.openxmlformats.org/markup-compatibility/2006">
          <mc:Choice Requires="x14">
            <control shapeId="17521" r:id="rId989" name="Check Box 1137">
              <controlPr defaultSize="0" autoFill="0" autoLine="0" autoPict="0">
                <anchor moveWithCells="1">
                  <from>
                    <xdr:col>17</xdr:col>
                    <xdr:colOff>101600</xdr:colOff>
                    <xdr:row>493</xdr:row>
                    <xdr:rowOff>25400</xdr:rowOff>
                  </from>
                  <to>
                    <xdr:col>17</xdr:col>
                    <xdr:colOff>292100</xdr:colOff>
                    <xdr:row>493</xdr:row>
                    <xdr:rowOff>139700</xdr:rowOff>
                  </to>
                </anchor>
              </controlPr>
            </control>
          </mc:Choice>
        </mc:AlternateContent>
        <mc:AlternateContent xmlns:mc="http://schemas.openxmlformats.org/markup-compatibility/2006">
          <mc:Choice Requires="x14">
            <control shapeId="17522" r:id="rId990" name="Check Box 1138">
              <controlPr defaultSize="0" autoFill="0" autoLine="0" autoPict="0">
                <anchor moveWithCells="1">
                  <from>
                    <xdr:col>17</xdr:col>
                    <xdr:colOff>101600</xdr:colOff>
                    <xdr:row>494</xdr:row>
                    <xdr:rowOff>25400</xdr:rowOff>
                  </from>
                  <to>
                    <xdr:col>17</xdr:col>
                    <xdr:colOff>292100</xdr:colOff>
                    <xdr:row>494</xdr:row>
                    <xdr:rowOff>139700</xdr:rowOff>
                  </to>
                </anchor>
              </controlPr>
            </control>
          </mc:Choice>
        </mc:AlternateContent>
        <mc:AlternateContent xmlns:mc="http://schemas.openxmlformats.org/markup-compatibility/2006">
          <mc:Choice Requires="x14">
            <control shapeId="17523" r:id="rId991" name="Check Box 1139">
              <controlPr defaultSize="0" autoFill="0" autoLine="0" autoPict="0">
                <anchor moveWithCells="1">
                  <from>
                    <xdr:col>17</xdr:col>
                    <xdr:colOff>101600</xdr:colOff>
                    <xdr:row>495</xdr:row>
                    <xdr:rowOff>25400</xdr:rowOff>
                  </from>
                  <to>
                    <xdr:col>17</xdr:col>
                    <xdr:colOff>292100</xdr:colOff>
                    <xdr:row>495</xdr:row>
                    <xdr:rowOff>139700</xdr:rowOff>
                  </to>
                </anchor>
              </controlPr>
            </control>
          </mc:Choice>
        </mc:AlternateContent>
        <mc:AlternateContent xmlns:mc="http://schemas.openxmlformats.org/markup-compatibility/2006">
          <mc:Choice Requires="x14">
            <control shapeId="17524" r:id="rId992" name="Check Box 1140">
              <controlPr defaultSize="0" autoFill="0" autoLine="0" autoPict="0">
                <anchor moveWithCells="1">
                  <from>
                    <xdr:col>17</xdr:col>
                    <xdr:colOff>101600</xdr:colOff>
                    <xdr:row>496</xdr:row>
                    <xdr:rowOff>25400</xdr:rowOff>
                  </from>
                  <to>
                    <xdr:col>17</xdr:col>
                    <xdr:colOff>292100</xdr:colOff>
                    <xdr:row>496</xdr:row>
                    <xdr:rowOff>139700</xdr:rowOff>
                  </to>
                </anchor>
              </controlPr>
            </control>
          </mc:Choice>
        </mc:AlternateContent>
        <mc:AlternateContent xmlns:mc="http://schemas.openxmlformats.org/markup-compatibility/2006">
          <mc:Choice Requires="x14">
            <control shapeId="17525" r:id="rId993" name="Check Box 1141">
              <controlPr defaultSize="0" autoFill="0" autoLine="0" autoPict="0">
                <anchor moveWithCells="1">
                  <from>
                    <xdr:col>17</xdr:col>
                    <xdr:colOff>101600</xdr:colOff>
                    <xdr:row>497</xdr:row>
                    <xdr:rowOff>25400</xdr:rowOff>
                  </from>
                  <to>
                    <xdr:col>17</xdr:col>
                    <xdr:colOff>292100</xdr:colOff>
                    <xdr:row>497</xdr:row>
                    <xdr:rowOff>139700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2A7C0-CE21-4B5F-B970-BE8A82A6F979}">
  <sheetPr codeName="Blad3">
    <pageSetUpPr fitToPage="1"/>
  </sheetPr>
  <dimension ref="A1:AE155"/>
  <sheetViews>
    <sheetView showGridLines="0" zoomScaleNormal="100" workbookViewId="0">
      <pane ySplit="3" topLeftCell="A6" activePane="bottomLeft" state="frozen"/>
      <selection pane="bottomLeft" activeCell="K27" sqref="K27"/>
    </sheetView>
  </sheetViews>
  <sheetFormatPr baseColWidth="10" defaultColWidth="8.83203125" defaultRowHeight="15" x14ac:dyDescent="0.2"/>
  <cols>
    <col min="1" max="1" width="2.5" style="87" customWidth="1"/>
    <col min="2" max="2" width="3.5" customWidth="1"/>
    <col min="3" max="3" width="13.5" customWidth="1"/>
    <col min="4" max="4" width="10" customWidth="1"/>
    <col min="5" max="5" width="22.5" customWidth="1"/>
    <col min="6" max="7" width="33.5" customWidth="1"/>
    <col min="8" max="8" width="22.5" customWidth="1"/>
    <col min="9" max="9" width="30.5" customWidth="1"/>
    <col min="10" max="10" width="11.5" customWidth="1"/>
    <col min="11" max="11" width="50" customWidth="1"/>
    <col min="12" max="12" width="2.5" style="79" hidden="1" customWidth="1"/>
    <col min="13" max="30" width="8.83203125" style="79" hidden="1" customWidth="1"/>
    <col min="31" max="31" width="2.5" style="62" customWidth="1"/>
    <col min="32" max="32" width="8.83203125" customWidth="1"/>
  </cols>
  <sheetData>
    <row r="1" spans="1:31" ht="24" customHeight="1" x14ac:dyDescent="0.2">
      <c r="A1" s="86"/>
      <c r="G1" s="47"/>
      <c r="M1" s="117" t="str">
        <f>IF(Keuzelijsten!$D$154=1, Keuzelijsten!$D$154&amp;" actie uit het blad 'Realisatie acties "&amp;Datum_werkingsjaar&amp;"' moet nog opgenomen worden in de onderstaande tabel. Gebruik hiervoor de keuzelijst in kolom 'D', nadat je de 'Bestaande actie' in kolom 'C' selecteert.  ", IF(Keuzelijsten!$D$154&gt;1, Keuzelijsten!$D$154&amp;" acties uit het blad 'Realisatie acties "&amp;Datum_werkingsjaar&amp;"' moeten nog opgenomen worden in de onderstaande tabel. Gebruik hiervoor de keuzelijst in kolom 'D', nadat je de 'Bestaande actie' in kolom 'C' selecteert.  ", IF(COUNTBLANK(B4:B153)=150, "Vul de tabel aan.", "")))&amp;IF(L154=1, L154&amp;" rij bevat nog foutmeldingen. Controleer het blad.", IF(L154&gt;1, L154&amp;" rijen bevatten nog foutmeldingen. Controleer het blad.", ""))</f>
        <v/>
      </c>
      <c r="N1" s="117"/>
      <c r="O1" s="117"/>
      <c r="P1" s="117"/>
      <c r="Q1" s="117"/>
      <c r="R1" s="117"/>
      <c r="S1" s="117"/>
      <c r="T1" s="117"/>
      <c r="U1" s="117"/>
      <c r="V1" s="117"/>
      <c r="W1" s="117"/>
      <c r="X1" s="117"/>
      <c r="Y1" s="117"/>
      <c r="Z1" s="117"/>
    </row>
    <row r="2" spans="1:31" s="6" customFormat="1" ht="24" customHeight="1" x14ac:dyDescent="0.2">
      <c r="A2" s="90"/>
      <c r="B2" s="84" t="str">
        <f>"GEPLANDE ACTIES "&amp;Datum_werkingsjaar+1</f>
        <v>GEPLANDE ACTIES 2026</v>
      </c>
      <c r="G2" s="47"/>
      <c r="H2" s="82"/>
      <c r="I2" s="82"/>
      <c r="J2" s="82"/>
      <c r="K2" s="45"/>
      <c r="L2" s="91">
        <f>IF(COUNTBLANK(B4:B153)=150, 1, L154)</f>
        <v>0</v>
      </c>
      <c r="M2" s="91"/>
      <c r="N2" s="143" t="s">
        <v>366</v>
      </c>
      <c r="O2" s="143"/>
      <c r="P2" s="143"/>
      <c r="Q2" s="143"/>
      <c r="R2" s="143"/>
      <c r="S2" s="143"/>
      <c r="T2" s="143"/>
      <c r="U2" s="143"/>
      <c r="V2" s="143"/>
      <c r="W2" s="144" t="s">
        <v>369</v>
      </c>
      <c r="X2" s="145" t="s">
        <v>567</v>
      </c>
      <c r="Y2" s="143"/>
      <c r="Z2" s="143"/>
      <c r="AB2" s="143"/>
      <c r="AC2" s="143"/>
      <c r="AD2" s="143"/>
      <c r="AE2" s="62"/>
    </row>
    <row r="3" spans="1:31" s="115" customFormat="1" ht="14.5" customHeight="1" x14ac:dyDescent="0.2">
      <c r="A3" s="111"/>
      <c r="B3" s="112" t="s">
        <v>368</v>
      </c>
      <c r="C3" s="112" t="s">
        <v>369</v>
      </c>
      <c r="D3" s="201" t="s">
        <v>568</v>
      </c>
      <c r="E3" s="201"/>
      <c r="F3" s="112" t="s">
        <v>370</v>
      </c>
      <c r="G3" s="112" t="s">
        <v>371</v>
      </c>
      <c r="H3" s="112" t="s">
        <v>372</v>
      </c>
      <c r="I3" s="112" t="str">
        <f>"Actie "&amp;Datum_werkingsjaar+1</f>
        <v>Actie 2026</v>
      </c>
      <c r="J3" s="112" t="s">
        <v>374</v>
      </c>
      <c r="K3" s="112" t="s">
        <v>569</v>
      </c>
      <c r="L3" s="116"/>
      <c r="M3" s="115" t="s">
        <v>383</v>
      </c>
      <c r="N3" s="115" t="s">
        <v>369</v>
      </c>
      <c r="O3" s="115" t="s">
        <v>384</v>
      </c>
      <c r="P3" s="115" t="s">
        <v>570</v>
      </c>
      <c r="Q3" s="115" t="s">
        <v>370</v>
      </c>
      <c r="R3" s="115" t="s">
        <v>371</v>
      </c>
      <c r="S3" s="115" t="s">
        <v>372</v>
      </c>
      <c r="T3" s="115" t="str">
        <f>"Actie "&amp;Datum_werkingsjaar+1</f>
        <v>Actie 2026</v>
      </c>
      <c r="U3" s="115" t="s">
        <v>374</v>
      </c>
      <c r="V3" s="115" t="s">
        <v>373</v>
      </c>
      <c r="W3" s="141" t="s">
        <v>571</v>
      </c>
      <c r="X3" s="138"/>
      <c r="AE3" s="118"/>
    </row>
    <row r="4" spans="1:31" ht="120" customHeight="1" x14ac:dyDescent="0.2">
      <c r="A4" s="85" t="str">
        <f>IF(AE4&lt;&gt;"", "✘", "")</f>
        <v/>
      </c>
      <c r="B4" s="155" t="str">
        <f>IF(C4&lt;&gt;"", IF(C4="Bestaande actie", IF(D4&lt;&gt;"", D4&amp;"", ""), "D"&amp;SUBSTITUTE(TEXT(M4/1000, "0000,000"), ",", ".")), "")</f>
        <v>D2020.001</v>
      </c>
      <c r="C4" s="169" t="s">
        <v>572</v>
      </c>
      <c r="D4" s="169" t="s">
        <v>409</v>
      </c>
      <c r="E4" s="170" t="str">
        <f>_xlfn.IFNA(VLOOKUP(D4, 'Realisatie acties 2025'!$B$4:$U$498, 6, FALSE)&amp;"", "")</f>
        <v>Actie 1.1. Bestendigen van de huidige netwerken (programmatoren, bibliotheken, cultuur- en vrijetijdscoördinatoren...) en geven ze zuurstof via inspiratietrips en kennisdeling van goede voorbeelden. We verbreden ze waar mogelijk inhoudelijk en transversaal.  </v>
      </c>
      <c r="F4" s="169"/>
      <c r="G4" s="169"/>
      <c r="H4" s="169"/>
      <c r="I4" s="169"/>
      <c r="J4" s="169"/>
      <c r="K4" s="171" t="s">
        <v>573</v>
      </c>
      <c r="M4" s="79">
        <f>IF(C4&lt;&gt;"", IF(C4="Nieuwe actie", MAX(VALUE(Datum_werkingsjaar+1&amp;"000"), $M$3:$M3)+1, IF(D4&lt;&gt;"", VALUE(RIGHT(SUBSTITUTE(D4, ".", ""), 7)), "")), "")</f>
        <v>2020001</v>
      </c>
      <c r="N4" s="146"/>
      <c r="O4" s="146"/>
      <c r="P4" s="146"/>
      <c r="Q4" s="146"/>
      <c r="R4" s="146"/>
      <c r="S4" s="146"/>
      <c r="T4" s="146"/>
      <c r="U4" s="146"/>
      <c r="V4" s="146"/>
      <c r="W4" s="142" t="str">
        <f>IF(O4&lt;&gt;"", IF(_xlfn.CONCAT(F4:K4)&lt;&gt;_xlfn.CONCAT(Q4:V4), "Gewijzigde actie", "Bestaande actie"), C4&amp;"")</f>
        <v>Bestaande actie</v>
      </c>
      <c r="X4" s="137" t="str">
        <f>IF(O4&lt;&gt;"", IF(C4&lt;&gt;"Bestaande actie", "| De keuze in kolm 'C' mag niet niet gewijzigd worden in het geval een actie uit een vroegere verantwoording. Herstel de keuze in kolom 'C' naar 'Bestaande actie'.  ", ""), "")</f>
        <v/>
      </c>
      <c r="Y4" s="79" t="str">
        <f>IF(O4&lt;&gt;"", IF(D4&lt;&gt;O4, "| ID van een actie uit een vroegere verantwoording in kolom 'D' mag niet gewijzigd worden. Maak je wijzigingen ongedaaan.  ", ""), "")</f>
        <v/>
      </c>
      <c r="Z4" s="79" t="str">
        <f>IF(O4&lt;&gt;"", IF(E4&lt;&gt;P4, "| Het opschrift in kolom 'E' mag niet gewijzigd worden. Maak je wijzigingen ongedaaan.  ", ""), "")</f>
        <v/>
      </c>
      <c r="AA4" s="79" t="str">
        <f>IF(C4="", IF(D4&amp;F4&amp;G4&amp;H4&amp;I4&amp;J4&amp;K4&lt;&gt;"", "| Maak een keuze in kolom 'C' vooraleer je andere velden invult.",""), "")</f>
        <v/>
      </c>
      <c r="AB4" s="79" t="str">
        <f>IF(C4="Nieuwe actie", IF(D4&lt;&gt;"", "| Maak kolom 'D' leeg of verander je selectie in kolom 'C'. ", ""), "")</f>
        <v/>
      </c>
      <c r="AC4" s="79" t="str">
        <f>IF(AND(C4="Bestaande actie", _xlfn.ISFORMULA(E4)), IF(F4&amp;G4&amp;H4&amp;I4&amp;J4&lt;&gt;"", "| Maak de gestippelde velden leeg of verander je selectie in kolom 'C'. ", ""), "")</f>
        <v/>
      </c>
      <c r="AD4" s="79" t="str">
        <f>IF(C4="Bestaande actie", IF(OR(D4="",K4=""), "| Vul verplichte velden in.", ""), IF(C4="Nieuwe actie", IF(OR(F4="", G4="", I4="", J4=""), "| Vul verplichte velden in.", ""), ""))</f>
        <v/>
      </c>
      <c r="AE4" s="134" t="str">
        <f>IF(X4&amp;Y4&amp;Z4&lt;&gt;"", X4&amp;Y4&amp;Z4, IF(AA4&lt;&gt;"", AA4, IF(AB4&lt;&gt;"", AB4, IF(AC4&lt;&gt;"", AC4, AD4))))</f>
        <v/>
      </c>
    </row>
    <row r="5" spans="1:31" ht="120" customHeight="1" x14ac:dyDescent="0.2">
      <c r="A5" s="85" t="str">
        <f t="shared" ref="A5:A68" si="0">IF(AE5&lt;&gt;"", "✘", "")</f>
        <v/>
      </c>
      <c r="B5" s="156" t="str">
        <f t="shared" ref="B5:B68" si="1">IF(C5&lt;&gt;"", IF(C5="Bestaande actie", IF(D5&lt;&gt;"", D5&amp;"", ""), "D"&amp;SUBSTITUTE(TEXT(M5/1000, "0000,000"), ",", ".")), "")</f>
        <v>D2020.002</v>
      </c>
      <c r="C5" s="172" t="s">
        <v>572</v>
      </c>
      <c r="D5" s="172" t="s">
        <v>428</v>
      </c>
      <c r="E5" s="173" t="str">
        <f>_xlfn.IFNA(VLOOKUP(D5, 'Realisatie acties 2025'!$B$4:$U$498, 6, FALSE)&amp;"", "")</f>
        <v>Actie 1.15. Inventariseren van goede voorbeelden, delen van praktijken en methodieken rond digitale cultuurmarketing, vorming rond digitale transformatie en hulp bij ontwikkelen van strategische digitale vaardigheden.  </v>
      </c>
      <c r="F5" s="172"/>
      <c r="G5" s="172"/>
      <c r="H5" s="172"/>
      <c r="I5" s="172"/>
      <c r="J5" s="172"/>
      <c r="K5" s="174" t="s">
        <v>574</v>
      </c>
      <c r="M5" s="79">
        <f>IF(C5&lt;&gt;"", IF(C5="Nieuwe actie", MAX(VALUE(Datum_werkingsjaar+1&amp;"000"), $M$3:$M4)+1, IF(D5&lt;&gt;"", VALUE(RIGHT(SUBSTITUTE(D5, ".", ""), 7)), "")), "")</f>
        <v>2020002</v>
      </c>
      <c r="N5" s="146"/>
      <c r="O5" s="146"/>
      <c r="P5" s="146"/>
      <c r="Q5" s="146"/>
      <c r="R5" s="146"/>
      <c r="S5" s="146"/>
      <c r="T5" s="146"/>
      <c r="U5" s="146"/>
      <c r="V5" s="146"/>
      <c r="W5" s="142" t="str">
        <f t="shared" ref="W5:W68" si="2">IF(O5&lt;&gt;"", IF(_xlfn.CONCAT(F5:K5)&lt;&gt;_xlfn.CONCAT(Q5:V5), "Gewijzigde actie", "Bestaande actie"), C5&amp;"")</f>
        <v>Bestaande actie</v>
      </c>
      <c r="X5" s="137" t="str">
        <f t="shared" ref="X5:X68" si="3">IF(O5&lt;&gt;"", IF(C5&lt;&gt;"Bestaande actie", "| De keuze in kolm 'C' mag niet niet gewijzigd worden in het geval een actie uit een vroegere verantwoording. Herstel de keuze in kolom 'C' naar 'Bestaande actie'.  ", ""), "")</f>
        <v/>
      </c>
      <c r="Y5" s="79" t="str">
        <f t="shared" ref="Y5:Y68" si="4">IF(O5&lt;&gt;"", IF(D5&lt;&gt;O5, "| ID van een actie uit een vroegere verantwoording in kolom 'D' mag niet gewijzigd worden. Maak je wijzigingen ongedaaan.  ", ""), "")</f>
        <v/>
      </c>
      <c r="Z5" s="79" t="str">
        <f t="shared" ref="Z5:Z68" si="5">IF(O5&lt;&gt;"", IF(E5&lt;&gt;P5, "| Het opschrift in kolom 'E' mag niet gewijzigd worden. Maak je wijzigingen ongedaaan.  ", ""), "")</f>
        <v/>
      </c>
      <c r="AA5" s="79" t="str">
        <f t="shared" ref="AA5:AA68" si="6">IF(C5="", IF(D5&amp;F5&amp;G5&amp;H5&amp;I5&amp;J5&amp;K5&lt;&gt;"", "| Maak een keuze in kolom 'C' vooraleer je andere velden invult.",""), "")</f>
        <v/>
      </c>
      <c r="AB5" s="79" t="str">
        <f t="shared" ref="AB5:AB68" si="7">IF(C5="Nieuwe actie", IF(D5&lt;&gt;"", "| Maak kolom 'D' leeg of verander je selectie in kolom 'C'. ", ""), "")</f>
        <v/>
      </c>
      <c r="AC5" s="79" t="str">
        <f t="shared" ref="AC5:AC68" si="8">IF(AND(C5="Bestaande actie", _xlfn.ISFORMULA(E5)), IF(F5&amp;G5&amp;H5&amp;I5&amp;J5&lt;&gt;"", "| Maak de gestippelde velden leeg of verander je selectie in kolom 'C'. ", ""), "")</f>
        <v/>
      </c>
      <c r="AD5" s="79" t="str">
        <f t="shared" ref="AD5:AD68" si="9">IF(C5="Bestaande actie", IF(OR(D5="",K5=""), "| Vul verplichte velden in.", ""), IF(C5="Nieuwe actie", IF(OR(F5="", G5="", I5="", J5=""), "| Vul verplichte velden in.", ""), ""))</f>
        <v/>
      </c>
      <c r="AE5" s="134" t="str">
        <f t="shared" ref="AE5:AE68" si="10">IF(X5&amp;Y5&amp;Z5&lt;&gt;"", X5&amp;Y5&amp;Z5, IF(AA5&lt;&gt;"", AA5, IF(AB5&lt;&gt;"", AB5, IF(AC5&lt;&gt;"", AC5, AD5))))</f>
        <v/>
      </c>
    </row>
    <row r="6" spans="1:31" ht="120" customHeight="1" x14ac:dyDescent="0.2">
      <c r="A6" s="85" t="str">
        <f t="shared" si="0"/>
        <v/>
      </c>
      <c r="B6" s="156" t="str">
        <f t="shared" si="1"/>
        <v>D2020.003</v>
      </c>
      <c r="C6" s="172" t="s">
        <v>572</v>
      </c>
      <c r="D6" s="172" t="s">
        <v>431</v>
      </c>
      <c r="E6" s="173" t="str">
        <f>_xlfn.IFNA(VLOOKUP(D6, 'Realisatie acties 2025'!$B$4:$U$498, 6, FALSE)&amp;"", "")</f>
        <v>Actie 1.2. Faciliteren van het bestaande inspirerend netwerk van vrijetijd/cultuurbeleidscoördinatoren en de ruimte behouden voor het opzetten van andere (bvb. beeldende kunst).  </v>
      </c>
      <c r="F6" s="172"/>
      <c r="G6" s="172"/>
      <c r="H6" s="172"/>
      <c r="I6" s="172"/>
      <c r="J6" s="172"/>
      <c r="K6" s="174" t="s">
        <v>575</v>
      </c>
      <c r="M6" s="79">
        <f>IF(C6&lt;&gt;"", IF(C6="Nieuwe actie", MAX(VALUE(Datum_werkingsjaar+1&amp;"000"), $M$3:$M5)+1, IF(D6&lt;&gt;"", VALUE(RIGHT(SUBSTITUTE(D6, ".", ""), 7)), "")), "")</f>
        <v>2020003</v>
      </c>
      <c r="N6" s="146"/>
      <c r="O6" s="146"/>
      <c r="P6" s="146"/>
      <c r="Q6" s="146"/>
      <c r="R6" s="146"/>
      <c r="S6" s="146"/>
      <c r="T6" s="146"/>
      <c r="U6" s="146"/>
      <c r="V6" s="146"/>
      <c r="W6" s="142" t="str">
        <f t="shared" si="2"/>
        <v>Bestaande actie</v>
      </c>
      <c r="X6" s="137" t="str">
        <f t="shared" si="3"/>
        <v/>
      </c>
      <c r="Y6" s="79" t="str">
        <f t="shared" si="4"/>
        <v/>
      </c>
      <c r="Z6" s="79" t="str">
        <f t="shared" si="5"/>
        <v/>
      </c>
      <c r="AA6" s="79" t="str">
        <f t="shared" si="6"/>
        <v/>
      </c>
      <c r="AB6" s="79" t="str">
        <f t="shared" si="7"/>
        <v/>
      </c>
      <c r="AC6" s="79" t="str">
        <f t="shared" si="8"/>
        <v/>
      </c>
      <c r="AD6" s="79" t="str">
        <f t="shared" si="9"/>
        <v/>
      </c>
      <c r="AE6" s="134" t="str">
        <f t="shared" si="10"/>
        <v/>
      </c>
    </row>
    <row r="7" spans="1:31" ht="120" customHeight="1" x14ac:dyDescent="0.2">
      <c r="A7" s="85" t="str">
        <f t="shared" si="0"/>
        <v/>
      </c>
      <c r="B7" s="156" t="str">
        <f t="shared" si="1"/>
        <v>D2020.004</v>
      </c>
      <c r="C7" s="172" t="s">
        <v>572</v>
      </c>
      <c r="D7" s="172" t="s">
        <v>435</v>
      </c>
      <c r="E7" s="173" t="str">
        <f>_xlfn.IFNA(VLOOKUP(D7, 'Realisatie acties 2025'!$B$4:$U$498, 6, FALSE)&amp;"", "")</f>
        <v>Actie 1.3. Opzet van een ‘community of practice’, een online platform voor uitwisseling, samenwerking en visievorming. We zien een drieledig platform waarbij gebruiker (individu, organisatie) de wil tot samenwerking uitdrukt door het aanmaken van een account, een zoekmachine gebruikers verbindt en door in de mogelijkheid te voorzien van vragen te stellen, projecten te delen en op die wijze te leren van mekaar.  </v>
      </c>
      <c r="F7" s="172"/>
      <c r="G7" s="172"/>
      <c r="H7" s="172"/>
      <c r="I7" s="172"/>
      <c r="J7" s="172"/>
      <c r="K7" s="174" t="s">
        <v>576</v>
      </c>
      <c r="M7" s="79">
        <f>IF(C7&lt;&gt;"", IF(C7="Nieuwe actie", MAX(VALUE(Datum_werkingsjaar+1&amp;"000"), $M$3:$M6)+1, IF(D7&lt;&gt;"", VALUE(RIGHT(SUBSTITUTE(D7, ".", ""), 7)), "")), "")</f>
        <v>2020004</v>
      </c>
      <c r="N7" s="146"/>
      <c r="O7" s="146"/>
      <c r="P7" s="146"/>
      <c r="Q7" s="146"/>
      <c r="R7" s="146"/>
      <c r="S7" s="146"/>
      <c r="T7" s="146"/>
      <c r="U7" s="146"/>
      <c r="V7" s="146"/>
      <c r="W7" s="142" t="str">
        <f t="shared" si="2"/>
        <v>Bestaande actie</v>
      </c>
      <c r="X7" s="137" t="str">
        <f t="shared" si="3"/>
        <v/>
      </c>
      <c r="Y7" s="79" t="str">
        <f t="shared" si="4"/>
        <v/>
      </c>
      <c r="Z7" s="79" t="str">
        <f t="shared" si="5"/>
        <v/>
      </c>
      <c r="AA7" s="79" t="str">
        <f t="shared" si="6"/>
        <v/>
      </c>
      <c r="AB7" s="79" t="str">
        <f t="shared" si="7"/>
        <v/>
      </c>
      <c r="AC7" s="79" t="str">
        <f t="shared" si="8"/>
        <v/>
      </c>
      <c r="AD7" s="79" t="str">
        <f t="shared" si="9"/>
        <v/>
      </c>
      <c r="AE7" s="134" t="str">
        <f t="shared" si="10"/>
        <v/>
      </c>
    </row>
    <row r="8" spans="1:31" ht="120" customHeight="1" x14ac:dyDescent="0.2">
      <c r="A8" s="85" t="str">
        <f t="shared" si="0"/>
        <v/>
      </c>
      <c r="B8" s="156" t="str">
        <f t="shared" si="1"/>
        <v>D2020.005</v>
      </c>
      <c r="C8" s="172" t="s">
        <v>572</v>
      </c>
      <c r="D8" s="172" t="s">
        <v>440</v>
      </c>
      <c r="E8" s="173" t="str">
        <f>_xlfn.IFNA(VLOOKUP(D8, 'Realisatie acties 2025'!$B$4:$U$498, 6, FALSE)&amp;"", "")</f>
        <v>Actie 1.4. Faciliteren van het brede kunstenoverleg (beleidsmatig) in de regio (1 à 2x per jaar) i.s.m. met en in uitbreiding van het bestaande Kortrijkse kunstenoverleg.  </v>
      </c>
      <c r="F8" s="172"/>
      <c r="G8" s="172"/>
      <c r="H8" s="172"/>
      <c r="I8" s="172"/>
      <c r="J8" s="172"/>
      <c r="K8" s="174" t="s">
        <v>577</v>
      </c>
      <c r="M8" s="79">
        <f>IF(C8&lt;&gt;"", IF(C8="Nieuwe actie", MAX(VALUE(Datum_werkingsjaar+1&amp;"000"), $M$3:$M7)+1, IF(D8&lt;&gt;"", VALUE(RIGHT(SUBSTITUTE(D8, ".", ""), 7)), "")), "")</f>
        <v>2020005</v>
      </c>
      <c r="N8" s="146"/>
      <c r="O8" s="146"/>
      <c r="P8" s="146"/>
      <c r="Q8" s="146"/>
      <c r="R8" s="146"/>
      <c r="S8" s="146"/>
      <c r="T8" s="146"/>
      <c r="U8" s="146"/>
      <c r="V8" s="146"/>
      <c r="W8" s="142" t="str">
        <f t="shared" si="2"/>
        <v>Bestaande actie</v>
      </c>
      <c r="X8" s="137" t="str">
        <f t="shared" si="3"/>
        <v/>
      </c>
      <c r="Y8" s="79" t="str">
        <f t="shared" si="4"/>
        <v/>
      </c>
      <c r="Z8" s="79" t="str">
        <f t="shared" si="5"/>
        <v/>
      </c>
      <c r="AA8" s="79" t="str">
        <f t="shared" si="6"/>
        <v/>
      </c>
      <c r="AB8" s="79" t="str">
        <f t="shared" si="7"/>
        <v/>
      </c>
      <c r="AC8" s="79" t="str">
        <f t="shared" si="8"/>
        <v/>
      </c>
      <c r="AD8" s="79" t="str">
        <f t="shared" si="9"/>
        <v/>
      </c>
      <c r="AE8" s="134" t="str">
        <f t="shared" si="10"/>
        <v/>
      </c>
    </row>
    <row r="9" spans="1:31" ht="120" customHeight="1" x14ac:dyDescent="0.2">
      <c r="A9" s="85" t="str">
        <f t="shared" si="0"/>
        <v/>
      </c>
      <c r="B9" s="156" t="str">
        <f t="shared" si="1"/>
        <v>D2020.006</v>
      </c>
      <c r="C9" s="172" t="s">
        <v>572</v>
      </c>
      <c r="D9" s="172" t="s">
        <v>444</v>
      </c>
      <c r="E9" s="173" t="str">
        <f>_xlfn.IFNA(VLOOKUP(D9, 'Realisatie acties 2025'!$B$4:$U$498, 6, FALSE)&amp;"", "")</f>
        <v>Actie 1.5. Atelier Zuidwest transversaal uitbouwen als plek voor ontmoeting en visie-ontwikkeling door organisatie van 2 x per jaar ontmoetings- en inspiratiedagen met focus op bovenlokale projecten, in aanloop naar de indiendata voor projectdossiers binnen het decreet (15/5 en 15/11).   </v>
      </c>
      <c r="F9" s="172"/>
      <c r="G9" s="172"/>
      <c r="H9" s="172"/>
      <c r="I9" s="172"/>
      <c r="J9" s="172"/>
      <c r="K9" s="174" t="s">
        <v>677</v>
      </c>
      <c r="M9" s="79">
        <f>IF(C9&lt;&gt;"", IF(C9="Nieuwe actie", MAX(VALUE(Datum_werkingsjaar+1&amp;"000"), $M$3:$M8)+1, IF(D9&lt;&gt;"", VALUE(RIGHT(SUBSTITUTE(D9, ".", ""), 7)), "")), "")</f>
        <v>2020006</v>
      </c>
      <c r="N9" s="146"/>
      <c r="O9" s="146"/>
      <c r="P9" s="146"/>
      <c r="Q9" s="146"/>
      <c r="R9" s="146"/>
      <c r="S9" s="146"/>
      <c r="T9" s="146"/>
      <c r="U9" s="146"/>
      <c r="V9" s="146"/>
      <c r="W9" s="142" t="str">
        <f t="shared" si="2"/>
        <v>Bestaande actie</v>
      </c>
      <c r="X9" s="137" t="str">
        <f t="shared" si="3"/>
        <v/>
      </c>
      <c r="Y9" s="79" t="str">
        <f t="shared" si="4"/>
        <v/>
      </c>
      <c r="Z9" s="79" t="str">
        <f t="shared" si="5"/>
        <v/>
      </c>
      <c r="AA9" s="79" t="str">
        <f t="shared" si="6"/>
        <v/>
      </c>
      <c r="AB9" s="79" t="str">
        <f t="shared" si="7"/>
        <v/>
      </c>
      <c r="AC9" s="79" t="str">
        <f t="shared" si="8"/>
        <v/>
      </c>
      <c r="AD9" s="79" t="str">
        <f t="shared" si="9"/>
        <v/>
      </c>
      <c r="AE9" s="134" t="str">
        <f t="shared" si="10"/>
        <v/>
      </c>
    </row>
    <row r="10" spans="1:31" ht="120" customHeight="1" x14ac:dyDescent="0.2">
      <c r="A10" s="85" t="str">
        <f t="shared" si="0"/>
        <v/>
      </c>
      <c r="B10" s="156" t="str">
        <f t="shared" si="1"/>
        <v>D2020.009</v>
      </c>
      <c r="C10" s="172" t="s">
        <v>572</v>
      </c>
      <c r="D10" s="172" t="s">
        <v>449</v>
      </c>
      <c r="E10" s="173" t="str">
        <f>_xlfn.IFNA(VLOOKUP(D10, 'Realisatie acties 2025'!$B$4:$U$498, 6, FALSE)&amp;"", "")</f>
        <v>Actie 3.1. Het samenbrengen van alle mogelijke betrokkenen voor een probleemanalyse in al zijn deelaspecten (najaar 2020). Uitgangspunt hierbij kunnen de 7B’s zijn waarmee we inzicht krijgen op belemmerende factoren voor toegankelijkheid: beschikbaarheid, bekendheid, begrijpbaarheid, bereikbaarheid, betaalbaarheid, bruikbaarheid en betrouwbaarheid. De bedoeling is dit te vertalen in concrete aanbevelingen en acties in 2021</v>
      </c>
      <c r="F10" s="172"/>
      <c r="G10" s="172"/>
      <c r="H10" s="172"/>
      <c r="I10" s="172"/>
      <c r="J10" s="172"/>
      <c r="K10" s="174" t="s">
        <v>664</v>
      </c>
      <c r="M10" s="79">
        <f>IF(C10&lt;&gt;"", IF(C10="Nieuwe actie", MAX(VALUE(Datum_werkingsjaar+1&amp;"000"), $M$3:$M9)+1, IF(D10&lt;&gt;"", VALUE(RIGHT(SUBSTITUTE(D10, ".", ""), 7)), "")), "")</f>
        <v>2020009</v>
      </c>
      <c r="N10" s="146"/>
      <c r="O10" s="146"/>
      <c r="P10" s="146"/>
      <c r="Q10" s="146"/>
      <c r="R10" s="146"/>
      <c r="S10" s="146"/>
      <c r="T10" s="146"/>
      <c r="U10" s="146"/>
      <c r="V10" s="146"/>
      <c r="W10" s="142" t="str">
        <f t="shared" si="2"/>
        <v>Bestaande actie</v>
      </c>
      <c r="X10" s="137" t="str">
        <f t="shared" si="3"/>
        <v/>
      </c>
      <c r="Y10" s="79" t="str">
        <f t="shared" si="4"/>
        <v/>
      </c>
      <c r="Z10" s="79" t="str">
        <f t="shared" si="5"/>
        <v/>
      </c>
      <c r="AA10" s="79" t="str">
        <f t="shared" si="6"/>
        <v/>
      </c>
      <c r="AB10" s="79" t="str">
        <f t="shared" si="7"/>
        <v/>
      </c>
      <c r="AC10" s="79" t="str">
        <f t="shared" si="8"/>
        <v/>
      </c>
      <c r="AD10" s="79" t="str">
        <f t="shared" si="9"/>
        <v/>
      </c>
      <c r="AE10" s="134" t="str">
        <f t="shared" si="10"/>
        <v/>
      </c>
    </row>
    <row r="11" spans="1:31" ht="120" customHeight="1" x14ac:dyDescent="0.2">
      <c r="A11" s="85" t="str">
        <f t="shared" si="0"/>
        <v/>
      </c>
      <c r="B11" s="156" t="str">
        <f t="shared" si="1"/>
        <v>D2020.010</v>
      </c>
      <c r="C11" s="172" t="s">
        <v>572</v>
      </c>
      <c r="D11" s="172" t="s">
        <v>454</v>
      </c>
      <c r="E11" s="173" t="str">
        <f>_xlfn.IFNA(VLOOKUP(D11, 'Realisatie acties 2025'!$B$4:$U$498, 6, FALSE)&amp;"", "")</f>
        <v>Actie 3.10. Coördinerende functie bestendigen of opnemen voor mobiliserende gezamenlijke activiteiten voor kinderen bvb. jeugdboekenweek, buitenspeeldagen, het landelijk format kunstendag voor kinderen.</v>
      </c>
      <c r="F11" s="172"/>
      <c r="G11" s="172"/>
      <c r="H11" s="172"/>
      <c r="I11" s="172"/>
      <c r="J11" s="172"/>
      <c r="K11" s="174" t="s">
        <v>578</v>
      </c>
      <c r="M11" s="79">
        <f>IF(C11&lt;&gt;"", IF(C11="Nieuwe actie", MAX(VALUE(Datum_werkingsjaar+1&amp;"000"), $M$3:$M10)+1, IF(D11&lt;&gt;"", VALUE(RIGHT(SUBSTITUTE(D11, ".", ""), 7)), "")), "")</f>
        <v>2020010</v>
      </c>
      <c r="N11" s="146"/>
      <c r="O11" s="146"/>
      <c r="P11" s="146"/>
      <c r="Q11" s="146"/>
      <c r="R11" s="146"/>
      <c r="S11" s="146"/>
      <c r="T11" s="146"/>
      <c r="U11" s="146"/>
      <c r="V11" s="146"/>
      <c r="W11" s="142" t="str">
        <f t="shared" si="2"/>
        <v>Bestaande actie</v>
      </c>
      <c r="X11" s="137" t="str">
        <f t="shared" si="3"/>
        <v/>
      </c>
      <c r="Y11" s="79" t="str">
        <f t="shared" si="4"/>
        <v/>
      </c>
      <c r="Z11" s="79" t="str">
        <f t="shared" si="5"/>
        <v/>
      </c>
      <c r="AA11" s="79" t="str">
        <f t="shared" si="6"/>
        <v/>
      </c>
      <c r="AB11" s="79" t="str">
        <f t="shared" si="7"/>
        <v/>
      </c>
      <c r="AC11" s="79" t="str">
        <f t="shared" si="8"/>
        <v/>
      </c>
      <c r="AD11" s="79" t="str">
        <f t="shared" si="9"/>
        <v/>
      </c>
      <c r="AE11" s="134" t="str">
        <f t="shared" si="10"/>
        <v/>
      </c>
    </row>
    <row r="12" spans="1:31" ht="120" customHeight="1" x14ac:dyDescent="0.2">
      <c r="A12" s="85" t="str">
        <f t="shared" si="0"/>
        <v/>
      </c>
      <c r="B12" s="156" t="str">
        <f t="shared" si="1"/>
        <v>D2020.013</v>
      </c>
      <c r="C12" s="172" t="s">
        <v>572</v>
      </c>
      <c r="D12" s="172" t="s">
        <v>460</v>
      </c>
      <c r="E12" s="173" t="str">
        <f>_xlfn.IFNA(VLOOKUP(D12, 'Realisatie acties 2025'!$B$4:$U$498, 6, FALSE)&amp;"", "")</f>
        <v>Actie 3.15. Inzichten, kennis, praktijken delen en kenbaar maken via een op te zetten ‘community of practice’ (zie ook actie 1.3.)  </v>
      </c>
      <c r="F12" s="172"/>
      <c r="G12" s="172"/>
      <c r="H12" s="172"/>
      <c r="I12" s="172"/>
      <c r="J12" s="172"/>
      <c r="K12" s="174" t="s">
        <v>579</v>
      </c>
      <c r="M12" s="79">
        <f>IF(C12&lt;&gt;"", IF(C12="Nieuwe actie", MAX(VALUE(Datum_werkingsjaar+1&amp;"000"), $M$3:$M11)+1, IF(D12&lt;&gt;"", VALUE(RIGHT(SUBSTITUTE(D12, ".", ""), 7)), "")), "")</f>
        <v>2020013</v>
      </c>
      <c r="N12" s="146"/>
      <c r="O12" s="146"/>
      <c r="P12" s="146"/>
      <c r="Q12" s="146"/>
      <c r="R12" s="146"/>
      <c r="S12" s="146"/>
      <c r="T12" s="146"/>
      <c r="U12" s="146"/>
      <c r="V12" s="146"/>
      <c r="W12" s="142" t="str">
        <f t="shared" si="2"/>
        <v>Bestaande actie</v>
      </c>
      <c r="X12" s="137" t="str">
        <f t="shared" si="3"/>
        <v/>
      </c>
      <c r="Y12" s="79" t="str">
        <f t="shared" si="4"/>
        <v/>
      </c>
      <c r="Z12" s="79" t="str">
        <f t="shared" si="5"/>
        <v/>
      </c>
      <c r="AA12" s="79" t="str">
        <f t="shared" si="6"/>
        <v/>
      </c>
      <c r="AB12" s="79" t="str">
        <f t="shared" si="7"/>
        <v/>
      </c>
      <c r="AC12" s="79" t="str">
        <f t="shared" si="8"/>
        <v/>
      </c>
      <c r="AD12" s="79" t="str">
        <f t="shared" si="9"/>
        <v/>
      </c>
      <c r="AE12" s="134" t="str">
        <f t="shared" si="10"/>
        <v/>
      </c>
    </row>
    <row r="13" spans="1:31" ht="120" customHeight="1" x14ac:dyDescent="0.2">
      <c r="A13" s="85" t="str">
        <f t="shared" si="0"/>
        <v/>
      </c>
      <c r="B13" s="156" t="str">
        <f t="shared" si="1"/>
        <v>D2020.015</v>
      </c>
      <c r="C13" s="172" t="s">
        <v>572</v>
      </c>
      <c r="D13" s="172" t="s">
        <v>464</v>
      </c>
      <c r="E13" s="173" t="str">
        <f>_xlfn.IFNA(VLOOKUP(D13, 'Realisatie acties 2025'!$B$4:$U$498, 6, FALSE)&amp;"", "")</f>
        <v>Actie 3.17. Delen van kennis en inspirerende voorbeelden online via onze community of practice (zie actie 1.3.)</v>
      </c>
      <c r="F13" s="172"/>
      <c r="G13" s="172"/>
      <c r="H13" s="172"/>
      <c r="I13" s="172"/>
      <c r="J13" s="172"/>
      <c r="K13" s="174" t="s">
        <v>678</v>
      </c>
      <c r="M13" s="79">
        <f>IF(C13&lt;&gt;"", IF(C13="Nieuwe actie", MAX(VALUE(Datum_werkingsjaar+1&amp;"000"), $M$3:$M12)+1, IF(D13&lt;&gt;"", VALUE(RIGHT(SUBSTITUTE(D13, ".", ""), 7)), "")), "")</f>
        <v>2020015</v>
      </c>
      <c r="N13" s="146"/>
      <c r="O13" s="146"/>
      <c r="P13" s="146"/>
      <c r="Q13" s="146"/>
      <c r="R13" s="146"/>
      <c r="S13" s="146"/>
      <c r="T13" s="146"/>
      <c r="U13" s="146"/>
      <c r="V13" s="146"/>
      <c r="W13" s="142" t="str">
        <f t="shared" si="2"/>
        <v>Bestaande actie</v>
      </c>
      <c r="X13" s="137" t="str">
        <f t="shared" si="3"/>
        <v/>
      </c>
      <c r="Y13" s="79" t="str">
        <f t="shared" si="4"/>
        <v/>
      </c>
      <c r="Z13" s="79" t="str">
        <f t="shared" si="5"/>
        <v/>
      </c>
      <c r="AA13" s="79" t="str">
        <f t="shared" si="6"/>
        <v/>
      </c>
      <c r="AB13" s="79" t="str">
        <f t="shared" si="7"/>
        <v/>
      </c>
      <c r="AC13" s="79" t="str">
        <f t="shared" si="8"/>
        <v/>
      </c>
      <c r="AD13" s="79" t="str">
        <f t="shared" si="9"/>
        <v/>
      </c>
      <c r="AE13" s="134" t="str">
        <f t="shared" si="10"/>
        <v/>
      </c>
    </row>
    <row r="14" spans="1:31" ht="120" customHeight="1" x14ac:dyDescent="0.2">
      <c r="A14" s="85" t="str">
        <f t="shared" si="0"/>
        <v/>
      </c>
      <c r="B14" s="156" t="str">
        <f t="shared" si="1"/>
        <v>D2020.018</v>
      </c>
      <c r="C14" s="172" t="s">
        <v>572</v>
      </c>
      <c r="D14" s="172" t="s">
        <v>473</v>
      </c>
      <c r="E14" s="173" t="str">
        <f>_xlfn.IFNA(VLOOKUP(D14, 'Realisatie acties 2025'!$B$4:$U$498, 6, FALSE)&amp;"", "")</f>
        <v>Actie 3.7. Inventarisatie van alle bestaande actoren en netwerken rond creatie met kinderen en jongeren met de bedoeling samen te zoeken naar mogelijke nieuwe vormen van creatieve netwerking en initiatieven. </v>
      </c>
      <c r="F14" s="172"/>
      <c r="G14" s="172"/>
      <c r="H14" s="172"/>
      <c r="I14" s="172"/>
      <c r="J14" s="172"/>
      <c r="K14" s="174" t="s">
        <v>580</v>
      </c>
      <c r="M14" s="79">
        <f>IF(C14&lt;&gt;"", IF(C14="Nieuwe actie", MAX(VALUE(Datum_werkingsjaar+1&amp;"000"), $M$3:$M13)+1, IF(D14&lt;&gt;"", VALUE(RIGHT(SUBSTITUTE(D14, ".", ""), 7)), "")), "")</f>
        <v>2020018</v>
      </c>
      <c r="N14" s="146"/>
      <c r="O14" s="146"/>
      <c r="P14" s="146"/>
      <c r="Q14" s="146"/>
      <c r="R14" s="146"/>
      <c r="S14" s="146"/>
      <c r="T14" s="146"/>
      <c r="U14" s="146"/>
      <c r="V14" s="146"/>
      <c r="W14" s="142" t="str">
        <f t="shared" si="2"/>
        <v>Bestaande actie</v>
      </c>
      <c r="X14" s="137" t="str">
        <f t="shared" si="3"/>
        <v/>
      </c>
      <c r="Y14" s="79" t="str">
        <f t="shared" si="4"/>
        <v/>
      </c>
      <c r="Z14" s="79" t="str">
        <f t="shared" si="5"/>
        <v/>
      </c>
      <c r="AA14" s="79" t="str">
        <f t="shared" si="6"/>
        <v/>
      </c>
      <c r="AB14" s="79" t="str">
        <f t="shared" si="7"/>
        <v/>
      </c>
      <c r="AC14" s="79" t="str">
        <f t="shared" si="8"/>
        <v/>
      </c>
      <c r="AD14" s="79" t="str">
        <f t="shared" si="9"/>
        <v/>
      </c>
      <c r="AE14" s="134" t="str">
        <f t="shared" si="10"/>
        <v/>
      </c>
    </row>
    <row r="15" spans="1:31" ht="120" customHeight="1" x14ac:dyDescent="0.2">
      <c r="A15" s="85" t="str">
        <f t="shared" si="0"/>
        <v/>
      </c>
      <c r="B15" s="156" t="str">
        <f t="shared" si="1"/>
        <v>D2020.020</v>
      </c>
      <c r="C15" s="172" t="s">
        <v>572</v>
      </c>
      <c r="D15" s="172" t="s">
        <v>482</v>
      </c>
      <c r="E15" s="173" t="str">
        <f>_xlfn.IFNA(VLOOKUP(D15, 'Realisatie acties 2025'!$B$4:$U$498, 6, FALSE)&amp;"", "")</f>
        <v>Actie 4.5. Delen van kennis en inspirerende voorbeelden online via onze communicty of practice (zie actie 1.3.) </v>
      </c>
      <c r="F15" s="172"/>
      <c r="G15" s="172"/>
      <c r="H15" s="172"/>
      <c r="I15" s="172"/>
      <c r="J15" s="172"/>
      <c r="K15" s="174" t="s">
        <v>641</v>
      </c>
      <c r="M15" s="79">
        <f>IF(C15&lt;&gt;"", IF(C15="Nieuwe actie", MAX(VALUE(Datum_werkingsjaar+1&amp;"000"), $M$3:$M14)+1, IF(D15&lt;&gt;"", VALUE(RIGHT(SUBSTITUTE(D15, ".", ""), 7)), "")), "")</f>
        <v>2020020</v>
      </c>
      <c r="N15" s="146"/>
      <c r="O15" s="146"/>
      <c r="P15" s="146"/>
      <c r="Q15" s="146"/>
      <c r="R15" s="146"/>
      <c r="S15" s="146"/>
      <c r="T15" s="146"/>
      <c r="U15" s="146"/>
      <c r="V15" s="146"/>
      <c r="W15" s="142" t="str">
        <f t="shared" si="2"/>
        <v>Bestaande actie</v>
      </c>
      <c r="X15" s="137" t="str">
        <f t="shared" si="3"/>
        <v/>
      </c>
      <c r="Y15" s="79" t="str">
        <f t="shared" si="4"/>
        <v/>
      </c>
      <c r="Z15" s="79" t="str">
        <f t="shared" si="5"/>
        <v/>
      </c>
      <c r="AA15" s="79" t="str">
        <f t="shared" si="6"/>
        <v/>
      </c>
      <c r="AB15" s="79" t="str">
        <f t="shared" si="7"/>
        <v/>
      </c>
      <c r="AC15" s="79" t="str">
        <f t="shared" si="8"/>
        <v/>
      </c>
      <c r="AD15" s="79" t="str">
        <f t="shared" si="9"/>
        <v/>
      </c>
      <c r="AE15" s="134" t="str">
        <f t="shared" si="10"/>
        <v/>
      </c>
    </row>
    <row r="16" spans="1:31" ht="120" customHeight="1" x14ac:dyDescent="0.2">
      <c r="A16" s="85" t="str">
        <f t="shared" si="0"/>
        <v/>
      </c>
      <c r="B16" s="156" t="str">
        <f t="shared" si="1"/>
        <v>D2020.021</v>
      </c>
      <c r="C16" s="172" t="s">
        <v>572</v>
      </c>
      <c r="D16" s="172" t="s">
        <v>487</v>
      </c>
      <c r="E16" s="173" t="str">
        <f>_xlfn.IFNA(VLOOKUP(D16, 'Realisatie acties 2025'!$B$4:$U$498, 6, FALSE)&amp;"", "")</f>
        <v xml:space="preserve">Actie 1.15. Inspireren, informeren, helpen vormen en coachen van initiatieven, optillen van lokale praktijken op regionaal niveau. </v>
      </c>
      <c r="F16" s="172"/>
      <c r="G16" s="172"/>
      <c r="H16" s="172"/>
      <c r="I16" s="172"/>
      <c r="J16" s="172"/>
      <c r="K16" s="174" t="s">
        <v>679</v>
      </c>
      <c r="M16" s="79">
        <f>IF(C16&lt;&gt;"", IF(C16="Nieuwe actie", MAX(VALUE(Datum_werkingsjaar+1&amp;"000"), $M$3:$M15)+1, IF(D16&lt;&gt;"", VALUE(RIGHT(SUBSTITUTE(D16, ".", ""), 7)), "")), "")</f>
        <v>2020021</v>
      </c>
      <c r="N16" s="146"/>
      <c r="O16" s="146"/>
      <c r="P16" s="146"/>
      <c r="Q16" s="146"/>
      <c r="R16" s="146"/>
      <c r="S16" s="146"/>
      <c r="T16" s="146"/>
      <c r="U16" s="146"/>
      <c r="V16" s="146"/>
      <c r="W16" s="142" t="str">
        <f t="shared" si="2"/>
        <v>Bestaande actie</v>
      </c>
      <c r="X16" s="137" t="str">
        <f t="shared" si="3"/>
        <v/>
      </c>
      <c r="Y16" s="79" t="str">
        <f t="shared" si="4"/>
        <v/>
      </c>
      <c r="Z16" s="79" t="str">
        <f t="shared" si="5"/>
        <v/>
      </c>
      <c r="AA16" s="79" t="str">
        <f t="shared" si="6"/>
        <v/>
      </c>
      <c r="AB16" s="79" t="str">
        <f t="shared" si="7"/>
        <v/>
      </c>
      <c r="AC16" s="79" t="str">
        <f t="shared" si="8"/>
        <v/>
      </c>
      <c r="AD16" s="79" t="str">
        <f t="shared" si="9"/>
        <v/>
      </c>
      <c r="AE16" s="134" t="str">
        <f t="shared" si="10"/>
        <v/>
      </c>
    </row>
    <row r="17" spans="1:31" ht="120" customHeight="1" x14ac:dyDescent="0.2">
      <c r="A17" s="85" t="str">
        <f t="shared" si="0"/>
        <v/>
      </c>
      <c r="B17" s="156" t="str">
        <f t="shared" si="1"/>
        <v>D2020.022</v>
      </c>
      <c r="C17" s="172" t="s">
        <v>572</v>
      </c>
      <c r="D17" s="172" t="s">
        <v>490</v>
      </c>
      <c r="E17" s="173" t="str">
        <f>_xlfn.IFNA(VLOOKUP(D17, 'Realisatie acties 2025'!$B$4:$U$498, 6, FALSE)&amp;"", "")</f>
        <v xml:space="preserve">Actie 1.15. Inspireren, informeren, helpen vormen en coachen van initiatieven, optillen van lokale praktijken op regionaal niveau. </v>
      </c>
      <c r="F17" s="172"/>
      <c r="G17" s="172"/>
      <c r="H17" s="172"/>
      <c r="I17" s="172"/>
      <c r="J17" s="172"/>
      <c r="K17" s="174" t="s">
        <v>581</v>
      </c>
      <c r="M17" s="79">
        <f>IF(C17&lt;&gt;"", IF(C17="Nieuwe actie", MAX(VALUE(Datum_werkingsjaar+1&amp;"000"), $M$3:$M16)+1, IF(D17&lt;&gt;"", VALUE(RIGHT(SUBSTITUTE(D17, ".", ""), 7)), "")), "")</f>
        <v>2020022</v>
      </c>
      <c r="N17" s="146"/>
      <c r="O17" s="146"/>
      <c r="P17" s="146"/>
      <c r="Q17" s="146"/>
      <c r="R17" s="146"/>
      <c r="S17" s="146"/>
      <c r="T17" s="146"/>
      <c r="U17" s="146"/>
      <c r="V17" s="146"/>
      <c r="W17" s="142" t="str">
        <f t="shared" si="2"/>
        <v>Bestaande actie</v>
      </c>
      <c r="X17" s="137" t="str">
        <f t="shared" si="3"/>
        <v/>
      </c>
      <c r="Y17" s="79" t="str">
        <f t="shared" si="4"/>
        <v/>
      </c>
      <c r="Z17" s="79" t="str">
        <f t="shared" si="5"/>
        <v/>
      </c>
      <c r="AA17" s="79" t="str">
        <f t="shared" si="6"/>
        <v/>
      </c>
      <c r="AB17" s="79" t="str">
        <f t="shared" si="7"/>
        <v/>
      </c>
      <c r="AC17" s="79" t="str">
        <f t="shared" si="8"/>
        <v/>
      </c>
      <c r="AD17" s="79" t="str">
        <f t="shared" si="9"/>
        <v/>
      </c>
      <c r="AE17" s="134" t="str">
        <f t="shared" si="10"/>
        <v/>
      </c>
    </row>
    <row r="18" spans="1:31" ht="120" customHeight="1" x14ac:dyDescent="0.2">
      <c r="A18" s="85" t="str">
        <f t="shared" si="0"/>
        <v/>
      </c>
      <c r="B18" s="156" t="str">
        <f t="shared" si="1"/>
        <v>D2020.024</v>
      </c>
      <c r="C18" s="172" t="s">
        <v>572</v>
      </c>
      <c r="D18" s="172" t="s">
        <v>497</v>
      </c>
      <c r="E18" s="173" t="str">
        <f>_xlfn.IFNA(VLOOKUP(D18, 'Realisatie acties 2025'!$B$4:$U$498, 6, FALSE)&amp;"", "")</f>
        <v>Actie 1.1. Zuidwest fungeert als aankoopcentrale</v>
      </c>
      <c r="F18" s="172"/>
      <c r="G18" s="172"/>
      <c r="H18" s="172"/>
      <c r="I18" s="172"/>
      <c r="J18" s="172"/>
      <c r="K18" s="174" t="s">
        <v>680</v>
      </c>
      <c r="M18" s="79">
        <f>IF(C18&lt;&gt;"", IF(C18="Nieuwe actie", MAX(VALUE(Datum_werkingsjaar+1&amp;"000"), $M$3:$M17)+1, IF(D18&lt;&gt;"", VALUE(RIGHT(SUBSTITUTE(D18, ".", ""), 7)), "")), "")</f>
        <v>2020024</v>
      </c>
      <c r="N18" s="146"/>
      <c r="O18" s="146"/>
      <c r="P18" s="146"/>
      <c r="Q18" s="146"/>
      <c r="R18" s="146"/>
      <c r="S18" s="146"/>
      <c r="T18" s="146"/>
      <c r="U18" s="146"/>
      <c r="V18" s="146"/>
      <c r="W18" s="142" t="str">
        <f t="shared" si="2"/>
        <v>Bestaande actie</v>
      </c>
      <c r="X18" s="137" t="str">
        <f t="shared" si="3"/>
        <v/>
      </c>
      <c r="Y18" s="79" t="str">
        <f t="shared" si="4"/>
        <v/>
      </c>
      <c r="Z18" s="79" t="str">
        <f t="shared" si="5"/>
        <v/>
      </c>
      <c r="AA18" s="79" t="str">
        <f t="shared" si="6"/>
        <v/>
      </c>
      <c r="AB18" s="79" t="str">
        <f t="shared" si="7"/>
        <v/>
      </c>
      <c r="AC18" s="79" t="str">
        <f t="shared" si="8"/>
        <v/>
      </c>
      <c r="AD18" s="79" t="str">
        <f t="shared" si="9"/>
        <v/>
      </c>
      <c r="AE18" s="134" t="str">
        <f t="shared" si="10"/>
        <v/>
      </c>
    </row>
    <row r="19" spans="1:31" ht="120" customHeight="1" x14ac:dyDescent="0.2">
      <c r="A19" s="85" t="str">
        <f t="shared" si="0"/>
        <v/>
      </c>
      <c r="B19" s="156" t="str">
        <f t="shared" si="1"/>
        <v>D2021.002</v>
      </c>
      <c r="C19" s="172" t="s">
        <v>572</v>
      </c>
      <c r="D19" s="172" t="s">
        <v>502</v>
      </c>
      <c r="E19" s="173" t="str">
        <f>_xlfn.IFNA(VLOOKUP(D19, 'Realisatie acties 2025'!$B$4:$U$498, 6, FALSE)&amp;"", "")</f>
        <v xml:space="preserve">Actie 1.16. Het opnemen (op vraag) van operationele activiteiten voor het ontwikkelen van culturele projecten of praktijken. </v>
      </c>
      <c r="F19" s="172"/>
      <c r="G19" s="172"/>
      <c r="H19" s="172"/>
      <c r="I19" s="172"/>
      <c r="J19" s="172"/>
      <c r="K19" s="174" t="s">
        <v>582</v>
      </c>
      <c r="M19" s="79">
        <f>IF(C19&lt;&gt;"", IF(C19="Nieuwe actie", MAX(VALUE(Datum_werkingsjaar+1&amp;"000"), $M$3:$M18)+1, IF(D19&lt;&gt;"", VALUE(RIGHT(SUBSTITUTE(D19, ".", ""), 7)), "")), "")</f>
        <v>2021002</v>
      </c>
      <c r="N19" s="146"/>
      <c r="O19" s="146"/>
      <c r="P19" s="146"/>
      <c r="Q19" s="146"/>
      <c r="R19" s="146"/>
      <c r="S19" s="146"/>
      <c r="T19" s="146"/>
      <c r="U19" s="146"/>
      <c r="V19" s="146"/>
      <c r="W19" s="142" t="str">
        <f t="shared" si="2"/>
        <v>Bestaande actie</v>
      </c>
      <c r="X19" s="137" t="str">
        <f t="shared" si="3"/>
        <v/>
      </c>
      <c r="Y19" s="79" t="str">
        <f t="shared" si="4"/>
        <v/>
      </c>
      <c r="Z19" s="79" t="str">
        <f t="shared" si="5"/>
        <v/>
      </c>
      <c r="AA19" s="79" t="str">
        <f t="shared" si="6"/>
        <v/>
      </c>
      <c r="AB19" s="79" t="str">
        <f t="shared" si="7"/>
        <v/>
      </c>
      <c r="AC19" s="79" t="str">
        <f t="shared" si="8"/>
        <v/>
      </c>
      <c r="AD19" s="79" t="str">
        <f t="shared" si="9"/>
        <v/>
      </c>
      <c r="AE19" s="134" t="str">
        <f t="shared" si="10"/>
        <v/>
      </c>
    </row>
    <row r="20" spans="1:31" ht="120" customHeight="1" x14ac:dyDescent="0.2">
      <c r="A20" s="85" t="str">
        <f t="shared" si="0"/>
        <v/>
      </c>
      <c r="B20" s="156" t="str">
        <f t="shared" si="1"/>
        <v>D2021.004</v>
      </c>
      <c r="C20" s="172" t="s">
        <v>572</v>
      </c>
      <c r="D20" s="172" t="s">
        <v>512</v>
      </c>
      <c r="E20" s="173" t="str">
        <f>_xlfn.IFNA(VLOOKUP(D20, 'Realisatie acties 2025'!$B$4:$U$498, 6, FALSE)&amp;"", "")</f>
        <v xml:space="preserve">Actie 1.6. Benutten van kansen om cultuur op streekagenda's te plaatsen. </v>
      </c>
      <c r="F20" s="172"/>
      <c r="G20" s="172"/>
      <c r="H20" s="172"/>
      <c r="I20" s="172"/>
      <c r="J20" s="172"/>
      <c r="K20" s="174" t="s">
        <v>583</v>
      </c>
      <c r="M20" s="79">
        <f>IF(C20&lt;&gt;"", IF(C20="Nieuwe actie", MAX(VALUE(Datum_werkingsjaar+1&amp;"000"), $M$3:$M19)+1, IF(D20&lt;&gt;"", VALUE(RIGHT(SUBSTITUTE(D20, ".", ""), 7)), "")), "")</f>
        <v>2021004</v>
      </c>
      <c r="N20" s="146"/>
      <c r="O20" s="146"/>
      <c r="P20" s="146"/>
      <c r="Q20" s="146"/>
      <c r="R20" s="146"/>
      <c r="S20" s="146"/>
      <c r="T20" s="146"/>
      <c r="U20" s="146"/>
      <c r="V20" s="146"/>
      <c r="W20" s="142" t="str">
        <f t="shared" si="2"/>
        <v>Bestaande actie</v>
      </c>
      <c r="X20" s="137" t="str">
        <f t="shared" si="3"/>
        <v/>
      </c>
      <c r="Y20" s="79" t="str">
        <f t="shared" si="4"/>
        <v/>
      </c>
      <c r="Z20" s="79" t="str">
        <f t="shared" si="5"/>
        <v/>
      </c>
      <c r="AA20" s="79" t="str">
        <f t="shared" si="6"/>
        <v/>
      </c>
      <c r="AB20" s="79" t="str">
        <f t="shared" si="7"/>
        <v/>
      </c>
      <c r="AC20" s="79" t="str">
        <f t="shared" si="8"/>
        <v/>
      </c>
      <c r="AD20" s="79" t="str">
        <f t="shared" si="9"/>
        <v/>
      </c>
      <c r="AE20" s="134" t="str">
        <f t="shared" si="10"/>
        <v/>
      </c>
    </row>
    <row r="21" spans="1:31" ht="120" customHeight="1" x14ac:dyDescent="0.2">
      <c r="A21" s="85" t="str">
        <f t="shared" si="0"/>
        <v/>
      </c>
      <c r="B21" s="156" t="str">
        <f t="shared" si="1"/>
        <v>D2021.008</v>
      </c>
      <c r="C21" s="172" t="s">
        <v>572</v>
      </c>
      <c r="D21" s="172" t="s">
        <v>520</v>
      </c>
      <c r="E21" s="173" t="str">
        <f>_xlfn.IFNA(VLOOKUP(D21, 'Realisatie acties 2025'!$B$4:$U$498, 6, FALSE)&amp;"", "")</f>
        <v>`</v>
      </c>
      <c r="F21" s="172"/>
      <c r="G21" s="172"/>
      <c r="H21" s="172"/>
      <c r="I21" s="172"/>
      <c r="J21" s="172"/>
      <c r="K21" s="174" t="s">
        <v>584</v>
      </c>
      <c r="M21" s="79">
        <f>IF(C21&lt;&gt;"", IF(C21="Nieuwe actie", MAX(VALUE(Datum_werkingsjaar+1&amp;"000"), $M$3:$M20)+1, IF(D21&lt;&gt;"", VALUE(RIGHT(SUBSTITUTE(D21, ".", ""), 7)), "")), "")</f>
        <v>2021008</v>
      </c>
      <c r="N21" s="146"/>
      <c r="O21" s="146"/>
      <c r="P21" s="146"/>
      <c r="Q21" s="146"/>
      <c r="R21" s="146"/>
      <c r="S21" s="146"/>
      <c r="T21" s="146"/>
      <c r="U21" s="146"/>
      <c r="V21" s="146"/>
      <c r="W21" s="142" t="str">
        <f t="shared" si="2"/>
        <v>Bestaande actie</v>
      </c>
      <c r="X21" s="137" t="str">
        <f t="shared" si="3"/>
        <v/>
      </c>
      <c r="Y21" s="79" t="str">
        <f t="shared" si="4"/>
        <v/>
      </c>
      <c r="Z21" s="79" t="str">
        <f t="shared" si="5"/>
        <v/>
      </c>
      <c r="AA21" s="79" t="str">
        <f t="shared" si="6"/>
        <v/>
      </c>
      <c r="AB21" s="79" t="str">
        <f t="shared" si="7"/>
        <v/>
      </c>
      <c r="AC21" s="79" t="str">
        <f t="shared" si="8"/>
        <v/>
      </c>
      <c r="AD21" s="79" t="str">
        <f t="shared" si="9"/>
        <v/>
      </c>
      <c r="AE21" s="134" t="str">
        <f t="shared" si="10"/>
        <v/>
      </c>
    </row>
    <row r="22" spans="1:31" ht="120" customHeight="1" x14ac:dyDescent="0.2">
      <c r="A22" s="85" t="str">
        <f t="shared" si="0"/>
        <v/>
      </c>
      <c r="B22" s="156" t="str">
        <f t="shared" si="1"/>
        <v>D2022.002</v>
      </c>
      <c r="C22" s="172" t="s">
        <v>572</v>
      </c>
      <c r="D22" s="172" t="s">
        <v>524</v>
      </c>
      <c r="E22" s="173" t="str">
        <f>_xlfn.IFNA(VLOOKUP(D22, 'Realisatie acties 2025'!$B$4:$U$498, 6, FALSE)&amp;"", "")</f>
        <v xml:space="preserve">Actie 1.6. Het culturele digitale ecosysteem helpen in kaart brengen door inventarisatie en (digitaal) zichtbaar maken van wat bestaat. </v>
      </c>
      <c r="F22" s="172"/>
      <c r="G22" s="172"/>
      <c r="H22" s="172"/>
      <c r="I22" s="172"/>
      <c r="J22" s="172"/>
      <c r="K22" s="174" t="s">
        <v>585</v>
      </c>
      <c r="M22" s="79">
        <f>IF(C22&lt;&gt;"", IF(C22="Nieuwe actie", MAX(VALUE(Datum_werkingsjaar+1&amp;"000"), $M$3:$M21)+1, IF(D22&lt;&gt;"", VALUE(RIGHT(SUBSTITUTE(D22, ".", ""), 7)), "")), "")</f>
        <v>2022002</v>
      </c>
      <c r="N22" s="146"/>
      <c r="O22" s="146"/>
      <c r="P22" s="146"/>
      <c r="Q22" s="146"/>
      <c r="R22" s="146"/>
      <c r="S22" s="146"/>
      <c r="T22" s="146"/>
      <c r="U22" s="146"/>
      <c r="V22" s="146"/>
      <c r="W22" s="142" t="str">
        <f t="shared" si="2"/>
        <v>Bestaande actie</v>
      </c>
      <c r="X22" s="137" t="str">
        <f t="shared" si="3"/>
        <v/>
      </c>
      <c r="Y22" s="79" t="str">
        <f t="shared" si="4"/>
        <v/>
      </c>
      <c r="Z22" s="79" t="str">
        <f t="shared" si="5"/>
        <v/>
      </c>
      <c r="AA22" s="79" t="str">
        <f t="shared" si="6"/>
        <v/>
      </c>
      <c r="AB22" s="79" t="str">
        <f t="shared" si="7"/>
        <v/>
      </c>
      <c r="AC22" s="79" t="str">
        <f t="shared" si="8"/>
        <v/>
      </c>
      <c r="AD22" s="79" t="str">
        <f t="shared" si="9"/>
        <v/>
      </c>
      <c r="AE22" s="134" t="str">
        <f t="shared" si="10"/>
        <v/>
      </c>
    </row>
    <row r="23" spans="1:31" ht="120" customHeight="1" x14ac:dyDescent="0.2">
      <c r="A23" s="85" t="str">
        <f t="shared" si="0"/>
        <v/>
      </c>
      <c r="B23" s="156" t="str">
        <f t="shared" si="1"/>
        <v>D2022.003</v>
      </c>
      <c r="C23" s="172" t="s">
        <v>572</v>
      </c>
      <c r="D23" s="172" t="s">
        <v>529</v>
      </c>
      <c r="E23" s="173" t="str">
        <f>_xlfn.IFNA(VLOOKUP(D23, 'Realisatie acties 2025'!$B$4:$U$498, 6, FALSE)&amp;"", "")</f>
        <v xml:space="preserve">Actie 1.12. Inventarisatie van voorbeelden en praktijken en inzicht verwerven op de noden aan fysieke ruimte voor cultuur. 
Actie 1.13. Zicht verwerven op mogelijke locaties in de regio met het oogpunt initiatieven mee te begeleiden rond medegebruik door cultuurorganisaties, kunstenaarscollectieven of individuele kunstenaars. </v>
      </c>
      <c r="F23" s="172"/>
      <c r="G23" s="172"/>
      <c r="H23" s="172"/>
      <c r="I23" s="172"/>
      <c r="J23" s="172"/>
      <c r="K23" s="174" t="s">
        <v>586</v>
      </c>
      <c r="M23" s="79">
        <f>IF(C23&lt;&gt;"", IF(C23="Nieuwe actie", MAX(VALUE(Datum_werkingsjaar+1&amp;"000"), $M$3:$M22)+1, IF(D23&lt;&gt;"", VALUE(RIGHT(SUBSTITUTE(D23, ".", ""), 7)), "")), "")</f>
        <v>2022003</v>
      </c>
      <c r="N23" s="146"/>
      <c r="O23" s="146"/>
      <c r="P23" s="146"/>
      <c r="Q23" s="146"/>
      <c r="R23" s="146"/>
      <c r="S23" s="146"/>
      <c r="T23" s="146"/>
      <c r="U23" s="146"/>
      <c r="V23" s="146"/>
      <c r="W23" s="142" t="str">
        <f t="shared" si="2"/>
        <v>Bestaande actie</v>
      </c>
      <c r="X23" s="137" t="str">
        <f t="shared" si="3"/>
        <v/>
      </c>
      <c r="Y23" s="79" t="str">
        <f t="shared" si="4"/>
        <v/>
      </c>
      <c r="Z23" s="79" t="str">
        <f t="shared" si="5"/>
        <v/>
      </c>
      <c r="AA23" s="79" t="str">
        <f t="shared" si="6"/>
        <v/>
      </c>
      <c r="AB23" s="79" t="str">
        <f t="shared" si="7"/>
        <v/>
      </c>
      <c r="AC23" s="79" t="str">
        <f t="shared" si="8"/>
        <v/>
      </c>
      <c r="AD23" s="79" t="str">
        <f t="shared" si="9"/>
        <v/>
      </c>
      <c r="AE23" s="134" t="str">
        <f t="shared" si="10"/>
        <v/>
      </c>
    </row>
    <row r="24" spans="1:31" ht="120" customHeight="1" x14ac:dyDescent="0.2">
      <c r="A24" s="85" t="str">
        <f t="shared" si="0"/>
        <v/>
      </c>
      <c r="B24" s="156" t="str">
        <f t="shared" si="1"/>
        <v>D2023.001</v>
      </c>
      <c r="C24" s="172" t="s">
        <v>572</v>
      </c>
      <c r="D24" s="172" t="s">
        <v>537</v>
      </c>
      <c r="E24" s="173" t="str">
        <f>_xlfn.IFNA(VLOOKUP(D24, 'Realisatie acties 2025'!$B$4:$U$498, 6, FALSE)&amp;"", "")</f>
        <v>Actie 5.3. Het opzetten van een intern netwerk ter aansturen van de Zuidwestcommunicatie (intern zowel als extern)</v>
      </c>
      <c r="F24" s="172"/>
      <c r="G24" s="172"/>
      <c r="H24" s="172"/>
      <c r="I24" s="172"/>
      <c r="J24" s="172"/>
      <c r="K24" s="174" t="s">
        <v>587</v>
      </c>
      <c r="M24" s="79">
        <f>IF(C24&lt;&gt;"", IF(C24="Nieuwe actie", MAX(VALUE(Datum_werkingsjaar+1&amp;"000"), $M$3:$M23)+1, IF(D24&lt;&gt;"", VALUE(RIGHT(SUBSTITUTE(D24, ".", ""), 7)), "")), "")</f>
        <v>2023001</v>
      </c>
      <c r="N24" s="146"/>
      <c r="O24" s="146"/>
      <c r="P24" s="146"/>
      <c r="Q24" s="146"/>
      <c r="R24" s="146"/>
      <c r="S24" s="146"/>
      <c r="T24" s="146"/>
      <c r="U24" s="146"/>
      <c r="V24" s="146"/>
      <c r="W24" s="142" t="str">
        <f t="shared" si="2"/>
        <v>Bestaande actie</v>
      </c>
      <c r="X24" s="137" t="str">
        <f t="shared" si="3"/>
        <v/>
      </c>
      <c r="Y24" s="79" t="str">
        <f t="shared" si="4"/>
        <v/>
      </c>
      <c r="Z24" s="79" t="str">
        <f t="shared" si="5"/>
        <v/>
      </c>
      <c r="AA24" s="79" t="str">
        <f t="shared" si="6"/>
        <v/>
      </c>
      <c r="AB24" s="79" t="str">
        <f t="shared" si="7"/>
        <v/>
      </c>
      <c r="AC24" s="79" t="str">
        <f t="shared" si="8"/>
        <v/>
      </c>
      <c r="AD24" s="79" t="str">
        <f t="shared" si="9"/>
        <v/>
      </c>
      <c r="AE24" s="134" t="str">
        <f t="shared" si="10"/>
        <v/>
      </c>
    </row>
    <row r="25" spans="1:31" ht="120" customHeight="1" x14ac:dyDescent="0.2">
      <c r="A25" s="85" t="str">
        <f t="shared" si="0"/>
        <v/>
      </c>
      <c r="B25" s="156" t="str">
        <f t="shared" si="1"/>
        <v>D2023.007</v>
      </c>
      <c r="C25" s="172" t="s">
        <v>572</v>
      </c>
      <c r="D25" s="172" t="s">
        <v>554</v>
      </c>
      <c r="E25" s="173" t="str">
        <f>_xlfn.IFNA(VLOOKUP(D25, 'Realisatie acties 2025'!$B$4:$U$498, 6, FALSE)&amp;"", "")</f>
        <v xml:space="preserve">Actie 2.3 We zoeken naar mogelijkheden om jonge makers nog meer podia, kansen te bieden. </v>
      </c>
      <c r="F25" s="172"/>
      <c r="G25" s="172"/>
      <c r="H25" s="172"/>
      <c r="I25" s="172"/>
      <c r="J25" s="172"/>
      <c r="K25" s="174" t="s">
        <v>588</v>
      </c>
      <c r="M25" s="79">
        <f>IF(C25&lt;&gt;"", IF(C25="Nieuwe actie", MAX(VALUE(Datum_werkingsjaar+1&amp;"000"), $M$3:$M24)+1, IF(D25&lt;&gt;"", VALUE(RIGHT(SUBSTITUTE(D25, ".", ""), 7)), "")), "")</f>
        <v>2023007</v>
      </c>
      <c r="N25" s="146"/>
      <c r="O25" s="146"/>
      <c r="P25" s="146"/>
      <c r="Q25" s="146"/>
      <c r="R25" s="146"/>
      <c r="S25" s="146"/>
      <c r="T25" s="146"/>
      <c r="U25" s="146"/>
      <c r="V25" s="146"/>
      <c r="W25" s="142" t="str">
        <f t="shared" si="2"/>
        <v>Bestaande actie</v>
      </c>
      <c r="X25" s="137" t="str">
        <f t="shared" si="3"/>
        <v/>
      </c>
      <c r="Y25" s="79" t="str">
        <f t="shared" si="4"/>
        <v/>
      </c>
      <c r="Z25" s="79" t="str">
        <f t="shared" si="5"/>
        <v/>
      </c>
      <c r="AA25" s="79" t="str">
        <f t="shared" si="6"/>
        <v/>
      </c>
      <c r="AB25" s="79" t="str">
        <f t="shared" si="7"/>
        <v/>
      </c>
      <c r="AC25" s="79" t="str">
        <f t="shared" si="8"/>
        <v/>
      </c>
      <c r="AD25" s="79" t="str">
        <f t="shared" si="9"/>
        <v/>
      </c>
      <c r="AE25" s="134" t="str">
        <f t="shared" si="10"/>
        <v/>
      </c>
    </row>
    <row r="26" spans="1:31" ht="120" customHeight="1" x14ac:dyDescent="0.2">
      <c r="A26" s="85" t="str">
        <f t="shared" si="0"/>
        <v/>
      </c>
      <c r="B26" s="156" t="str">
        <f t="shared" si="1"/>
        <v>D2023.009</v>
      </c>
      <c r="C26" s="172" t="s">
        <v>572</v>
      </c>
      <c r="D26" s="172" t="s">
        <v>557</v>
      </c>
      <c r="E26" s="173" t="str">
        <f>_xlfn.IFNA(VLOOKUP(D26, 'Realisatie acties 2025'!$B$4:$U$498, 6, FALSE)&amp;"", "")</f>
        <v xml:space="preserve">Actie 1.2 bis. We zetten een nieuw inspirerend netwerk 'kunst in de publieke' ruimte op. </v>
      </c>
      <c r="F26" s="172"/>
      <c r="G26" s="172"/>
      <c r="H26" s="172"/>
      <c r="I26" s="172"/>
      <c r="J26" s="172"/>
      <c r="K26" s="174" t="s">
        <v>647</v>
      </c>
      <c r="M26" s="79">
        <f>IF(C26&lt;&gt;"", IF(C26="Nieuwe actie", MAX(VALUE(Datum_werkingsjaar+1&amp;"000"), $M$3:$M25)+1, IF(D26&lt;&gt;"", VALUE(RIGHT(SUBSTITUTE(D26, ".", ""), 7)), "")), "")</f>
        <v>2023009</v>
      </c>
      <c r="N26" s="146"/>
      <c r="O26" s="146"/>
      <c r="P26" s="146"/>
      <c r="Q26" s="146"/>
      <c r="R26" s="146"/>
      <c r="S26" s="146"/>
      <c r="T26" s="146"/>
      <c r="U26" s="146"/>
      <c r="V26" s="146"/>
      <c r="W26" s="142" t="str">
        <f t="shared" si="2"/>
        <v>Bestaande actie</v>
      </c>
      <c r="X26" s="137" t="str">
        <f t="shared" si="3"/>
        <v/>
      </c>
      <c r="Y26" s="79" t="str">
        <f t="shared" si="4"/>
        <v/>
      </c>
      <c r="Z26" s="79" t="str">
        <f t="shared" si="5"/>
        <v/>
      </c>
      <c r="AA26" s="79" t="str">
        <f t="shared" si="6"/>
        <v/>
      </c>
      <c r="AB26" s="79" t="str">
        <f t="shared" si="7"/>
        <v/>
      </c>
      <c r="AC26" s="79" t="str">
        <f t="shared" si="8"/>
        <v/>
      </c>
      <c r="AD26" s="79" t="str">
        <f t="shared" si="9"/>
        <v/>
      </c>
      <c r="AE26" s="134" t="str">
        <f t="shared" si="10"/>
        <v/>
      </c>
    </row>
    <row r="27" spans="1:31" ht="120" customHeight="1" x14ac:dyDescent="0.2">
      <c r="A27" s="85" t="str">
        <f t="shared" si="0"/>
        <v/>
      </c>
      <c r="B27" s="156" t="str">
        <f t="shared" si="1"/>
        <v>D2024.002</v>
      </c>
      <c r="C27" s="172" t="s">
        <v>572</v>
      </c>
      <c r="D27" s="172" t="s">
        <v>561</v>
      </c>
      <c r="E27" s="173" t="str">
        <f>_xlfn.IFNA(VLOOKUP(D27, 'Realisatie acties 2025'!$B$4:$U$498, 6, FALSE)&amp;"", "")</f>
        <v xml:space="preserve">We voorzien in de mogelijkheid om tijdelijk externe expertise in te huren voor ondersteuning of uitvoering van  verschillende acties uit de actieplanning 2024. </v>
      </c>
      <c r="F27" s="172"/>
      <c r="G27" s="172"/>
      <c r="H27" s="172"/>
      <c r="I27" s="172"/>
      <c r="J27" s="172"/>
      <c r="K27" s="174" t="s">
        <v>655</v>
      </c>
      <c r="M27" s="79">
        <f>IF(C27&lt;&gt;"", IF(C27="Nieuwe actie", MAX(VALUE(Datum_werkingsjaar+1&amp;"000"), $M$3:$M26)+1, IF(D27&lt;&gt;"", VALUE(RIGHT(SUBSTITUTE(D27, ".", ""), 7)), "")), "")</f>
        <v>2024002</v>
      </c>
      <c r="N27" s="146"/>
      <c r="O27" s="146"/>
      <c r="P27" s="146"/>
      <c r="Q27" s="146"/>
      <c r="R27" s="146"/>
      <c r="S27" s="146"/>
      <c r="T27" s="146"/>
      <c r="U27" s="146"/>
      <c r="V27" s="146"/>
      <c r="W27" s="142" t="str">
        <f t="shared" si="2"/>
        <v>Bestaande actie</v>
      </c>
      <c r="X27" s="137" t="str">
        <f t="shared" si="3"/>
        <v/>
      </c>
      <c r="Y27" s="79" t="str">
        <f t="shared" si="4"/>
        <v/>
      </c>
      <c r="Z27" s="79" t="str">
        <f t="shared" si="5"/>
        <v/>
      </c>
      <c r="AA27" s="79" t="str">
        <f t="shared" si="6"/>
        <v/>
      </c>
      <c r="AB27" s="79" t="str">
        <f t="shared" si="7"/>
        <v/>
      </c>
      <c r="AC27" s="79" t="str">
        <f t="shared" si="8"/>
        <v/>
      </c>
      <c r="AD27" s="79" t="str">
        <f t="shared" si="9"/>
        <v/>
      </c>
      <c r="AE27" s="134" t="str">
        <f t="shared" si="10"/>
        <v/>
      </c>
    </row>
    <row r="28" spans="1:31" ht="120" customHeight="1" x14ac:dyDescent="0.2">
      <c r="A28" s="85" t="str">
        <f t="shared" si="0"/>
        <v/>
      </c>
      <c r="B28" s="156" t="str">
        <f t="shared" si="1"/>
        <v>D2024.003</v>
      </c>
      <c r="C28" s="172" t="s">
        <v>572</v>
      </c>
      <c r="D28" s="172" t="s">
        <v>563</v>
      </c>
      <c r="E28" s="173" t="str">
        <f>_xlfn.IFNA(VLOOKUP(D28, 'Realisatie acties 2025'!$B$4:$U$498, 6, FALSE)&amp;"", "")</f>
        <v xml:space="preserve">Actie 2.3 We zoeken naar mogelijkheden om jonge makers nog meer podia, kansen te bieden. </v>
      </c>
      <c r="F28" s="172"/>
      <c r="G28" s="172"/>
      <c r="H28" s="172"/>
      <c r="I28" s="172"/>
      <c r="J28" s="172"/>
      <c r="K28" s="174" t="s">
        <v>657</v>
      </c>
      <c r="M28" s="79">
        <f>IF(C28&lt;&gt;"", IF(C28="Nieuwe actie", MAX(VALUE(Datum_werkingsjaar+1&amp;"000"), $M$3:$M27)+1, IF(D28&lt;&gt;"", VALUE(RIGHT(SUBSTITUTE(D28, ".", ""), 7)), "")), "")</f>
        <v>2024003</v>
      </c>
      <c r="N28" s="146"/>
      <c r="O28" s="146"/>
      <c r="P28" s="146"/>
      <c r="Q28" s="146"/>
      <c r="R28" s="146"/>
      <c r="S28" s="146"/>
      <c r="T28" s="146"/>
      <c r="U28" s="146"/>
      <c r="V28" s="146"/>
      <c r="W28" s="142" t="str">
        <f t="shared" si="2"/>
        <v>Bestaande actie</v>
      </c>
      <c r="X28" s="137" t="str">
        <f t="shared" si="3"/>
        <v/>
      </c>
      <c r="Y28" s="79" t="str">
        <f t="shared" si="4"/>
        <v/>
      </c>
      <c r="Z28" s="79" t="str">
        <f t="shared" si="5"/>
        <v/>
      </c>
      <c r="AA28" s="79" t="str">
        <f t="shared" si="6"/>
        <v/>
      </c>
      <c r="AB28" s="79" t="str">
        <f t="shared" si="7"/>
        <v/>
      </c>
      <c r="AC28" s="79" t="str">
        <f t="shared" si="8"/>
        <v/>
      </c>
      <c r="AD28" s="79" t="str">
        <f t="shared" si="9"/>
        <v/>
      </c>
      <c r="AE28" s="134" t="str">
        <f t="shared" si="10"/>
        <v/>
      </c>
    </row>
    <row r="29" spans="1:31" ht="120" customHeight="1" x14ac:dyDescent="0.2">
      <c r="A29" s="85" t="str">
        <f t="shared" si="0"/>
        <v/>
      </c>
      <c r="B29" s="156" t="str">
        <f t="shared" si="1"/>
        <v>D2020.016</v>
      </c>
      <c r="C29" s="172" t="s">
        <v>572</v>
      </c>
      <c r="D29" s="172" t="s">
        <v>467</v>
      </c>
      <c r="E29" s="173" t="str">
        <f>_xlfn.IFNA(VLOOKUP(D29, 'Realisatie acties 2025'!$B$4:$U$498, 6, FALSE)&amp;"", "")</f>
        <v>Actie 3.3. Continueren van de regiefunctie voor UiTPAS door in te zetten op: - verbreden en uitbreiden van UiTPAS-partnerschips via het organiseren van regionale info- en partneravonden (2 x per jaar) en UiTPASgelieerde vorming. - uitdiepen van het thema ‘toeleiden van doelgroepen’ naar cultuur en vrije tijd door zoeken en delen van good practices (continu) en opzetten van workshops en vormingsmomenten (1 à 2 x per jaar)  </v>
      </c>
      <c r="F29" s="172"/>
      <c r="G29" s="172"/>
      <c r="H29" s="172"/>
      <c r="I29" s="172"/>
      <c r="J29" s="172"/>
      <c r="K29" s="174" t="s">
        <v>666</v>
      </c>
      <c r="M29" s="79">
        <f>IF(C29&lt;&gt;"", IF(C29="Nieuwe actie", MAX(VALUE(Datum_werkingsjaar+1&amp;"000"), $M$3:$M28)+1, IF(D29&lt;&gt;"", VALUE(RIGHT(SUBSTITUTE(D29, ".", ""), 7)), "")), "")</f>
        <v>2020016</v>
      </c>
      <c r="N29" s="146"/>
      <c r="O29" s="146"/>
      <c r="P29" s="146"/>
      <c r="Q29" s="146"/>
      <c r="R29" s="146"/>
      <c r="S29" s="146"/>
      <c r="T29" s="146"/>
      <c r="U29" s="146"/>
      <c r="V29" s="146"/>
      <c r="W29" s="142" t="str">
        <f t="shared" si="2"/>
        <v>Bestaande actie</v>
      </c>
      <c r="X29" s="137" t="str">
        <f t="shared" si="3"/>
        <v/>
      </c>
      <c r="Y29" s="79" t="str">
        <f t="shared" si="4"/>
        <v/>
      </c>
      <c r="Z29" s="79" t="str">
        <f t="shared" si="5"/>
        <v/>
      </c>
      <c r="AA29" s="79" t="str">
        <f t="shared" si="6"/>
        <v/>
      </c>
      <c r="AB29" s="79" t="str">
        <f t="shared" si="7"/>
        <v/>
      </c>
      <c r="AC29" s="79" t="str">
        <f t="shared" si="8"/>
        <v/>
      </c>
      <c r="AD29" s="79" t="str">
        <f t="shared" si="9"/>
        <v/>
      </c>
      <c r="AE29" s="134" t="str">
        <f t="shared" si="10"/>
        <v/>
      </c>
    </row>
    <row r="30" spans="1:31" ht="120" customHeight="1" x14ac:dyDescent="0.2">
      <c r="A30" s="85" t="str">
        <f t="shared" si="0"/>
        <v/>
      </c>
      <c r="B30" s="156" t="str">
        <f t="shared" si="1"/>
        <v>D2020.017</v>
      </c>
      <c r="C30" s="172" t="s">
        <v>572</v>
      </c>
      <c r="D30" s="172" t="s">
        <v>470</v>
      </c>
      <c r="E30" s="173" t="str">
        <f>_xlfn.IFNA(VLOOKUP(D30, 'Realisatie acties 2025'!$B$4:$U$498, 6, FALSE)&amp;"", "")</f>
        <v>Actie 3.4. Organisatie van een denk- en inspiratiedag voor alle geïnteresseerde actoren in de regio met het verhogen van vrijetijdsparticipatie van mensen in armoede als thema.</v>
      </c>
      <c r="F30" s="172"/>
      <c r="G30" s="172"/>
      <c r="H30" s="172"/>
      <c r="I30" s="172"/>
      <c r="J30" s="172"/>
      <c r="K30" s="174" t="s">
        <v>669</v>
      </c>
      <c r="M30" s="79">
        <f>IF(C30&lt;&gt;"", IF(C30="Nieuwe actie", MAX(VALUE(Datum_werkingsjaar+1&amp;"000"), $M$3:$M29)+1, IF(D30&lt;&gt;"", VALUE(RIGHT(SUBSTITUTE(D30, ".", ""), 7)), "")), "")</f>
        <v>2020017</v>
      </c>
      <c r="N30" s="146"/>
      <c r="O30" s="146"/>
      <c r="P30" s="146"/>
      <c r="Q30" s="146"/>
      <c r="R30" s="146"/>
      <c r="S30" s="146"/>
      <c r="T30" s="146"/>
      <c r="U30" s="146"/>
      <c r="V30" s="146"/>
      <c r="W30" s="142" t="str">
        <f t="shared" si="2"/>
        <v>Bestaande actie</v>
      </c>
      <c r="X30" s="137" t="str">
        <f t="shared" si="3"/>
        <v/>
      </c>
      <c r="Y30" s="79" t="str">
        <f t="shared" si="4"/>
        <v/>
      </c>
      <c r="Z30" s="79" t="str">
        <f t="shared" si="5"/>
        <v/>
      </c>
      <c r="AA30" s="79" t="str">
        <f t="shared" si="6"/>
        <v/>
      </c>
      <c r="AB30" s="79" t="str">
        <f t="shared" si="7"/>
        <v/>
      </c>
      <c r="AC30" s="79" t="str">
        <f t="shared" si="8"/>
        <v/>
      </c>
      <c r="AD30" s="79" t="str">
        <f t="shared" si="9"/>
        <v/>
      </c>
      <c r="AE30" s="134" t="str">
        <f t="shared" si="10"/>
        <v/>
      </c>
    </row>
    <row r="31" spans="1:31" ht="120" customHeight="1" x14ac:dyDescent="0.2">
      <c r="A31" s="85" t="str">
        <f t="shared" si="0"/>
        <v/>
      </c>
      <c r="B31" s="156" t="str">
        <f t="shared" si="1"/>
        <v>D2023.006</v>
      </c>
      <c r="C31" s="172" t="s">
        <v>572</v>
      </c>
      <c r="D31" s="172" t="s">
        <v>548</v>
      </c>
      <c r="E31" s="173" t="str">
        <f>_xlfn.IFNA(VLOOKUP(D31, 'Realisatie acties 2025'!$B$4:$U$498, 6, FALSE)&amp;"", "")</f>
        <v xml:space="preserve">Actie 3.7 Zuidwest neemt een ondersteunend partnership op in het uitwerken van een regionaal participatie- en netwerktraject als onderdeel in het inburgeringstraject van anderstalige nieuwkomers. </v>
      </c>
      <c r="F31" s="172"/>
      <c r="G31" s="172"/>
      <c r="H31" s="172"/>
      <c r="I31" s="172"/>
      <c r="J31" s="172"/>
      <c r="K31" s="174" t="s">
        <v>670</v>
      </c>
      <c r="M31" s="79">
        <f>IF(C31&lt;&gt;"", IF(C31="Nieuwe actie", MAX(VALUE(Datum_werkingsjaar+1&amp;"000"), $M$3:$M30)+1, IF(D31&lt;&gt;"", VALUE(RIGHT(SUBSTITUTE(D31, ".", ""), 7)), "")), "")</f>
        <v>2023006</v>
      </c>
      <c r="N31" s="146"/>
      <c r="O31" s="146"/>
      <c r="P31" s="146"/>
      <c r="Q31" s="146"/>
      <c r="R31" s="146"/>
      <c r="S31" s="146"/>
      <c r="T31" s="146"/>
      <c r="U31" s="146"/>
      <c r="V31" s="146"/>
      <c r="W31" s="142" t="str">
        <f t="shared" si="2"/>
        <v>Bestaande actie</v>
      </c>
      <c r="X31" s="137" t="str">
        <f t="shared" si="3"/>
        <v/>
      </c>
      <c r="Y31" s="79" t="str">
        <f t="shared" si="4"/>
        <v/>
      </c>
      <c r="Z31" s="79" t="str">
        <f t="shared" si="5"/>
        <v/>
      </c>
      <c r="AA31" s="79" t="str">
        <f t="shared" si="6"/>
        <v/>
      </c>
      <c r="AB31" s="79" t="str">
        <f t="shared" si="7"/>
        <v/>
      </c>
      <c r="AC31" s="79" t="str">
        <f t="shared" si="8"/>
        <v/>
      </c>
      <c r="AD31" s="79" t="str">
        <f t="shared" si="9"/>
        <v/>
      </c>
      <c r="AE31" s="134" t="str">
        <f t="shared" si="10"/>
        <v/>
      </c>
    </row>
    <row r="32" spans="1:31" ht="120" customHeight="1" x14ac:dyDescent="0.2">
      <c r="A32" s="85" t="str">
        <f t="shared" si="0"/>
        <v/>
      </c>
      <c r="B32" s="156" t="str">
        <f t="shared" si="1"/>
        <v>D2021.003</v>
      </c>
      <c r="C32" s="172" t="s">
        <v>572</v>
      </c>
      <c r="D32" s="172" t="s">
        <v>508</v>
      </c>
      <c r="E32" s="173" t="str">
        <f>_xlfn.IFNA(VLOOKUP(D32, 'Realisatie acties 2025'!$B$4:$U$498, 6, FALSE)&amp;"", "")</f>
        <v xml:space="preserve">Actie 1.11. De begeleiding van de indiening van de kandidaatstelling voor een piloottraject digitaal podium/digitale basisinfrasctructuur voor cultuurhuizen in de regio. </v>
      </c>
      <c r="F32" s="172"/>
      <c r="G32" s="172"/>
      <c r="H32" s="172"/>
      <c r="I32" s="172"/>
      <c r="J32" s="172"/>
      <c r="K32" s="174" t="s">
        <v>682</v>
      </c>
      <c r="M32" s="79">
        <f>IF(C32&lt;&gt;"", IF(C32="Nieuwe actie", MAX(VALUE(Datum_werkingsjaar+1&amp;"000"), $M$3:$M31)+1, IF(D32&lt;&gt;"", VALUE(RIGHT(SUBSTITUTE(D32, ".", ""), 7)), "")), "")</f>
        <v>2021003</v>
      </c>
      <c r="N32" s="146"/>
      <c r="O32" s="146"/>
      <c r="P32" s="146"/>
      <c r="Q32" s="146"/>
      <c r="R32" s="146"/>
      <c r="S32" s="146"/>
      <c r="T32" s="146"/>
      <c r="U32" s="146"/>
      <c r="V32" s="146"/>
      <c r="W32" s="142" t="str">
        <f t="shared" si="2"/>
        <v>Bestaande actie</v>
      </c>
      <c r="X32" s="137" t="str">
        <f t="shared" si="3"/>
        <v/>
      </c>
      <c r="Y32" s="79" t="str">
        <f t="shared" si="4"/>
        <v/>
      </c>
      <c r="Z32" s="79" t="str">
        <f t="shared" si="5"/>
        <v/>
      </c>
      <c r="AA32" s="79" t="str">
        <f t="shared" si="6"/>
        <v/>
      </c>
      <c r="AB32" s="79" t="str">
        <f t="shared" si="7"/>
        <v/>
      </c>
      <c r="AC32" s="79" t="str">
        <f t="shared" si="8"/>
        <v/>
      </c>
      <c r="AD32" s="79" t="str">
        <f t="shared" si="9"/>
        <v/>
      </c>
      <c r="AE32" s="134" t="str">
        <f t="shared" si="10"/>
        <v/>
      </c>
    </row>
    <row r="33" spans="1:31" ht="120" customHeight="1" x14ac:dyDescent="0.2">
      <c r="A33" s="85" t="str">
        <f t="shared" si="0"/>
        <v/>
      </c>
      <c r="B33" s="156" t="str">
        <f t="shared" si="1"/>
        <v>D2022.004</v>
      </c>
      <c r="C33" s="172" t="s">
        <v>572</v>
      </c>
      <c r="D33" s="172" t="s">
        <v>532</v>
      </c>
      <c r="E33" s="173" t="str">
        <f>_xlfn.IFNA(VLOOKUP(D33, 'Realisatie acties 2025'!$B$4:$U$498, 6, FALSE)&amp;"", "")</f>
        <v>Actie 5.3. Het actualiseren van arbeidsreglement en rechtspositieregeling ten behoeve van de Zuidwest-medewerkers</v>
      </c>
      <c r="F33" s="172"/>
      <c r="G33" s="172"/>
      <c r="H33" s="172"/>
      <c r="I33" s="172"/>
      <c r="J33" s="172"/>
      <c r="K33" s="174" t="s">
        <v>681</v>
      </c>
      <c r="M33" s="79">
        <f>IF(C33&lt;&gt;"", IF(C33="Nieuwe actie", MAX(VALUE(Datum_werkingsjaar+1&amp;"000"), $M$3:$M32)+1, IF(D33&lt;&gt;"", VALUE(RIGHT(SUBSTITUTE(D33, ".", ""), 7)), "")), "")</f>
        <v>2022004</v>
      </c>
      <c r="N33" s="146"/>
      <c r="O33" s="146"/>
      <c r="P33" s="146"/>
      <c r="Q33" s="146"/>
      <c r="R33" s="146"/>
      <c r="S33" s="146"/>
      <c r="T33" s="146"/>
      <c r="U33" s="146"/>
      <c r="V33" s="146"/>
      <c r="W33" s="142" t="str">
        <f t="shared" si="2"/>
        <v>Bestaande actie</v>
      </c>
      <c r="X33" s="137" t="str">
        <f t="shared" si="3"/>
        <v/>
      </c>
      <c r="Y33" s="79" t="str">
        <f t="shared" si="4"/>
        <v/>
      </c>
      <c r="Z33" s="79" t="str">
        <f t="shared" si="5"/>
        <v/>
      </c>
      <c r="AA33" s="79" t="str">
        <f t="shared" si="6"/>
        <v/>
      </c>
      <c r="AB33" s="79" t="str">
        <f t="shared" si="7"/>
        <v/>
      </c>
      <c r="AC33" s="79" t="str">
        <f t="shared" si="8"/>
        <v/>
      </c>
      <c r="AD33" s="79" t="str">
        <f t="shared" si="9"/>
        <v/>
      </c>
      <c r="AE33" s="134" t="str">
        <f t="shared" si="10"/>
        <v/>
      </c>
    </row>
    <row r="34" spans="1:31" ht="120" customHeight="1" x14ac:dyDescent="0.2">
      <c r="A34" s="85" t="str">
        <f t="shared" si="0"/>
        <v/>
      </c>
      <c r="B34" s="156" t="str">
        <f t="shared" si="1"/>
        <v>D2026.001</v>
      </c>
      <c r="C34" s="172" t="s">
        <v>598</v>
      </c>
      <c r="D34" s="172"/>
      <c r="E34" s="173" t="str">
        <f>_xlfn.IFNA(VLOOKUP(D34, 'Realisatie acties 2025'!$B$4:$U$498, 6, FALSE)&amp;"", "")</f>
        <v/>
      </c>
      <c r="F34" s="172" t="s">
        <v>445</v>
      </c>
      <c r="G34" s="172" t="s">
        <v>455</v>
      </c>
      <c r="H34" s="172"/>
      <c r="I34" s="172" t="s">
        <v>685</v>
      </c>
      <c r="J34" s="172" t="s">
        <v>402</v>
      </c>
      <c r="K34" s="174" t="s">
        <v>686</v>
      </c>
      <c r="M34" s="79">
        <f>IF(C34&lt;&gt;"", IF(C34="Nieuwe actie", MAX(VALUE(Datum_werkingsjaar+1&amp;"000"), $M$3:$M33)+1, IF(D34&lt;&gt;"", VALUE(RIGHT(SUBSTITUTE(D34, ".", ""), 7)), "")), "")</f>
        <v>2026001</v>
      </c>
      <c r="N34" s="146"/>
      <c r="O34" s="146"/>
      <c r="P34" s="146"/>
      <c r="Q34" s="146"/>
      <c r="R34" s="146"/>
      <c r="S34" s="146"/>
      <c r="T34" s="146"/>
      <c r="U34" s="146"/>
      <c r="V34" s="146"/>
      <c r="W34" s="142" t="str">
        <f t="shared" si="2"/>
        <v>Nieuwe actie</v>
      </c>
      <c r="X34" s="137" t="str">
        <f t="shared" si="3"/>
        <v/>
      </c>
      <c r="Y34" s="79" t="str">
        <f t="shared" si="4"/>
        <v/>
      </c>
      <c r="Z34" s="79" t="str">
        <f t="shared" si="5"/>
        <v/>
      </c>
      <c r="AA34" s="79" t="str">
        <f t="shared" si="6"/>
        <v/>
      </c>
      <c r="AB34" s="79" t="str">
        <f t="shared" si="7"/>
        <v/>
      </c>
      <c r="AC34" s="79" t="str">
        <f t="shared" si="8"/>
        <v/>
      </c>
      <c r="AD34" s="79" t="str">
        <f t="shared" si="9"/>
        <v/>
      </c>
      <c r="AE34" s="134" t="str">
        <f t="shared" si="10"/>
        <v/>
      </c>
    </row>
    <row r="35" spans="1:31" ht="120" customHeight="1" x14ac:dyDescent="0.2">
      <c r="A35" s="85" t="str">
        <f t="shared" si="0"/>
        <v/>
      </c>
      <c r="B35" s="156" t="str">
        <f t="shared" si="1"/>
        <v/>
      </c>
      <c r="C35" s="172"/>
      <c r="D35" s="172"/>
      <c r="E35" s="173" t="str">
        <f>_xlfn.IFNA(VLOOKUP(D35, 'Realisatie acties 2025'!$B$4:$U$498, 6, FALSE)&amp;"", "")</f>
        <v/>
      </c>
      <c r="F35" s="172"/>
      <c r="G35" s="172"/>
      <c r="H35" s="172"/>
      <c r="I35" s="172"/>
      <c r="J35" s="172"/>
      <c r="K35" s="174"/>
      <c r="M35" s="79" t="str">
        <f>IF(C35&lt;&gt;"", IF(C35="Nieuwe actie", MAX(VALUE(Datum_werkingsjaar+1&amp;"000"), $M$3:$M34)+1, IF(D35&lt;&gt;"", VALUE(RIGHT(SUBSTITUTE(D35, ".", ""), 7)), "")), "")</f>
        <v/>
      </c>
      <c r="N35" s="146"/>
      <c r="O35" s="146"/>
      <c r="P35" s="146"/>
      <c r="Q35" s="146"/>
      <c r="R35" s="146"/>
      <c r="S35" s="146"/>
      <c r="T35" s="146"/>
      <c r="U35" s="146"/>
      <c r="V35" s="146"/>
      <c r="W35" s="142" t="str">
        <f t="shared" si="2"/>
        <v/>
      </c>
      <c r="X35" s="137" t="str">
        <f t="shared" si="3"/>
        <v/>
      </c>
      <c r="Y35" s="79" t="str">
        <f t="shared" si="4"/>
        <v/>
      </c>
      <c r="Z35" s="79" t="str">
        <f t="shared" si="5"/>
        <v/>
      </c>
      <c r="AA35" s="79" t="str">
        <f t="shared" si="6"/>
        <v/>
      </c>
      <c r="AB35" s="79" t="str">
        <f t="shared" si="7"/>
        <v/>
      </c>
      <c r="AC35" s="79" t="str">
        <f t="shared" si="8"/>
        <v/>
      </c>
      <c r="AD35" s="79" t="str">
        <f t="shared" si="9"/>
        <v/>
      </c>
      <c r="AE35" s="134" t="str">
        <f t="shared" si="10"/>
        <v/>
      </c>
    </row>
    <row r="36" spans="1:31" ht="120" customHeight="1" x14ac:dyDescent="0.2">
      <c r="A36" s="85" t="str">
        <f t="shared" si="0"/>
        <v/>
      </c>
      <c r="B36" s="156" t="str">
        <f t="shared" si="1"/>
        <v/>
      </c>
      <c r="C36" s="172"/>
      <c r="D36" s="172"/>
      <c r="E36" s="173" t="str">
        <f>_xlfn.IFNA(VLOOKUP(D36, 'Realisatie acties 2025'!$B$4:$U$498, 6, FALSE)&amp;"", "")</f>
        <v/>
      </c>
      <c r="F36" s="172"/>
      <c r="G36" s="172"/>
      <c r="H36" s="172"/>
      <c r="I36" s="172"/>
      <c r="J36" s="172"/>
      <c r="K36" s="174"/>
      <c r="M36" s="79" t="str">
        <f>IF(C36&lt;&gt;"", IF(C36="Nieuwe actie", MAX(VALUE(Datum_werkingsjaar+1&amp;"000"), $M$3:$M35)+1, IF(D36&lt;&gt;"", VALUE(RIGHT(SUBSTITUTE(D36, ".", ""), 7)), "")), "")</f>
        <v/>
      </c>
      <c r="N36" s="146"/>
      <c r="O36" s="146"/>
      <c r="P36" s="146"/>
      <c r="Q36" s="146"/>
      <c r="R36" s="146"/>
      <c r="S36" s="146"/>
      <c r="T36" s="146"/>
      <c r="U36" s="146"/>
      <c r="V36" s="146"/>
      <c r="W36" s="142" t="str">
        <f t="shared" si="2"/>
        <v/>
      </c>
      <c r="X36" s="137" t="str">
        <f t="shared" si="3"/>
        <v/>
      </c>
      <c r="Y36" s="79" t="str">
        <f t="shared" si="4"/>
        <v/>
      </c>
      <c r="Z36" s="79" t="str">
        <f t="shared" si="5"/>
        <v/>
      </c>
      <c r="AA36" s="79" t="str">
        <f t="shared" si="6"/>
        <v/>
      </c>
      <c r="AB36" s="79" t="str">
        <f t="shared" si="7"/>
        <v/>
      </c>
      <c r="AC36" s="79" t="str">
        <f t="shared" si="8"/>
        <v/>
      </c>
      <c r="AD36" s="79" t="str">
        <f t="shared" si="9"/>
        <v/>
      </c>
      <c r="AE36" s="134" t="str">
        <f t="shared" si="10"/>
        <v/>
      </c>
    </row>
    <row r="37" spans="1:31" ht="120" customHeight="1" x14ac:dyDescent="0.2">
      <c r="A37" s="85" t="str">
        <f t="shared" si="0"/>
        <v/>
      </c>
      <c r="B37" s="156" t="str">
        <f t="shared" si="1"/>
        <v/>
      </c>
      <c r="C37" s="172"/>
      <c r="D37" s="172"/>
      <c r="E37" s="173" t="str">
        <f>_xlfn.IFNA(VLOOKUP(D37, 'Realisatie acties 2025'!$B$4:$U$498, 6, FALSE)&amp;"", "")</f>
        <v/>
      </c>
      <c r="F37" s="172"/>
      <c r="G37" s="172"/>
      <c r="H37" s="172"/>
      <c r="I37" s="172"/>
      <c r="J37" s="172"/>
      <c r="K37" s="174"/>
      <c r="M37" s="79" t="str">
        <f>IF(C37&lt;&gt;"", IF(C37="Nieuwe actie", MAX(VALUE(Datum_werkingsjaar+1&amp;"000"), $M$3:$M36)+1, IF(D37&lt;&gt;"", VALUE(RIGHT(SUBSTITUTE(D37, ".", ""), 7)), "")), "")</f>
        <v/>
      </c>
      <c r="N37" s="146"/>
      <c r="O37" s="146"/>
      <c r="P37" s="146"/>
      <c r="Q37" s="146"/>
      <c r="R37" s="146"/>
      <c r="S37" s="146"/>
      <c r="T37" s="146"/>
      <c r="U37" s="146"/>
      <c r="V37" s="146"/>
      <c r="W37" s="142" t="str">
        <f t="shared" si="2"/>
        <v/>
      </c>
      <c r="X37" s="137" t="str">
        <f t="shared" si="3"/>
        <v/>
      </c>
      <c r="Y37" s="79" t="str">
        <f t="shared" si="4"/>
        <v/>
      </c>
      <c r="Z37" s="79" t="str">
        <f t="shared" si="5"/>
        <v/>
      </c>
      <c r="AA37" s="79" t="str">
        <f t="shared" si="6"/>
        <v/>
      </c>
      <c r="AB37" s="79" t="str">
        <f t="shared" si="7"/>
        <v/>
      </c>
      <c r="AC37" s="79" t="str">
        <f t="shared" si="8"/>
        <v/>
      </c>
      <c r="AD37" s="79" t="str">
        <f t="shared" si="9"/>
        <v/>
      </c>
      <c r="AE37" s="134" t="str">
        <f t="shared" si="10"/>
        <v/>
      </c>
    </row>
    <row r="38" spans="1:31" ht="120" customHeight="1" x14ac:dyDescent="0.2">
      <c r="A38" s="85" t="str">
        <f t="shared" si="0"/>
        <v/>
      </c>
      <c r="B38" s="156" t="str">
        <f t="shared" si="1"/>
        <v/>
      </c>
      <c r="C38" s="172"/>
      <c r="D38" s="172"/>
      <c r="E38" s="173" t="str">
        <f>_xlfn.IFNA(VLOOKUP(D38, 'Realisatie acties 2025'!$B$4:$U$498, 6, FALSE)&amp;"", "")</f>
        <v/>
      </c>
      <c r="F38" s="172"/>
      <c r="G38" s="172"/>
      <c r="H38" s="172"/>
      <c r="I38" s="172"/>
      <c r="J38" s="172"/>
      <c r="K38" s="174"/>
      <c r="M38" s="79" t="str">
        <f>IF(C38&lt;&gt;"", IF(C38="Nieuwe actie", MAX(VALUE(Datum_werkingsjaar+1&amp;"000"), $M$3:$M37)+1, IF(D38&lt;&gt;"", VALUE(RIGHT(SUBSTITUTE(D38, ".", ""), 7)), "")), "")</f>
        <v/>
      </c>
      <c r="N38" s="146"/>
      <c r="O38" s="146"/>
      <c r="P38" s="146"/>
      <c r="Q38" s="146"/>
      <c r="R38" s="146"/>
      <c r="S38" s="146"/>
      <c r="T38" s="146"/>
      <c r="U38" s="146"/>
      <c r="V38" s="146"/>
      <c r="W38" s="142" t="str">
        <f t="shared" si="2"/>
        <v/>
      </c>
      <c r="X38" s="137" t="str">
        <f t="shared" si="3"/>
        <v/>
      </c>
      <c r="Y38" s="79" t="str">
        <f t="shared" si="4"/>
        <v/>
      </c>
      <c r="Z38" s="79" t="str">
        <f t="shared" si="5"/>
        <v/>
      </c>
      <c r="AA38" s="79" t="str">
        <f t="shared" si="6"/>
        <v/>
      </c>
      <c r="AB38" s="79" t="str">
        <f t="shared" si="7"/>
        <v/>
      </c>
      <c r="AC38" s="79" t="str">
        <f t="shared" si="8"/>
        <v/>
      </c>
      <c r="AD38" s="79" t="str">
        <f t="shared" si="9"/>
        <v/>
      </c>
      <c r="AE38" s="134" t="str">
        <f t="shared" si="10"/>
        <v/>
      </c>
    </row>
    <row r="39" spans="1:31" ht="120" customHeight="1" x14ac:dyDescent="0.2">
      <c r="A39" s="85" t="str">
        <f t="shared" si="0"/>
        <v/>
      </c>
      <c r="B39" s="156" t="str">
        <f t="shared" si="1"/>
        <v/>
      </c>
      <c r="C39" s="172"/>
      <c r="D39" s="172"/>
      <c r="E39" s="173" t="str">
        <f>_xlfn.IFNA(VLOOKUP(D39, 'Realisatie acties 2025'!$B$4:$U$498, 6, FALSE)&amp;"", "")</f>
        <v/>
      </c>
      <c r="F39" s="172"/>
      <c r="G39" s="172"/>
      <c r="H39" s="172"/>
      <c r="I39" s="172"/>
      <c r="J39" s="172"/>
      <c r="K39" s="174"/>
      <c r="M39" s="79" t="str">
        <f>IF(C39&lt;&gt;"", IF(C39="Nieuwe actie", MAX(VALUE(Datum_werkingsjaar+1&amp;"000"), $M$3:$M38)+1, IF(D39&lt;&gt;"", VALUE(RIGHT(SUBSTITUTE(D39, ".", ""), 7)), "")), "")</f>
        <v/>
      </c>
      <c r="N39" s="146"/>
      <c r="O39" s="146"/>
      <c r="P39" s="146"/>
      <c r="Q39" s="146"/>
      <c r="R39" s="146"/>
      <c r="S39" s="146"/>
      <c r="T39" s="146"/>
      <c r="U39" s="146"/>
      <c r="V39" s="146"/>
      <c r="W39" s="142" t="str">
        <f t="shared" si="2"/>
        <v/>
      </c>
      <c r="X39" s="137" t="str">
        <f t="shared" si="3"/>
        <v/>
      </c>
      <c r="Y39" s="79" t="str">
        <f t="shared" si="4"/>
        <v/>
      </c>
      <c r="Z39" s="79" t="str">
        <f t="shared" si="5"/>
        <v/>
      </c>
      <c r="AA39" s="79" t="str">
        <f t="shared" si="6"/>
        <v/>
      </c>
      <c r="AB39" s="79" t="str">
        <f t="shared" si="7"/>
        <v/>
      </c>
      <c r="AC39" s="79" t="str">
        <f t="shared" si="8"/>
        <v/>
      </c>
      <c r="AD39" s="79" t="str">
        <f t="shared" si="9"/>
        <v/>
      </c>
      <c r="AE39" s="134" t="str">
        <f t="shared" si="10"/>
        <v/>
      </c>
    </row>
    <row r="40" spans="1:31" ht="120" customHeight="1" x14ac:dyDescent="0.2">
      <c r="A40" s="85" t="str">
        <f t="shared" si="0"/>
        <v/>
      </c>
      <c r="B40" s="156" t="str">
        <f t="shared" si="1"/>
        <v/>
      </c>
      <c r="C40" s="172"/>
      <c r="D40" s="172"/>
      <c r="E40" s="173" t="str">
        <f>_xlfn.IFNA(VLOOKUP(D40, 'Realisatie acties 2025'!$B$4:$U$498, 6, FALSE)&amp;"", "")</f>
        <v/>
      </c>
      <c r="F40" s="172"/>
      <c r="G40" s="172"/>
      <c r="H40" s="172"/>
      <c r="I40" s="172"/>
      <c r="J40" s="172"/>
      <c r="K40" s="174"/>
      <c r="M40" s="79" t="str">
        <f>IF(C40&lt;&gt;"", IF(C40="Nieuwe actie", MAX(VALUE(Datum_werkingsjaar+1&amp;"000"), $M$3:$M39)+1, IF(D40&lt;&gt;"", VALUE(RIGHT(SUBSTITUTE(D40, ".", ""), 7)), "")), "")</f>
        <v/>
      </c>
      <c r="N40" s="146"/>
      <c r="O40" s="146"/>
      <c r="P40" s="146"/>
      <c r="Q40" s="146"/>
      <c r="R40" s="146"/>
      <c r="S40" s="146"/>
      <c r="T40" s="146"/>
      <c r="U40" s="146"/>
      <c r="V40" s="146"/>
      <c r="W40" s="142" t="str">
        <f t="shared" si="2"/>
        <v/>
      </c>
      <c r="X40" s="137" t="str">
        <f t="shared" si="3"/>
        <v/>
      </c>
      <c r="Y40" s="79" t="str">
        <f t="shared" si="4"/>
        <v/>
      </c>
      <c r="Z40" s="79" t="str">
        <f t="shared" si="5"/>
        <v/>
      </c>
      <c r="AA40" s="79" t="str">
        <f t="shared" si="6"/>
        <v/>
      </c>
      <c r="AB40" s="79" t="str">
        <f t="shared" si="7"/>
        <v/>
      </c>
      <c r="AC40" s="79" t="str">
        <f t="shared" si="8"/>
        <v/>
      </c>
      <c r="AD40" s="79" t="str">
        <f t="shared" si="9"/>
        <v/>
      </c>
      <c r="AE40" s="134" t="str">
        <f t="shared" si="10"/>
        <v/>
      </c>
    </row>
    <row r="41" spans="1:31" ht="120" customHeight="1" x14ac:dyDescent="0.2">
      <c r="A41" s="85" t="str">
        <f t="shared" si="0"/>
        <v/>
      </c>
      <c r="B41" s="156" t="str">
        <f t="shared" si="1"/>
        <v/>
      </c>
      <c r="C41" s="172"/>
      <c r="D41" s="172"/>
      <c r="E41" s="173" t="str">
        <f>_xlfn.IFNA(VLOOKUP(D41, 'Realisatie acties 2025'!$B$4:$U$498, 6, FALSE)&amp;"", "")</f>
        <v/>
      </c>
      <c r="F41" s="172"/>
      <c r="G41" s="172"/>
      <c r="H41" s="172"/>
      <c r="I41" s="172"/>
      <c r="J41" s="172"/>
      <c r="K41" s="174"/>
      <c r="M41" s="79" t="str">
        <f>IF(C41&lt;&gt;"", IF(C41="Nieuwe actie", MAX(VALUE(Datum_werkingsjaar+1&amp;"000"), $M$3:$M40)+1, IF(D41&lt;&gt;"", VALUE(RIGHT(SUBSTITUTE(D41, ".", ""), 7)), "")), "")</f>
        <v/>
      </c>
      <c r="N41" s="146"/>
      <c r="O41" s="146"/>
      <c r="P41" s="146"/>
      <c r="Q41" s="146"/>
      <c r="R41" s="146"/>
      <c r="S41" s="146"/>
      <c r="T41" s="146"/>
      <c r="U41" s="146"/>
      <c r="V41" s="146"/>
      <c r="W41" s="142" t="str">
        <f t="shared" si="2"/>
        <v/>
      </c>
      <c r="X41" s="137" t="str">
        <f t="shared" si="3"/>
        <v/>
      </c>
      <c r="Y41" s="79" t="str">
        <f t="shared" si="4"/>
        <v/>
      </c>
      <c r="Z41" s="79" t="str">
        <f t="shared" si="5"/>
        <v/>
      </c>
      <c r="AA41" s="79" t="str">
        <f t="shared" si="6"/>
        <v/>
      </c>
      <c r="AB41" s="79" t="str">
        <f t="shared" si="7"/>
        <v/>
      </c>
      <c r="AC41" s="79" t="str">
        <f t="shared" si="8"/>
        <v/>
      </c>
      <c r="AD41" s="79" t="str">
        <f t="shared" si="9"/>
        <v/>
      </c>
      <c r="AE41" s="134" t="str">
        <f t="shared" si="10"/>
        <v/>
      </c>
    </row>
    <row r="42" spans="1:31" ht="120" customHeight="1" x14ac:dyDescent="0.2">
      <c r="A42" s="85" t="str">
        <f t="shared" si="0"/>
        <v/>
      </c>
      <c r="B42" s="156" t="str">
        <f t="shared" si="1"/>
        <v/>
      </c>
      <c r="C42" s="172"/>
      <c r="D42" s="172"/>
      <c r="E42" s="173" t="str">
        <f>_xlfn.IFNA(VLOOKUP(D42, 'Realisatie acties 2025'!$B$4:$U$498, 6, FALSE)&amp;"", "")</f>
        <v/>
      </c>
      <c r="F42" s="172"/>
      <c r="G42" s="172"/>
      <c r="H42" s="172"/>
      <c r="I42" s="172"/>
      <c r="J42" s="172"/>
      <c r="K42" s="174"/>
      <c r="M42" s="79" t="str">
        <f>IF(C42&lt;&gt;"", IF(C42="Nieuwe actie", MAX(VALUE(Datum_werkingsjaar+1&amp;"000"), $M$3:$M41)+1, IF(D42&lt;&gt;"", VALUE(RIGHT(SUBSTITUTE(D42, ".", ""), 7)), "")), "")</f>
        <v/>
      </c>
      <c r="N42" s="146"/>
      <c r="O42" s="146"/>
      <c r="P42" s="146"/>
      <c r="Q42" s="146"/>
      <c r="R42" s="146"/>
      <c r="S42" s="146"/>
      <c r="T42" s="146"/>
      <c r="U42" s="146"/>
      <c r="V42" s="146"/>
      <c r="W42" s="142" t="str">
        <f t="shared" si="2"/>
        <v/>
      </c>
      <c r="X42" s="137" t="str">
        <f t="shared" si="3"/>
        <v/>
      </c>
      <c r="Y42" s="79" t="str">
        <f t="shared" si="4"/>
        <v/>
      </c>
      <c r="Z42" s="79" t="str">
        <f t="shared" si="5"/>
        <v/>
      </c>
      <c r="AA42" s="79" t="str">
        <f t="shared" si="6"/>
        <v/>
      </c>
      <c r="AB42" s="79" t="str">
        <f t="shared" si="7"/>
        <v/>
      </c>
      <c r="AC42" s="79" t="str">
        <f t="shared" si="8"/>
        <v/>
      </c>
      <c r="AD42" s="79" t="str">
        <f t="shared" si="9"/>
        <v/>
      </c>
      <c r="AE42" s="134" t="str">
        <f t="shared" si="10"/>
        <v/>
      </c>
    </row>
    <row r="43" spans="1:31" ht="120" customHeight="1" x14ac:dyDescent="0.2">
      <c r="A43" s="85" t="str">
        <f t="shared" si="0"/>
        <v/>
      </c>
      <c r="B43" s="156" t="str">
        <f t="shared" si="1"/>
        <v/>
      </c>
      <c r="C43" s="172"/>
      <c r="D43" s="172"/>
      <c r="E43" s="173" t="str">
        <f>_xlfn.IFNA(VLOOKUP(D43, 'Realisatie acties 2025'!$B$4:$U$498, 6, FALSE)&amp;"", "")</f>
        <v/>
      </c>
      <c r="F43" s="172"/>
      <c r="G43" s="172"/>
      <c r="H43" s="172"/>
      <c r="I43" s="172"/>
      <c r="J43" s="172"/>
      <c r="K43" s="174"/>
      <c r="M43" s="79" t="str">
        <f>IF(C43&lt;&gt;"", IF(C43="Nieuwe actie", MAX(VALUE(Datum_werkingsjaar+1&amp;"000"), $M$3:$M42)+1, IF(D43&lt;&gt;"", VALUE(RIGHT(SUBSTITUTE(D43, ".", ""), 7)), "")), "")</f>
        <v/>
      </c>
      <c r="N43" s="146"/>
      <c r="O43" s="146"/>
      <c r="P43" s="146"/>
      <c r="Q43" s="146"/>
      <c r="R43" s="146"/>
      <c r="S43" s="146"/>
      <c r="T43" s="146"/>
      <c r="U43" s="146"/>
      <c r="V43" s="146"/>
      <c r="W43" s="142" t="str">
        <f t="shared" si="2"/>
        <v/>
      </c>
      <c r="X43" s="137" t="str">
        <f t="shared" si="3"/>
        <v/>
      </c>
      <c r="Y43" s="79" t="str">
        <f t="shared" si="4"/>
        <v/>
      </c>
      <c r="Z43" s="79" t="str">
        <f t="shared" si="5"/>
        <v/>
      </c>
      <c r="AA43" s="79" t="str">
        <f t="shared" si="6"/>
        <v/>
      </c>
      <c r="AB43" s="79" t="str">
        <f t="shared" si="7"/>
        <v/>
      </c>
      <c r="AC43" s="79" t="str">
        <f t="shared" si="8"/>
        <v/>
      </c>
      <c r="AD43" s="79" t="str">
        <f t="shared" si="9"/>
        <v/>
      </c>
      <c r="AE43" s="134" t="str">
        <f t="shared" si="10"/>
        <v/>
      </c>
    </row>
    <row r="44" spans="1:31" ht="120" customHeight="1" x14ac:dyDescent="0.2">
      <c r="A44" s="85" t="str">
        <f t="shared" si="0"/>
        <v/>
      </c>
      <c r="B44" s="156" t="str">
        <f t="shared" si="1"/>
        <v/>
      </c>
      <c r="C44" s="172"/>
      <c r="D44" s="172"/>
      <c r="E44" s="173" t="str">
        <f>_xlfn.IFNA(VLOOKUP(D44, 'Realisatie acties 2025'!$B$4:$U$498, 6, FALSE)&amp;"", "")</f>
        <v/>
      </c>
      <c r="F44" s="172"/>
      <c r="G44" s="172"/>
      <c r="H44" s="172"/>
      <c r="I44" s="172"/>
      <c r="J44" s="172"/>
      <c r="K44" s="174"/>
      <c r="M44" s="79" t="str">
        <f>IF(C44&lt;&gt;"", IF(C44="Nieuwe actie", MAX(VALUE(Datum_werkingsjaar+1&amp;"000"), $M$3:$M43)+1, IF(D44&lt;&gt;"", VALUE(RIGHT(SUBSTITUTE(D44, ".", ""), 7)), "")), "")</f>
        <v/>
      </c>
      <c r="N44" s="146"/>
      <c r="O44" s="146"/>
      <c r="P44" s="146"/>
      <c r="Q44" s="146"/>
      <c r="R44" s="146"/>
      <c r="S44" s="146"/>
      <c r="T44" s="146"/>
      <c r="U44" s="146"/>
      <c r="V44" s="146"/>
      <c r="W44" s="142" t="str">
        <f t="shared" si="2"/>
        <v/>
      </c>
      <c r="X44" s="137" t="str">
        <f t="shared" si="3"/>
        <v/>
      </c>
      <c r="Y44" s="79" t="str">
        <f t="shared" si="4"/>
        <v/>
      </c>
      <c r="Z44" s="79" t="str">
        <f t="shared" si="5"/>
        <v/>
      </c>
      <c r="AA44" s="79" t="str">
        <f t="shared" si="6"/>
        <v/>
      </c>
      <c r="AB44" s="79" t="str">
        <f t="shared" si="7"/>
        <v/>
      </c>
      <c r="AC44" s="79" t="str">
        <f t="shared" si="8"/>
        <v/>
      </c>
      <c r="AD44" s="79" t="str">
        <f t="shared" si="9"/>
        <v/>
      </c>
      <c r="AE44" s="134" t="str">
        <f t="shared" si="10"/>
        <v/>
      </c>
    </row>
    <row r="45" spans="1:31" ht="120" customHeight="1" x14ac:dyDescent="0.2">
      <c r="A45" s="85" t="str">
        <f t="shared" si="0"/>
        <v/>
      </c>
      <c r="B45" s="156" t="str">
        <f t="shared" si="1"/>
        <v/>
      </c>
      <c r="C45" s="172"/>
      <c r="D45" s="172"/>
      <c r="E45" s="173" t="str">
        <f>_xlfn.IFNA(VLOOKUP(D45, 'Realisatie acties 2025'!$B$4:$U$498, 6, FALSE)&amp;"", "")</f>
        <v/>
      </c>
      <c r="F45" s="172"/>
      <c r="G45" s="172"/>
      <c r="H45" s="172"/>
      <c r="I45" s="172"/>
      <c r="J45" s="172"/>
      <c r="K45" s="174"/>
      <c r="M45" s="79" t="str">
        <f>IF(C45&lt;&gt;"", IF(C45="Nieuwe actie", MAX(VALUE(Datum_werkingsjaar+1&amp;"000"), $M$3:$M44)+1, IF(D45&lt;&gt;"", VALUE(RIGHT(SUBSTITUTE(D45, ".", ""), 7)), "")), "")</f>
        <v/>
      </c>
      <c r="N45" s="146"/>
      <c r="O45" s="146"/>
      <c r="P45" s="146"/>
      <c r="Q45" s="146"/>
      <c r="R45" s="146"/>
      <c r="S45" s="146"/>
      <c r="T45" s="146"/>
      <c r="U45" s="146"/>
      <c r="V45" s="146"/>
      <c r="W45" s="142" t="str">
        <f t="shared" si="2"/>
        <v/>
      </c>
      <c r="X45" s="137" t="str">
        <f t="shared" si="3"/>
        <v/>
      </c>
      <c r="Y45" s="79" t="str">
        <f t="shared" si="4"/>
        <v/>
      </c>
      <c r="Z45" s="79" t="str">
        <f t="shared" si="5"/>
        <v/>
      </c>
      <c r="AA45" s="79" t="str">
        <f t="shared" si="6"/>
        <v/>
      </c>
      <c r="AB45" s="79" t="str">
        <f t="shared" si="7"/>
        <v/>
      </c>
      <c r="AC45" s="79" t="str">
        <f t="shared" si="8"/>
        <v/>
      </c>
      <c r="AD45" s="79" t="str">
        <f t="shared" si="9"/>
        <v/>
      </c>
      <c r="AE45" s="134" t="str">
        <f t="shared" si="10"/>
        <v/>
      </c>
    </row>
    <row r="46" spans="1:31" ht="120" customHeight="1" x14ac:dyDescent="0.2">
      <c r="A46" s="85" t="str">
        <f t="shared" si="0"/>
        <v/>
      </c>
      <c r="B46" s="156" t="str">
        <f t="shared" si="1"/>
        <v/>
      </c>
      <c r="C46" s="172"/>
      <c r="D46" s="172"/>
      <c r="E46" s="173" t="str">
        <f>_xlfn.IFNA(VLOOKUP(D46, 'Realisatie acties 2025'!$B$4:$U$498, 6, FALSE)&amp;"", "")</f>
        <v/>
      </c>
      <c r="F46" s="172"/>
      <c r="G46" s="172"/>
      <c r="H46" s="172"/>
      <c r="I46" s="172"/>
      <c r="J46" s="172"/>
      <c r="K46" s="174"/>
      <c r="M46" s="79" t="str">
        <f>IF(C46&lt;&gt;"", IF(C46="Nieuwe actie", MAX(VALUE(Datum_werkingsjaar+1&amp;"000"), $M$3:$M45)+1, IF(D46&lt;&gt;"", VALUE(RIGHT(SUBSTITUTE(D46, ".", ""), 7)), "")), "")</f>
        <v/>
      </c>
      <c r="N46" s="146"/>
      <c r="O46" s="146"/>
      <c r="P46" s="146"/>
      <c r="Q46" s="146"/>
      <c r="R46" s="146"/>
      <c r="S46" s="146"/>
      <c r="T46" s="146"/>
      <c r="U46" s="146"/>
      <c r="V46" s="146"/>
      <c r="W46" s="142" t="str">
        <f t="shared" si="2"/>
        <v/>
      </c>
      <c r="X46" s="137" t="str">
        <f t="shared" si="3"/>
        <v/>
      </c>
      <c r="Y46" s="79" t="str">
        <f t="shared" si="4"/>
        <v/>
      </c>
      <c r="Z46" s="79" t="str">
        <f t="shared" si="5"/>
        <v/>
      </c>
      <c r="AA46" s="79" t="str">
        <f t="shared" si="6"/>
        <v/>
      </c>
      <c r="AB46" s="79" t="str">
        <f t="shared" si="7"/>
        <v/>
      </c>
      <c r="AC46" s="79" t="str">
        <f t="shared" si="8"/>
        <v/>
      </c>
      <c r="AD46" s="79" t="str">
        <f t="shared" si="9"/>
        <v/>
      </c>
      <c r="AE46" s="134" t="str">
        <f t="shared" si="10"/>
        <v/>
      </c>
    </row>
    <row r="47" spans="1:31" ht="120" customHeight="1" x14ac:dyDescent="0.2">
      <c r="A47" s="85" t="str">
        <f t="shared" si="0"/>
        <v/>
      </c>
      <c r="B47" s="156" t="str">
        <f t="shared" si="1"/>
        <v/>
      </c>
      <c r="C47" s="172"/>
      <c r="D47" s="172"/>
      <c r="E47" s="173" t="str">
        <f>_xlfn.IFNA(VLOOKUP(D47, 'Realisatie acties 2025'!$B$4:$U$498, 6, FALSE)&amp;"", "")</f>
        <v/>
      </c>
      <c r="F47" s="172"/>
      <c r="G47" s="172"/>
      <c r="H47" s="172"/>
      <c r="I47" s="172"/>
      <c r="J47" s="172"/>
      <c r="K47" s="174"/>
      <c r="M47" s="79" t="str">
        <f>IF(C47&lt;&gt;"", IF(C47="Nieuwe actie", MAX(VALUE(Datum_werkingsjaar+1&amp;"000"), $M$3:$M46)+1, IF(D47&lt;&gt;"", VALUE(RIGHT(SUBSTITUTE(D47, ".", ""), 7)), "")), "")</f>
        <v/>
      </c>
      <c r="N47" s="146"/>
      <c r="O47" s="146"/>
      <c r="P47" s="146"/>
      <c r="Q47" s="146"/>
      <c r="R47" s="146"/>
      <c r="S47" s="146"/>
      <c r="T47" s="146"/>
      <c r="U47" s="146"/>
      <c r="V47" s="146"/>
      <c r="W47" s="142" t="str">
        <f t="shared" si="2"/>
        <v/>
      </c>
      <c r="X47" s="137" t="str">
        <f t="shared" si="3"/>
        <v/>
      </c>
      <c r="Y47" s="79" t="str">
        <f t="shared" si="4"/>
        <v/>
      </c>
      <c r="Z47" s="79" t="str">
        <f t="shared" si="5"/>
        <v/>
      </c>
      <c r="AA47" s="79" t="str">
        <f t="shared" si="6"/>
        <v/>
      </c>
      <c r="AB47" s="79" t="str">
        <f t="shared" si="7"/>
        <v/>
      </c>
      <c r="AC47" s="79" t="str">
        <f t="shared" si="8"/>
        <v/>
      </c>
      <c r="AD47" s="79" t="str">
        <f t="shared" si="9"/>
        <v/>
      </c>
      <c r="AE47" s="134" t="str">
        <f t="shared" si="10"/>
        <v/>
      </c>
    </row>
    <row r="48" spans="1:31" ht="120" customHeight="1" x14ac:dyDescent="0.2">
      <c r="A48" s="85" t="str">
        <f t="shared" si="0"/>
        <v/>
      </c>
      <c r="B48" s="156" t="str">
        <f t="shared" si="1"/>
        <v/>
      </c>
      <c r="C48" s="172"/>
      <c r="D48" s="172"/>
      <c r="E48" s="173" t="str">
        <f>_xlfn.IFNA(VLOOKUP(D48, 'Realisatie acties 2025'!$B$4:$U$498, 6, FALSE)&amp;"", "")</f>
        <v/>
      </c>
      <c r="F48" s="172"/>
      <c r="G48" s="172"/>
      <c r="H48" s="172"/>
      <c r="I48" s="172"/>
      <c r="J48" s="172"/>
      <c r="K48" s="174"/>
      <c r="M48" s="79" t="str">
        <f>IF(C48&lt;&gt;"", IF(C48="Nieuwe actie", MAX(VALUE(Datum_werkingsjaar+1&amp;"000"), $M$3:$M47)+1, IF(D48&lt;&gt;"", VALUE(RIGHT(SUBSTITUTE(D48, ".", ""), 7)), "")), "")</f>
        <v/>
      </c>
      <c r="N48" s="146"/>
      <c r="O48" s="146"/>
      <c r="P48" s="146"/>
      <c r="Q48" s="146"/>
      <c r="R48" s="146"/>
      <c r="S48" s="146"/>
      <c r="T48" s="146"/>
      <c r="U48" s="146"/>
      <c r="V48" s="146"/>
      <c r="W48" s="142" t="str">
        <f t="shared" si="2"/>
        <v/>
      </c>
      <c r="X48" s="137" t="str">
        <f t="shared" si="3"/>
        <v/>
      </c>
      <c r="Y48" s="79" t="str">
        <f t="shared" si="4"/>
        <v/>
      </c>
      <c r="Z48" s="79" t="str">
        <f t="shared" si="5"/>
        <v/>
      </c>
      <c r="AA48" s="79" t="str">
        <f t="shared" si="6"/>
        <v/>
      </c>
      <c r="AB48" s="79" t="str">
        <f t="shared" si="7"/>
        <v/>
      </c>
      <c r="AC48" s="79" t="str">
        <f t="shared" si="8"/>
        <v/>
      </c>
      <c r="AD48" s="79" t="str">
        <f t="shared" si="9"/>
        <v/>
      </c>
      <c r="AE48" s="134" t="str">
        <f t="shared" si="10"/>
        <v/>
      </c>
    </row>
    <row r="49" spans="1:31" ht="120" customHeight="1" x14ac:dyDescent="0.2">
      <c r="A49" s="85" t="str">
        <f t="shared" si="0"/>
        <v/>
      </c>
      <c r="B49" s="156" t="str">
        <f t="shared" si="1"/>
        <v/>
      </c>
      <c r="C49" s="172"/>
      <c r="D49" s="172"/>
      <c r="E49" s="173" t="str">
        <f>_xlfn.IFNA(VLOOKUP(D49, 'Realisatie acties 2025'!$B$4:$U$498, 6, FALSE)&amp;"", "")</f>
        <v/>
      </c>
      <c r="F49" s="172"/>
      <c r="G49" s="172"/>
      <c r="H49" s="172"/>
      <c r="I49" s="172"/>
      <c r="J49" s="172"/>
      <c r="K49" s="174"/>
      <c r="M49" s="79" t="str">
        <f>IF(C49&lt;&gt;"", IF(C49="Nieuwe actie", MAX(VALUE(Datum_werkingsjaar+1&amp;"000"), $M$3:$M48)+1, IF(D49&lt;&gt;"", VALUE(RIGHT(SUBSTITUTE(D49, ".", ""), 7)), "")), "")</f>
        <v/>
      </c>
      <c r="N49" s="146"/>
      <c r="O49" s="146"/>
      <c r="P49" s="146"/>
      <c r="Q49" s="146"/>
      <c r="R49" s="146"/>
      <c r="S49" s="146"/>
      <c r="T49" s="146"/>
      <c r="U49" s="146"/>
      <c r="V49" s="146"/>
      <c r="W49" s="142" t="str">
        <f t="shared" si="2"/>
        <v/>
      </c>
      <c r="X49" s="137" t="str">
        <f t="shared" si="3"/>
        <v/>
      </c>
      <c r="Y49" s="79" t="str">
        <f t="shared" si="4"/>
        <v/>
      </c>
      <c r="Z49" s="79" t="str">
        <f t="shared" si="5"/>
        <v/>
      </c>
      <c r="AA49" s="79" t="str">
        <f t="shared" si="6"/>
        <v/>
      </c>
      <c r="AB49" s="79" t="str">
        <f t="shared" si="7"/>
        <v/>
      </c>
      <c r="AC49" s="79" t="str">
        <f t="shared" si="8"/>
        <v/>
      </c>
      <c r="AD49" s="79" t="str">
        <f t="shared" si="9"/>
        <v/>
      </c>
      <c r="AE49" s="134" t="str">
        <f t="shared" si="10"/>
        <v/>
      </c>
    </row>
    <row r="50" spans="1:31" ht="120" customHeight="1" x14ac:dyDescent="0.2">
      <c r="A50" s="85" t="str">
        <f t="shared" si="0"/>
        <v/>
      </c>
      <c r="B50" s="156" t="str">
        <f t="shared" si="1"/>
        <v/>
      </c>
      <c r="C50" s="172"/>
      <c r="D50" s="172"/>
      <c r="E50" s="173" t="str">
        <f>_xlfn.IFNA(VLOOKUP(D50, 'Realisatie acties 2025'!$B$4:$U$498, 6, FALSE)&amp;"", "")</f>
        <v/>
      </c>
      <c r="F50" s="172"/>
      <c r="G50" s="172"/>
      <c r="H50" s="172"/>
      <c r="I50" s="172"/>
      <c r="J50" s="172"/>
      <c r="K50" s="174"/>
      <c r="M50" s="79" t="str">
        <f>IF(C50&lt;&gt;"", IF(C50="Nieuwe actie", MAX(VALUE(Datum_werkingsjaar+1&amp;"000"), $M$3:$M49)+1, IF(D50&lt;&gt;"", VALUE(RIGHT(SUBSTITUTE(D50, ".", ""), 7)), "")), "")</f>
        <v/>
      </c>
      <c r="N50" s="146"/>
      <c r="O50" s="146"/>
      <c r="P50" s="146"/>
      <c r="Q50" s="146"/>
      <c r="R50" s="146"/>
      <c r="S50" s="146"/>
      <c r="T50" s="146"/>
      <c r="U50" s="146"/>
      <c r="V50" s="146"/>
      <c r="W50" s="142" t="str">
        <f t="shared" si="2"/>
        <v/>
      </c>
      <c r="X50" s="137" t="str">
        <f t="shared" si="3"/>
        <v/>
      </c>
      <c r="Y50" s="79" t="str">
        <f t="shared" si="4"/>
        <v/>
      </c>
      <c r="Z50" s="79" t="str">
        <f t="shared" si="5"/>
        <v/>
      </c>
      <c r="AA50" s="79" t="str">
        <f t="shared" si="6"/>
        <v/>
      </c>
      <c r="AB50" s="79" t="str">
        <f t="shared" si="7"/>
        <v/>
      </c>
      <c r="AC50" s="79" t="str">
        <f t="shared" si="8"/>
        <v/>
      </c>
      <c r="AD50" s="79" t="str">
        <f t="shared" si="9"/>
        <v/>
      </c>
      <c r="AE50" s="134" t="str">
        <f t="shared" si="10"/>
        <v/>
      </c>
    </row>
    <row r="51" spans="1:31" ht="120" customHeight="1" x14ac:dyDescent="0.2">
      <c r="A51" s="85" t="str">
        <f t="shared" si="0"/>
        <v/>
      </c>
      <c r="B51" s="156" t="str">
        <f t="shared" si="1"/>
        <v/>
      </c>
      <c r="C51" s="172"/>
      <c r="D51" s="172"/>
      <c r="E51" s="173" t="str">
        <f>_xlfn.IFNA(VLOOKUP(D51, 'Realisatie acties 2025'!$B$4:$U$498, 6, FALSE)&amp;"", "")</f>
        <v/>
      </c>
      <c r="F51" s="172"/>
      <c r="G51" s="172"/>
      <c r="H51" s="172"/>
      <c r="I51" s="172"/>
      <c r="J51" s="172"/>
      <c r="K51" s="174"/>
      <c r="M51" s="79" t="str">
        <f>IF(C51&lt;&gt;"", IF(C51="Nieuwe actie", MAX(VALUE(Datum_werkingsjaar+1&amp;"000"), $M$3:$M50)+1, IF(D51&lt;&gt;"", VALUE(RIGHT(SUBSTITUTE(D51, ".", ""), 7)), "")), "")</f>
        <v/>
      </c>
      <c r="N51" s="146"/>
      <c r="O51" s="146"/>
      <c r="P51" s="146"/>
      <c r="Q51" s="146"/>
      <c r="R51" s="146"/>
      <c r="S51" s="146"/>
      <c r="T51" s="146"/>
      <c r="U51" s="146"/>
      <c r="V51" s="146"/>
      <c r="W51" s="142" t="str">
        <f t="shared" si="2"/>
        <v/>
      </c>
      <c r="X51" s="137" t="str">
        <f t="shared" si="3"/>
        <v/>
      </c>
      <c r="Y51" s="79" t="str">
        <f t="shared" si="4"/>
        <v/>
      </c>
      <c r="Z51" s="79" t="str">
        <f t="shared" si="5"/>
        <v/>
      </c>
      <c r="AA51" s="79" t="str">
        <f t="shared" si="6"/>
        <v/>
      </c>
      <c r="AB51" s="79" t="str">
        <f t="shared" si="7"/>
        <v/>
      </c>
      <c r="AC51" s="79" t="str">
        <f t="shared" si="8"/>
        <v/>
      </c>
      <c r="AD51" s="79" t="str">
        <f t="shared" si="9"/>
        <v/>
      </c>
      <c r="AE51" s="134" t="str">
        <f t="shared" si="10"/>
        <v/>
      </c>
    </row>
    <row r="52" spans="1:31" ht="120" customHeight="1" x14ac:dyDescent="0.2">
      <c r="A52" s="85" t="str">
        <f t="shared" si="0"/>
        <v/>
      </c>
      <c r="B52" s="156" t="str">
        <f t="shared" si="1"/>
        <v/>
      </c>
      <c r="C52" s="172"/>
      <c r="D52" s="172"/>
      <c r="E52" s="173" t="str">
        <f>_xlfn.IFNA(VLOOKUP(D52, 'Realisatie acties 2025'!$B$4:$U$498, 6, FALSE)&amp;"", "")</f>
        <v/>
      </c>
      <c r="F52" s="172"/>
      <c r="G52" s="172"/>
      <c r="H52" s="172"/>
      <c r="I52" s="172"/>
      <c r="J52" s="172"/>
      <c r="K52" s="174"/>
      <c r="M52" s="79" t="str">
        <f>IF(C52&lt;&gt;"", IF(C52="Nieuwe actie", MAX(VALUE(Datum_werkingsjaar+1&amp;"000"), $M$3:$M51)+1, IF(D52&lt;&gt;"", VALUE(RIGHT(SUBSTITUTE(D52, ".", ""), 7)), "")), "")</f>
        <v/>
      </c>
      <c r="N52" s="146"/>
      <c r="O52" s="146"/>
      <c r="P52" s="146"/>
      <c r="Q52" s="146"/>
      <c r="R52" s="146"/>
      <c r="S52" s="146"/>
      <c r="T52" s="146"/>
      <c r="U52" s="146"/>
      <c r="V52" s="146"/>
      <c r="W52" s="142" t="str">
        <f t="shared" si="2"/>
        <v/>
      </c>
      <c r="X52" s="137" t="str">
        <f t="shared" si="3"/>
        <v/>
      </c>
      <c r="Y52" s="79" t="str">
        <f t="shared" si="4"/>
        <v/>
      </c>
      <c r="Z52" s="79" t="str">
        <f t="shared" si="5"/>
        <v/>
      </c>
      <c r="AA52" s="79" t="str">
        <f t="shared" si="6"/>
        <v/>
      </c>
      <c r="AB52" s="79" t="str">
        <f t="shared" si="7"/>
        <v/>
      </c>
      <c r="AC52" s="79" t="str">
        <f t="shared" si="8"/>
        <v/>
      </c>
      <c r="AD52" s="79" t="str">
        <f t="shared" si="9"/>
        <v/>
      </c>
      <c r="AE52" s="134" t="str">
        <f t="shared" si="10"/>
        <v/>
      </c>
    </row>
    <row r="53" spans="1:31" ht="120" customHeight="1" x14ac:dyDescent="0.2">
      <c r="A53" s="85" t="str">
        <f t="shared" si="0"/>
        <v/>
      </c>
      <c r="B53" s="156" t="str">
        <f t="shared" si="1"/>
        <v/>
      </c>
      <c r="C53" s="172"/>
      <c r="D53" s="172"/>
      <c r="E53" s="173" t="str">
        <f>_xlfn.IFNA(VLOOKUP(D53, 'Realisatie acties 2025'!$B$4:$U$498, 6, FALSE)&amp;"", "")</f>
        <v/>
      </c>
      <c r="F53" s="172"/>
      <c r="G53" s="172"/>
      <c r="H53" s="172"/>
      <c r="I53" s="172"/>
      <c r="J53" s="172"/>
      <c r="K53" s="174"/>
      <c r="M53" s="79" t="str">
        <f>IF(C53&lt;&gt;"", IF(C53="Nieuwe actie", MAX(VALUE(Datum_werkingsjaar+1&amp;"000"), $M$3:$M52)+1, IF(D53&lt;&gt;"", VALUE(RIGHT(SUBSTITUTE(D53, ".", ""), 7)), "")), "")</f>
        <v/>
      </c>
      <c r="N53" s="146"/>
      <c r="O53" s="146"/>
      <c r="P53" s="146"/>
      <c r="Q53" s="146"/>
      <c r="R53" s="146"/>
      <c r="S53" s="146"/>
      <c r="T53" s="146"/>
      <c r="U53" s="146"/>
      <c r="V53" s="146"/>
      <c r="W53" s="142" t="str">
        <f t="shared" si="2"/>
        <v/>
      </c>
      <c r="X53" s="137" t="str">
        <f t="shared" si="3"/>
        <v/>
      </c>
      <c r="Y53" s="79" t="str">
        <f t="shared" si="4"/>
        <v/>
      </c>
      <c r="Z53" s="79" t="str">
        <f t="shared" si="5"/>
        <v/>
      </c>
      <c r="AA53" s="79" t="str">
        <f t="shared" si="6"/>
        <v/>
      </c>
      <c r="AB53" s="79" t="str">
        <f t="shared" si="7"/>
        <v/>
      </c>
      <c r="AC53" s="79" t="str">
        <f t="shared" si="8"/>
        <v/>
      </c>
      <c r="AD53" s="79" t="str">
        <f t="shared" si="9"/>
        <v/>
      </c>
      <c r="AE53" s="134" t="str">
        <f t="shared" si="10"/>
        <v/>
      </c>
    </row>
    <row r="54" spans="1:31" ht="120" customHeight="1" x14ac:dyDescent="0.2">
      <c r="A54" s="85" t="str">
        <f t="shared" si="0"/>
        <v/>
      </c>
      <c r="B54" s="156" t="str">
        <f t="shared" si="1"/>
        <v/>
      </c>
      <c r="C54" s="172"/>
      <c r="D54" s="172"/>
      <c r="E54" s="173" t="str">
        <f>_xlfn.IFNA(VLOOKUP(D54, 'Realisatie acties 2025'!$B$4:$U$498, 6, FALSE)&amp;"", "")</f>
        <v/>
      </c>
      <c r="F54" s="172"/>
      <c r="G54" s="172"/>
      <c r="H54" s="172"/>
      <c r="I54" s="172"/>
      <c r="J54" s="172"/>
      <c r="K54" s="174"/>
      <c r="M54" s="79" t="str">
        <f>IF(C54&lt;&gt;"", IF(C54="Nieuwe actie", MAX(VALUE(Datum_werkingsjaar+1&amp;"000"), $M$3:$M53)+1, IF(D54&lt;&gt;"", VALUE(RIGHT(SUBSTITUTE(D54, ".", ""), 7)), "")), "")</f>
        <v/>
      </c>
      <c r="N54" s="146"/>
      <c r="O54" s="146"/>
      <c r="P54" s="146"/>
      <c r="Q54" s="146"/>
      <c r="R54" s="146"/>
      <c r="S54" s="146"/>
      <c r="T54" s="146"/>
      <c r="U54" s="146"/>
      <c r="V54" s="146"/>
      <c r="W54" s="142" t="str">
        <f t="shared" si="2"/>
        <v/>
      </c>
      <c r="X54" s="137" t="str">
        <f t="shared" si="3"/>
        <v/>
      </c>
      <c r="Y54" s="79" t="str">
        <f t="shared" si="4"/>
        <v/>
      </c>
      <c r="Z54" s="79" t="str">
        <f t="shared" si="5"/>
        <v/>
      </c>
      <c r="AA54" s="79" t="str">
        <f t="shared" si="6"/>
        <v/>
      </c>
      <c r="AB54" s="79" t="str">
        <f t="shared" si="7"/>
        <v/>
      </c>
      <c r="AC54" s="79" t="str">
        <f t="shared" si="8"/>
        <v/>
      </c>
      <c r="AD54" s="79" t="str">
        <f t="shared" si="9"/>
        <v/>
      </c>
      <c r="AE54" s="134" t="str">
        <f t="shared" si="10"/>
        <v/>
      </c>
    </row>
    <row r="55" spans="1:31" ht="120" customHeight="1" x14ac:dyDescent="0.2">
      <c r="A55" s="85" t="str">
        <f t="shared" si="0"/>
        <v/>
      </c>
      <c r="B55" s="156" t="str">
        <f t="shared" si="1"/>
        <v/>
      </c>
      <c r="C55" s="172"/>
      <c r="D55" s="172"/>
      <c r="E55" s="173" t="str">
        <f>_xlfn.IFNA(VLOOKUP(D55, 'Realisatie acties 2025'!$B$4:$U$498, 6, FALSE)&amp;"", "")</f>
        <v/>
      </c>
      <c r="F55" s="172"/>
      <c r="G55" s="172"/>
      <c r="H55" s="172"/>
      <c r="I55" s="172"/>
      <c r="J55" s="172"/>
      <c r="K55" s="174"/>
      <c r="M55" s="79" t="str">
        <f>IF(C55&lt;&gt;"", IF(C55="Nieuwe actie", MAX(VALUE(Datum_werkingsjaar+1&amp;"000"), $M$3:$M54)+1, IF(D55&lt;&gt;"", VALUE(RIGHT(SUBSTITUTE(D55, ".", ""), 7)), "")), "")</f>
        <v/>
      </c>
      <c r="N55" s="146"/>
      <c r="O55" s="146"/>
      <c r="P55" s="146"/>
      <c r="Q55" s="146"/>
      <c r="R55" s="146"/>
      <c r="S55" s="146"/>
      <c r="T55" s="146"/>
      <c r="U55" s="146"/>
      <c r="V55" s="146"/>
      <c r="W55" s="142" t="str">
        <f t="shared" si="2"/>
        <v/>
      </c>
      <c r="X55" s="137" t="str">
        <f t="shared" si="3"/>
        <v/>
      </c>
      <c r="Y55" s="79" t="str">
        <f t="shared" si="4"/>
        <v/>
      </c>
      <c r="Z55" s="79" t="str">
        <f t="shared" si="5"/>
        <v/>
      </c>
      <c r="AA55" s="79" t="str">
        <f t="shared" si="6"/>
        <v/>
      </c>
      <c r="AB55" s="79" t="str">
        <f t="shared" si="7"/>
        <v/>
      </c>
      <c r="AC55" s="79" t="str">
        <f t="shared" si="8"/>
        <v/>
      </c>
      <c r="AD55" s="79" t="str">
        <f t="shared" si="9"/>
        <v/>
      </c>
      <c r="AE55" s="134" t="str">
        <f t="shared" si="10"/>
        <v/>
      </c>
    </row>
    <row r="56" spans="1:31" ht="120" customHeight="1" x14ac:dyDescent="0.2">
      <c r="A56" s="85" t="str">
        <f t="shared" si="0"/>
        <v/>
      </c>
      <c r="B56" s="156" t="str">
        <f t="shared" si="1"/>
        <v/>
      </c>
      <c r="C56" s="172"/>
      <c r="D56" s="172"/>
      <c r="E56" s="173" t="str">
        <f>_xlfn.IFNA(VLOOKUP(D56, 'Realisatie acties 2025'!$B$4:$U$498, 6, FALSE)&amp;"", "")</f>
        <v/>
      </c>
      <c r="F56" s="172"/>
      <c r="G56" s="172"/>
      <c r="H56" s="172"/>
      <c r="I56" s="172"/>
      <c r="J56" s="172"/>
      <c r="K56" s="174"/>
      <c r="M56" s="79" t="str">
        <f>IF(C56&lt;&gt;"", IF(C56="Nieuwe actie", MAX(VALUE(Datum_werkingsjaar+1&amp;"000"), $M$3:$M55)+1, IF(D56&lt;&gt;"", VALUE(RIGHT(SUBSTITUTE(D56, ".", ""), 7)), "")), "")</f>
        <v/>
      </c>
      <c r="N56" s="146"/>
      <c r="O56" s="146"/>
      <c r="P56" s="146"/>
      <c r="Q56" s="146"/>
      <c r="R56" s="146"/>
      <c r="S56" s="146"/>
      <c r="T56" s="146"/>
      <c r="U56" s="146"/>
      <c r="V56" s="146"/>
      <c r="W56" s="142" t="str">
        <f t="shared" si="2"/>
        <v/>
      </c>
      <c r="X56" s="137" t="str">
        <f t="shared" si="3"/>
        <v/>
      </c>
      <c r="Y56" s="79" t="str">
        <f t="shared" si="4"/>
        <v/>
      </c>
      <c r="Z56" s="79" t="str">
        <f t="shared" si="5"/>
        <v/>
      </c>
      <c r="AA56" s="79" t="str">
        <f t="shared" si="6"/>
        <v/>
      </c>
      <c r="AB56" s="79" t="str">
        <f t="shared" si="7"/>
        <v/>
      </c>
      <c r="AC56" s="79" t="str">
        <f t="shared" si="8"/>
        <v/>
      </c>
      <c r="AD56" s="79" t="str">
        <f t="shared" si="9"/>
        <v/>
      </c>
      <c r="AE56" s="134" t="str">
        <f t="shared" si="10"/>
        <v/>
      </c>
    </row>
    <row r="57" spans="1:31" ht="120" customHeight="1" x14ac:dyDescent="0.2">
      <c r="A57" s="85" t="str">
        <f t="shared" si="0"/>
        <v/>
      </c>
      <c r="B57" s="156" t="str">
        <f t="shared" si="1"/>
        <v/>
      </c>
      <c r="C57" s="172"/>
      <c r="D57" s="172"/>
      <c r="E57" s="173" t="str">
        <f>_xlfn.IFNA(VLOOKUP(D57, 'Realisatie acties 2025'!$B$4:$U$498, 6, FALSE)&amp;"", "")</f>
        <v/>
      </c>
      <c r="F57" s="172"/>
      <c r="G57" s="172"/>
      <c r="H57" s="172"/>
      <c r="I57" s="172"/>
      <c r="J57" s="172"/>
      <c r="K57" s="174"/>
      <c r="M57" s="79" t="str">
        <f>IF(C57&lt;&gt;"", IF(C57="Nieuwe actie", MAX(VALUE(Datum_werkingsjaar+1&amp;"000"), $M$3:$M56)+1, IF(D57&lt;&gt;"", VALUE(RIGHT(SUBSTITUTE(D57, ".", ""), 7)), "")), "")</f>
        <v/>
      </c>
      <c r="N57" s="146"/>
      <c r="O57" s="146"/>
      <c r="P57" s="146"/>
      <c r="Q57" s="146"/>
      <c r="R57" s="146"/>
      <c r="S57" s="146"/>
      <c r="T57" s="146"/>
      <c r="U57" s="146"/>
      <c r="V57" s="146"/>
      <c r="W57" s="142" t="str">
        <f t="shared" si="2"/>
        <v/>
      </c>
      <c r="X57" s="137" t="str">
        <f t="shared" si="3"/>
        <v/>
      </c>
      <c r="Y57" s="79" t="str">
        <f t="shared" si="4"/>
        <v/>
      </c>
      <c r="Z57" s="79" t="str">
        <f t="shared" si="5"/>
        <v/>
      </c>
      <c r="AA57" s="79" t="str">
        <f t="shared" si="6"/>
        <v/>
      </c>
      <c r="AB57" s="79" t="str">
        <f t="shared" si="7"/>
        <v/>
      </c>
      <c r="AC57" s="79" t="str">
        <f t="shared" si="8"/>
        <v/>
      </c>
      <c r="AD57" s="79" t="str">
        <f t="shared" si="9"/>
        <v/>
      </c>
      <c r="AE57" s="134" t="str">
        <f t="shared" si="10"/>
        <v/>
      </c>
    </row>
    <row r="58" spans="1:31" ht="120" customHeight="1" x14ac:dyDescent="0.2">
      <c r="A58" s="85" t="str">
        <f t="shared" si="0"/>
        <v/>
      </c>
      <c r="B58" s="156" t="str">
        <f t="shared" si="1"/>
        <v/>
      </c>
      <c r="C58" s="172"/>
      <c r="D58" s="172"/>
      <c r="E58" s="173" t="str">
        <f>_xlfn.IFNA(VLOOKUP(D58, 'Realisatie acties 2025'!$B$4:$U$498, 6, FALSE)&amp;"", "")</f>
        <v/>
      </c>
      <c r="F58" s="172"/>
      <c r="G58" s="172"/>
      <c r="H58" s="172"/>
      <c r="I58" s="172"/>
      <c r="J58" s="172"/>
      <c r="K58" s="174"/>
      <c r="M58" s="79" t="str">
        <f>IF(C58&lt;&gt;"", IF(C58="Nieuwe actie", MAX(VALUE(Datum_werkingsjaar+1&amp;"000"), $M$3:$M57)+1, IF(D58&lt;&gt;"", VALUE(RIGHT(SUBSTITUTE(D58, ".", ""), 7)), "")), "")</f>
        <v/>
      </c>
      <c r="N58" s="146"/>
      <c r="O58" s="146"/>
      <c r="P58" s="146"/>
      <c r="Q58" s="146"/>
      <c r="R58" s="146"/>
      <c r="S58" s="146"/>
      <c r="T58" s="146"/>
      <c r="U58" s="146"/>
      <c r="V58" s="146"/>
      <c r="W58" s="142" t="str">
        <f t="shared" si="2"/>
        <v/>
      </c>
      <c r="X58" s="137" t="str">
        <f t="shared" si="3"/>
        <v/>
      </c>
      <c r="Y58" s="79" t="str">
        <f t="shared" si="4"/>
        <v/>
      </c>
      <c r="Z58" s="79" t="str">
        <f t="shared" si="5"/>
        <v/>
      </c>
      <c r="AA58" s="79" t="str">
        <f t="shared" si="6"/>
        <v/>
      </c>
      <c r="AB58" s="79" t="str">
        <f t="shared" si="7"/>
        <v/>
      </c>
      <c r="AC58" s="79" t="str">
        <f t="shared" si="8"/>
        <v/>
      </c>
      <c r="AD58" s="79" t="str">
        <f t="shared" si="9"/>
        <v/>
      </c>
      <c r="AE58" s="134" t="str">
        <f t="shared" si="10"/>
        <v/>
      </c>
    </row>
    <row r="59" spans="1:31" ht="120" customHeight="1" x14ac:dyDescent="0.2">
      <c r="A59" s="85" t="str">
        <f t="shared" si="0"/>
        <v/>
      </c>
      <c r="B59" s="156" t="str">
        <f t="shared" si="1"/>
        <v/>
      </c>
      <c r="C59" s="172"/>
      <c r="D59" s="172"/>
      <c r="E59" s="173" t="str">
        <f>_xlfn.IFNA(VLOOKUP(D59, 'Realisatie acties 2025'!$B$4:$U$498, 6, FALSE)&amp;"", "")</f>
        <v/>
      </c>
      <c r="F59" s="172"/>
      <c r="G59" s="172"/>
      <c r="H59" s="172"/>
      <c r="I59" s="172"/>
      <c r="J59" s="172"/>
      <c r="K59" s="174"/>
      <c r="M59" s="79" t="str">
        <f>IF(C59&lt;&gt;"", IF(C59="Nieuwe actie", MAX(VALUE(Datum_werkingsjaar+1&amp;"000"), $M$3:$M58)+1, IF(D59&lt;&gt;"", VALUE(RIGHT(SUBSTITUTE(D59, ".", ""), 7)), "")), "")</f>
        <v/>
      </c>
      <c r="N59" s="146"/>
      <c r="O59" s="146"/>
      <c r="P59" s="146"/>
      <c r="Q59" s="146"/>
      <c r="R59" s="146"/>
      <c r="S59" s="146"/>
      <c r="T59" s="146"/>
      <c r="U59" s="146"/>
      <c r="V59" s="146"/>
      <c r="W59" s="142" t="str">
        <f t="shared" si="2"/>
        <v/>
      </c>
      <c r="X59" s="137" t="str">
        <f t="shared" si="3"/>
        <v/>
      </c>
      <c r="Y59" s="79" t="str">
        <f t="shared" si="4"/>
        <v/>
      </c>
      <c r="Z59" s="79" t="str">
        <f t="shared" si="5"/>
        <v/>
      </c>
      <c r="AA59" s="79" t="str">
        <f t="shared" si="6"/>
        <v/>
      </c>
      <c r="AB59" s="79" t="str">
        <f t="shared" si="7"/>
        <v/>
      </c>
      <c r="AC59" s="79" t="str">
        <f t="shared" si="8"/>
        <v/>
      </c>
      <c r="AD59" s="79" t="str">
        <f t="shared" si="9"/>
        <v/>
      </c>
      <c r="AE59" s="134" t="str">
        <f t="shared" si="10"/>
        <v/>
      </c>
    </row>
    <row r="60" spans="1:31" ht="120" customHeight="1" x14ac:dyDescent="0.2">
      <c r="A60" s="85" t="str">
        <f t="shared" si="0"/>
        <v/>
      </c>
      <c r="B60" s="156" t="str">
        <f t="shared" si="1"/>
        <v/>
      </c>
      <c r="C60" s="172"/>
      <c r="D60" s="172"/>
      <c r="E60" s="173" t="str">
        <f>_xlfn.IFNA(VLOOKUP(D60, 'Realisatie acties 2025'!$B$4:$U$498, 6, FALSE)&amp;"", "")</f>
        <v/>
      </c>
      <c r="F60" s="172"/>
      <c r="G60" s="172"/>
      <c r="H60" s="172"/>
      <c r="I60" s="172"/>
      <c r="J60" s="172"/>
      <c r="K60" s="174"/>
      <c r="M60" s="79" t="str">
        <f>IF(C60&lt;&gt;"", IF(C60="Nieuwe actie", MAX(VALUE(Datum_werkingsjaar+1&amp;"000"), $M$3:$M59)+1, IF(D60&lt;&gt;"", VALUE(RIGHT(SUBSTITUTE(D60, ".", ""), 7)), "")), "")</f>
        <v/>
      </c>
      <c r="N60" s="146"/>
      <c r="O60" s="146"/>
      <c r="P60" s="146"/>
      <c r="Q60" s="146"/>
      <c r="R60" s="146"/>
      <c r="S60" s="146"/>
      <c r="T60" s="146"/>
      <c r="U60" s="146"/>
      <c r="V60" s="146"/>
      <c r="W60" s="142" t="str">
        <f t="shared" si="2"/>
        <v/>
      </c>
      <c r="X60" s="137" t="str">
        <f t="shared" si="3"/>
        <v/>
      </c>
      <c r="Y60" s="79" t="str">
        <f t="shared" si="4"/>
        <v/>
      </c>
      <c r="Z60" s="79" t="str">
        <f t="shared" si="5"/>
        <v/>
      </c>
      <c r="AA60" s="79" t="str">
        <f t="shared" si="6"/>
        <v/>
      </c>
      <c r="AB60" s="79" t="str">
        <f t="shared" si="7"/>
        <v/>
      </c>
      <c r="AC60" s="79" t="str">
        <f t="shared" si="8"/>
        <v/>
      </c>
      <c r="AD60" s="79" t="str">
        <f t="shared" si="9"/>
        <v/>
      </c>
      <c r="AE60" s="134" t="str">
        <f t="shared" si="10"/>
        <v/>
      </c>
    </row>
    <row r="61" spans="1:31" ht="120" customHeight="1" x14ac:dyDescent="0.2">
      <c r="A61" s="85" t="str">
        <f t="shared" si="0"/>
        <v/>
      </c>
      <c r="B61" s="156" t="str">
        <f t="shared" si="1"/>
        <v/>
      </c>
      <c r="C61" s="172"/>
      <c r="D61" s="172"/>
      <c r="E61" s="173" t="str">
        <f>_xlfn.IFNA(VLOOKUP(D61, 'Realisatie acties 2025'!$B$4:$U$498, 6, FALSE)&amp;"", "")</f>
        <v/>
      </c>
      <c r="F61" s="172"/>
      <c r="G61" s="172"/>
      <c r="H61" s="172"/>
      <c r="I61" s="172"/>
      <c r="J61" s="172"/>
      <c r="K61" s="174"/>
      <c r="M61" s="79" t="str">
        <f>IF(C61&lt;&gt;"", IF(C61="Nieuwe actie", MAX(VALUE(Datum_werkingsjaar+1&amp;"000"), $M$3:$M60)+1, IF(D61&lt;&gt;"", VALUE(RIGHT(SUBSTITUTE(D61, ".", ""), 7)), "")), "")</f>
        <v/>
      </c>
      <c r="N61" s="146"/>
      <c r="O61" s="146"/>
      <c r="P61" s="146"/>
      <c r="Q61" s="146"/>
      <c r="R61" s="146"/>
      <c r="S61" s="146"/>
      <c r="T61" s="146"/>
      <c r="U61" s="146"/>
      <c r="V61" s="146"/>
      <c r="W61" s="142" t="str">
        <f t="shared" si="2"/>
        <v/>
      </c>
      <c r="X61" s="137" t="str">
        <f t="shared" si="3"/>
        <v/>
      </c>
      <c r="Y61" s="79" t="str">
        <f t="shared" si="4"/>
        <v/>
      </c>
      <c r="Z61" s="79" t="str">
        <f t="shared" si="5"/>
        <v/>
      </c>
      <c r="AA61" s="79" t="str">
        <f t="shared" si="6"/>
        <v/>
      </c>
      <c r="AB61" s="79" t="str">
        <f t="shared" si="7"/>
        <v/>
      </c>
      <c r="AC61" s="79" t="str">
        <f t="shared" si="8"/>
        <v/>
      </c>
      <c r="AD61" s="79" t="str">
        <f t="shared" si="9"/>
        <v/>
      </c>
      <c r="AE61" s="134" t="str">
        <f t="shared" si="10"/>
        <v/>
      </c>
    </row>
    <row r="62" spans="1:31" ht="120" customHeight="1" x14ac:dyDescent="0.2">
      <c r="A62" s="85" t="str">
        <f t="shared" si="0"/>
        <v/>
      </c>
      <c r="B62" s="156" t="str">
        <f t="shared" si="1"/>
        <v/>
      </c>
      <c r="C62" s="172"/>
      <c r="D62" s="172"/>
      <c r="E62" s="173" t="str">
        <f>_xlfn.IFNA(VLOOKUP(D62, 'Realisatie acties 2025'!$B$4:$U$498, 6, FALSE)&amp;"", "")</f>
        <v/>
      </c>
      <c r="F62" s="172"/>
      <c r="G62" s="172"/>
      <c r="H62" s="172"/>
      <c r="I62" s="172"/>
      <c r="J62" s="172"/>
      <c r="K62" s="174"/>
      <c r="M62" s="79" t="str">
        <f>IF(C62&lt;&gt;"", IF(C62="Nieuwe actie", MAX(VALUE(Datum_werkingsjaar+1&amp;"000"), $M$3:$M61)+1, IF(D62&lt;&gt;"", VALUE(RIGHT(SUBSTITUTE(D62, ".", ""), 7)), "")), "")</f>
        <v/>
      </c>
      <c r="N62" s="146"/>
      <c r="O62" s="146"/>
      <c r="P62" s="146"/>
      <c r="Q62" s="146"/>
      <c r="R62" s="146"/>
      <c r="S62" s="146"/>
      <c r="T62" s="146"/>
      <c r="U62" s="146"/>
      <c r="V62" s="146"/>
      <c r="W62" s="142" t="str">
        <f t="shared" si="2"/>
        <v/>
      </c>
      <c r="X62" s="137" t="str">
        <f t="shared" si="3"/>
        <v/>
      </c>
      <c r="Y62" s="79" t="str">
        <f t="shared" si="4"/>
        <v/>
      </c>
      <c r="Z62" s="79" t="str">
        <f t="shared" si="5"/>
        <v/>
      </c>
      <c r="AA62" s="79" t="str">
        <f t="shared" si="6"/>
        <v/>
      </c>
      <c r="AB62" s="79" t="str">
        <f t="shared" si="7"/>
        <v/>
      </c>
      <c r="AC62" s="79" t="str">
        <f t="shared" si="8"/>
        <v/>
      </c>
      <c r="AD62" s="79" t="str">
        <f t="shared" si="9"/>
        <v/>
      </c>
      <c r="AE62" s="134" t="str">
        <f t="shared" si="10"/>
        <v/>
      </c>
    </row>
    <row r="63" spans="1:31" ht="120" customHeight="1" x14ac:dyDescent="0.2">
      <c r="A63" s="85" t="str">
        <f t="shared" si="0"/>
        <v/>
      </c>
      <c r="B63" s="156" t="str">
        <f t="shared" si="1"/>
        <v/>
      </c>
      <c r="C63" s="172"/>
      <c r="D63" s="172"/>
      <c r="E63" s="173" t="str">
        <f>_xlfn.IFNA(VLOOKUP(D63, 'Realisatie acties 2025'!$B$4:$U$498, 6, FALSE)&amp;"", "")</f>
        <v/>
      </c>
      <c r="F63" s="172"/>
      <c r="G63" s="172"/>
      <c r="H63" s="172"/>
      <c r="I63" s="172"/>
      <c r="J63" s="172"/>
      <c r="K63" s="174"/>
      <c r="M63" s="79" t="str">
        <f>IF(C63&lt;&gt;"", IF(C63="Nieuwe actie", MAX(VALUE(Datum_werkingsjaar+1&amp;"000"), $M$3:$M62)+1, IF(D63&lt;&gt;"", VALUE(RIGHT(SUBSTITUTE(D63, ".", ""), 7)), "")), "")</f>
        <v/>
      </c>
      <c r="N63" s="146"/>
      <c r="O63" s="146"/>
      <c r="P63" s="146"/>
      <c r="Q63" s="146"/>
      <c r="R63" s="146"/>
      <c r="S63" s="146"/>
      <c r="T63" s="146"/>
      <c r="U63" s="146"/>
      <c r="V63" s="146"/>
      <c r="W63" s="142" t="str">
        <f t="shared" si="2"/>
        <v/>
      </c>
      <c r="X63" s="137" t="str">
        <f t="shared" si="3"/>
        <v/>
      </c>
      <c r="Y63" s="79" t="str">
        <f t="shared" si="4"/>
        <v/>
      </c>
      <c r="Z63" s="79" t="str">
        <f t="shared" si="5"/>
        <v/>
      </c>
      <c r="AA63" s="79" t="str">
        <f t="shared" si="6"/>
        <v/>
      </c>
      <c r="AB63" s="79" t="str">
        <f t="shared" si="7"/>
        <v/>
      </c>
      <c r="AC63" s="79" t="str">
        <f t="shared" si="8"/>
        <v/>
      </c>
      <c r="AD63" s="79" t="str">
        <f t="shared" si="9"/>
        <v/>
      </c>
      <c r="AE63" s="134" t="str">
        <f t="shared" si="10"/>
        <v/>
      </c>
    </row>
    <row r="64" spans="1:31" ht="120" customHeight="1" x14ac:dyDescent="0.2">
      <c r="A64" s="85" t="str">
        <f t="shared" si="0"/>
        <v/>
      </c>
      <c r="B64" s="156" t="str">
        <f t="shared" si="1"/>
        <v/>
      </c>
      <c r="C64" s="172"/>
      <c r="D64" s="172"/>
      <c r="E64" s="173" t="str">
        <f>_xlfn.IFNA(VLOOKUP(D64, 'Realisatie acties 2025'!$B$4:$U$498, 6, FALSE)&amp;"", "")</f>
        <v/>
      </c>
      <c r="F64" s="172"/>
      <c r="G64" s="172"/>
      <c r="H64" s="172"/>
      <c r="I64" s="172"/>
      <c r="J64" s="172"/>
      <c r="K64" s="174"/>
      <c r="M64" s="79" t="str">
        <f>IF(C64&lt;&gt;"", IF(C64="Nieuwe actie", MAX(VALUE(Datum_werkingsjaar+1&amp;"000"), $M$3:$M63)+1, IF(D64&lt;&gt;"", VALUE(RIGHT(SUBSTITUTE(D64, ".", ""), 7)), "")), "")</f>
        <v/>
      </c>
      <c r="N64" s="146"/>
      <c r="O64" s="146"/>
      <c r="P64" s="146"/>
      <c r="Q64" s="146"/>
      <c r="R64" s="146"/>
      <c r="S64" s="146"/>
      <c r="T64" s="146"/>
      <c r="U64" s="146"/>
      <c r="V64" s="146"/>
      <c r="W64" s="142" t="str">
        <f t="shared" si="2"/>
        <v/>
      </c>
      <c r="X64" s="137" t="str">
        <f t="shared" si="3"/>
        <v/>
      </c>
      <c r="Y64" s="79" t="str">
        <f t="shared" si="4"/>
        <v/>
      </c>
      <c r="Z64" s="79" t="str">
        <f t="shared" si="5"/>
        <v/>
      </c>
      <c r="AA64" s="79" t="str">
        <f t="shared" si="6"/>
        <v/>
      </c>
      <c r="AB64" s="79" t="str">
        <f t="shared" si="7"/>
        <v/>
      </c>
      <c r="AC64" s="79" t="str">
        <f t="shared" si="8"/>
        <v/>
      </c>
      <c r="AD64" s="79" t="str">
        <f t="shared" si="9"/>
        <v/>
      </c>
      <c r="AE64" s="134" t="str">
        <f t="shared" si="10"/>
        <v/>
      </c>
    </row>
    <row r="65" spans="1:31" ht="120" customHeight="1" x14ac:dyDescent="0.2">
      <c r="A65" s="85" t="str">
        <f t="shared" si="0"/>
        <v/>
      </c>
      <c r="B65" s="156" t="str">
        <f t="shared" si="1"/>
        <v/>
      </c>
      <c r="C65" s="172"/>
      <c r="D65" s="172"/>
      <c r="E65" s="173" t="str">
        <f>_xlfn.IFNA(VLOOKUP(D65, 'Realisatie acties 2025'!$B$4:$U$498, 6, FALSE)&amp;"", "")</f>
        <v/>
      </c>
      <c r="F65" s="172"/>
      <c r="G65" s="172"/>
      <c r="H65" s="172"/>
      <c r="I65" s="172"/>
      <c r="J65" s="172"/>
      <c r="K65" s="174"/>
      <c r="M65" s="79" t="str">
        <f>IF(C65&lt;&gt;"", IF(C65="Nieuwe actie", MAX(VALUE(Datum_werkingsjaar+1&amp;"000"), $M$3:$M64)+1, IF(D65&lt;&gt;"", VALUE(RIGHT(SUBSTITUTE(D65, ".", ""), 7)), "")), "")</f>
        <v/>
      </c>
      <c r="N65" s="146"/>
      <c r="O65" s="146"/>
      <c r="P65" s="146"/>
      <c r="Q65" s="146"/>
      <c r="R65" s="146"/>
      <c r="S65" s="146"/>
      <c r="T65" s="146"/>
      <c r="U65" s="146"/>
      <c r="V65" s="146"/>
      <c r="W65" s="142" t="str">
        <f t="shared" si="2"/>
        <v/>
      </c>
      <c r="X65" s="137" t="str">
        <f t="shared" si="3"/>
        <v/>
      </c>
      <c r="Y65" s="79" t="str">
        <f t="shared" si="4"/>
        <v/>
      </c>
      <c r="Z65" s="79" t="str">
        <f t="shared" si="5"/>
        <v/>
      </c>
      <c r="AA65" s="79" t="str">
        <f t="shared" si="6"/>
        <v/>
      </c>
      <c r="AB65" s="79" t="str">
        <f t="shared" si="7"/>
        <v/>
      </c>
      <c r="AC65" s="79" t="str">
        <f t="shared" si="8"/>
        <v/>
      </c>
      <c r="AD65" s="79" t="str">
        <f t="shared" si="9"/>
        <v/>
      </c>
      <c r="AE65" s="134" t="str">
        <f t="shared" si="10"/>
        <v/>
      </c>
    </row>
    <row r="66" spans="1:31" ht="120" customHeight="1" x14ac:dyDescent="0.2">
      <c r="A66" s="85" t="str">
        <f t="shared" si="0"/>
        <v/>
      </c>
      <c r="B66" s="156" t="str">
        <f t="shared" si="1"/>
        <v/>
      </c>
      <c r="C66" s="172"/>
      <c r="D66" s="172"/>
      <c r="E66" s="173" t="str">
        <f>_xlfn.IFNA(VLOOKUP(D66, 'Realisatie acties 2025'!$B$4:$U$498, 6, FALSE)&amp;"", "")</f>
        <v/>
      </c>
      <c r="F66" s="172"/>
      <c r="G66" s="172"/>
      <c r="H66" s="172"/>
      <c r="I66" s="172"/>
      <c r="J66" s="172"/>
      <c r="K66" s="174"/>
      <c r="M66" s="79" t="str">
        <f>IF(C66&lt;&gt;"", IF(C66="Nieuwe actie", MAX(VALUE(Datum_werkingsjaar+1&amp;"000"), $M$3:$M65)+1, IF(D66&lt;&gt;"", VALUE(RIGHT(SUBSTITUTE(D66, ".", ""), 7)), "")), "")</f>
        <v/>
      </c>
      <c r="N66" s="146"/>
      <c r="O66" s="146"/>
      <c r="P66" s="146"/>
      <c r="Q66" s="146"/>
      <c r="R66" s="146"/>
      <c r="S66" s="146"/>
      <c r="T66" s="146"/>
      <c r="U66" s="146"/>
      <c r="V66" s="146"/>
      <c r="W66" s="142" t="str">
        <f t="shared" si="2"/>
        <v/>
      </c>
      <c r="X66" s="137" t="str">
        <f t="shared" si="3"/>
        <v/>
      </c>
      <c r="Y66" s="79" t="str">
        <f t="shared" si="4"/>
        <v/>
      </c>
      <c r="Z66" s="79" t="str">
        <f t="shared" si="5"/>
        <v/>
      </c>
      <c r="AA66" s="79" t="str">
        <f t="shared" si="6"/>
        <v/>
      </c>
      <c r="AB66" s="79" t="str">
        <f t="shared" si="7"/>
        <v/>
      </c>
      <c r="AC66" s="79" t="str">
        <f t="shared" si="8"/>
        <v/>
      </c>
      <c r="AD66" s="79" t="str">
        <f t="shared" si="9"/>
        <v/>
      </c>
      <c r="AE66" s="134" t="str">
        <f t="shared" si="10"/>
        <v/>
      </c>
    </row>
    <row r="67" spans="1:31" ht="120" customHeight="1" x14ac:dyDescent="0.2">
      <c r="A67" s="85" t="str">
        <f t="shared" si="0"/>
        <v/>
      </c>
      <c r="B67" s="156" t="str">
        <f t="shared" si="1"/>
        <v/>
      </c>
      <c r="C67" s="172"/>
      <c r="D67" s="172"/>
      <c r="E67" s="173" t="str">
        <f>_xlfn.IFNA(VLOOKUP(D67, 'Realisatie acties 2025'!$B$4:$U$498, 6, FALSE)&amp;"", "")</f>
        <v/>
      </c>
      <c r="F67" s="172"/>
      <c r="G67" s="172"/>
      <c r="H67" s="172"/>
      <c r="I67" s="172"/>
      <c r="J67" s="172"/>
      <c r="K67" s="174"/>
      <c r="M67" s="79" t="str">
        <f>IF(C67&lt;&gt;"", IF(C67="Nieuwe actie", MAX(VALUE(Datum_werkingsjaar+1&amp;"000"), $M$3:$M66)+1, IF(D67&lt;&gt;"", VALUE(RIGHT(SUBSTITUTE(D67, ".", ""), 7)), "")), "")</f>
        <v/>
      </c>
      <c r="N67" s="146"/>
      <c r="O67" s="146"/>
      <c r="P67" s="146"/>
      <c r="Q67" s="146"/>
      <c r="R67" s="146"/>
      <c r="S67" s="146"/>
      <c r="T67" s="146"/>
      <c r="U67" s="146"/>
      <c r="V67" s="146"/>
      <c r="W67" s="142" t="str">
        <f t="shared" si="2"/>
        <v/>
      </c>
      <c r="X67" s="137" t="str">
        <f t="shared" si="3"/>
        <v/>
      </c>
      <c r="Y67" s="79" t="str">
        <f t="shared" si="4"/>
        <v/>
      </c>
      <c r="Z67" s="79" t="str">
        <f t="shared" si="5"/>
        <v/>
      </c>
      <c r="AA67" s="79" t="str">
        <f t="shared" si="6"/>
        <v/>
      </c>
      <c r="AB67" s="79" t="str">
        <f t="shared" si="7"/>
        <v/>
      </c>
      <c r="AC67" s="79" t="str">
        <f t="shared" si="8"/>
        <v/>
      </c>
      <c r="AD67" s="79" t="str">
        <f t="shared" si="9"/>
        <v/>
      </c>
      <c r="AE67" s="134" t="str">
        <f t="shared" si="10"/>
        <v/>
      </c>
    </row>
    <row r="68" spans="1:31" ht="120" customHeight="1" x14ac:dyDescent="0.2">
      <c r="A68" s="85" t="str">
        <f t="shared" si="0"/>
        <v/>
      </c>
      <c r="B68" s="156" t="str">
        <f t="shared" si="1"/>
        <v/>
      </c>
      <c r="C68" s="172"/>
      <c r="D68" s="172"/>
      <c r="E68" s="173" t="str">
        <f>_xlfn.IFNA(VLOOKUP(D68, 'Realisatie acties 2025'!$B$4:$U$498, 6, FALSE)&amp;"", "")</f>
        <v/>
      </c>
      <c r="F68" s="172"/>
      <c r="G68" s="172"/>
      <c r="H68" s="172"/>
      <c r="I68" s="172"/>
      <c r="J68" s="172"/>
      <c r="K68" s="174"/>
      <c r="M68" s="79" t="str">
        <f>IF(C68&lt;&gt;"", IF(C68="Nieuwe actie", MAX(VALUE(Datum_werkingsjaar+1&amp;"000"), $M$3:$M67)+1, IF(D68&lt;&gt;"", VALUE(RIGHT(SUBSTITUTE(D68, ".", ""), 7)), "")), "")</f>
        <v/>
      </c>
      <c r="N68" s="146"/>
      <c r="O68" s="146"/>
      <c r="P68" s="146"/>
      <c r="Q68" s="146"/>
      <c r="R68" s="146"/>
      <c r="S68" s="146"/>
      <c r="T68" s="146"/>
      <c r="U68" s="146"/>
      <c r="V68" s="146"/>
      <c r="W68" s="142" t="str">
        <f t="shared" si="2"/>
        <v/>
      </c>
      <c r="X68" s="137" t="str">
        <f t="shared" si="3"/>
        <v/>
      </c>
      <c r="Y68" s="79" t="str">
        <f t="shared" si="4"/>
        <v/>
      </c>
      <c r="Z68" s="79" t="str">
        <f t="shared" si="5"/>
        <v/>
      </c>
      <c r="AA68" s="79" t="str">
        <f t="shared" si="6"/>
        <v/>
      </c>
      <c r="AB68" s="79" t="str">
        <f t="shared" si="7"/>
        <v/>
      </c>
      <c r="AC68" s="79" t="str">
        <f t="shared" si="8"/>
        <v/>
      </c>
      <c r="AD68" s="79" t="str">
        <f t="shared" si="9"/>
        <v/>
      </c>
      <c r="AE68" s="134" t="str">
        <f t="shared" si="10"/>
        <v/>
      </c>
    </row>
    <row r="69" spans="1:31" ht="120" customHeight="1" x14ac:dyDescent="0.2">
      <c r="A69" s="85" t="str">
        <f t="shared" ref="A69:A132" si="11">IF(AE69&lt;&gt;"", "✘", "")</f>
        <v/>
      </c>
      <c r="B69" s="156" t="str">
        <f t="shared" ref="B69:B132" si="12">IF(C69&lt;&gt;"", IF(C69="Bestaande actie", IF(D69&lt;&gt;"", D69&amp;"", ""), "D"&amp;SUBSTITUTE(TEXT(M69/1000, "0000,000"), ",", ".")), "")</f>
        <v/>
      </c>
      <c r="C69" s="172"/>
      <c r="D69" s="172"/>
      <c r="E69" s="173" t="str">
        <f>_xlfn.IFNA(VLOOKUP(D69, 'Realisatie acties 2025'!$B$4:$U$498, 6, FALSE)&amp;"", "")</f>
        <v/>
      </c>
      <c r="F69" s="172"/>
      <c r="G69" s="172"/>
      <c r="H69" s="172"/>
      <c r="I69" s="172"/>
      <c r="J69" s="172"/>
      <c r="K69" s="174"/>
      <c r="M69" s="79" t="str">
        <f>IF(C69&lt;&gt;"", IF(C69="Nieuwe actie", MAX(VALUE(Datum_werkingsjaar+1&amp;"000"), $M$3:$M68)+1, IF(D69&lt;&gt;"", VALUE(RIGHT(SUBSTITUTE(D69, ".", ""), 7)), "")), "")</f>
        <v/>
      </c>
      <c r="N69" s="146"/>
      <c r="O69" s="146"/>
      <c r="P69" s="146"/>
      <c r="Q69" s="146"/>
      <c r="R69" s="146"/>
      <c r="S69" s="146"/>
      <c r="T69" s="146"/>
      <c r="U69" s="146"/>
      <c r="V69" s="146"/>
      <c r="W69" s="142" t="str">
        <f t="shared" ref="W69:W132" si="13">IF(O69&lt;&gt;"", IF(_xlfn.CONCAT(F69:K69)&lt;&gt;_xlfn.CONCAT(Q69:V69), "Gewijzigde actie", "Bestaande actie"), C69&amp;"")</f>
        <v/>
      </c>
      <c r="X69" s="137" t="str">
        <f t="shared" ref="X69:X132" si="14">IF(O69&lt;&gt;"", IF(C69&lt;&gt;"Bestaande actie", "| De keuze in kolm 'C' mag niet niet gewijzigd worden in het geval een actie uit een vroegere verantwoording. Herstel de keuze in kolom 'C' naar 'Bestaande actie'.  ", ""), "")</f>
        <v/>
      </c>
      <c r="Y69" s="79" t="str">
        <f t="shared" ref="Y69:Y132" si="15">IF(O69&lt;&gt;"", IF(D69&lt;&gt;O69, "| ID van een actie uit een vroegere verantwoording in kolom 'D' mag niet gewijzigd worden. Maak je wijzigingen ongedaaan.  ", ""), "")</f>
        <v/>
      </c>
      <c r="Z69" s="79" t="str">
        <f t="shared" ref="Z69:Z132" si="16">IF(O69&lt;&gt;"", IF(E69&lt;&gt;P69, "| Het opschrift in kolom 'E' mag niet gewijzigd worden. Maak je wijzigingen ongedaaan.  ", ""), "")</f>
        <v/>
      </c>
      <c r="AA69" s="79" t="str">
        <f t="shared" ref="AA69:AA132" si="17">IF(C69="", IF(D69&amp;F69&amp;G69&amp;H69&amp;I69&amp;J69&amp;K69&lt;&gt;"", "| Maak een keuze in kolom 'C' vooraleer je andere velden invult.",""), "")</f>
        <v/>
      </c>
      <c r="AB69" s="79" t="str">
        <f t="shared" ref="AB69:AB132" si="18">IF(C69="Nieuwe actie", IF(D69&lt;&gt;"", "| Maak kolom 'D' leeg of verander je selectie in kolom 'C'. ", ""), "")</f>
        <v/>
      </c>
      <c r="AC69" s="79" t="str">
        <f t="shared" ref="AC69:AC132" si="19">IF(AND(C69="Bestaande actie", _xlfn.ISFORMULA(E69)), IF(F69&amp;G69&amp;H69&amp;I69&amp;J69&lt;&gt;"", "| Maak de gestippelde velden leeg of verander je selectie in kolom 'C'. ", ""), "")</f>
        <v/>
      </c>
      <c r="AD69" s="79" t="str">
        <f t="shared" ref="AD69:AD132" si="20">IF(C69="Bestaande actie", IF(OR(D69="",K69=""), "| Vul verplichte velden in.", ""), IF(C69="Nieuwe actie", IF(OR(F69="", G69="", I69="", J69=""), "| Vul verplichte velden in.", ""), ""))</f>
        <v/>
      </c>
      <c r="AE69" s="134" t="str">
        <f t="shared" ref="AE69:AE132" si="21">IF(X69&amp;Y69&amp;Z69&lt;&gt;"", X69&amp;Y69&amp;Z69, IF(AA69&lt;&gt;"", AA69, IF(AB69&lt;&gt;"", AB69, IF(AC69&lt;&gt;"", AC69, AD69))))</f>
        <v/>
      </c>
    </row>
    <row r="70" spans="1:31" ht="120" customHeight="1" x14ac:dyDescent="0.2">
      <c r="A70" s="85" t="str">
        <f t="shared" si="11"/>
        <v/>
      </c>
      <c r="B70" s="156" t="str">
        <f t="shared" si="12"/>
        <v/>
      </c>
      <c r="C70" s="172"/>
      <c r="D70" s="172"/>
      <c r="E70" s="173" t="str">
        <f>_xlfn.IFNA(VLOOKUP(D70, 'Realisatie acties 2025'!$B$4:$U$498, 6, FALSE)&amp;"", "")</f>
        <v/>
      </c>
      <c r="F70" s="172"/>
      <c r="G70" s="172"/>
      <c r="H70" s="172"/>
      <c r="I70" s="172"/>
      <c r="J70" s="172"/>
      <c r="K70" s="174"/>
      <c r="M70" s="79" t="str">
        <f>IF(C70&lt;&gt;"", IF(C70="Nieuwe actie", MAX(VALUE(Datum_werkingsjaar+1&amp;"000"), $M$3:$M69)+1, IF(D70&lt;&gt;"", VALUE(RIGHT(SUBSTITUTE(D70, ".", ""), 7)), "")), "")</f>
        <v/>
      </c>
      <c r="N70" s="146"/>
      <c r="O70" s="146"/>
      <c r="P70" s="146"/>
      <c r="Q70" s="146"/>
      <c r="R70" s="146"/>
      <c r="S70" s="146"/>
      <c r="T70" s="146"/>
      <c r="U70" s="146"/>
      <c r="V70" s="146"/>
      <c r="W70" s="142" t="str">
        <f t="shared" si="13"/>
        <v/>
      </c>
      <c r="X70" s="137" t="str">
        <f t="shared" si="14"/>
        <v/>
      </c>
      <c r="Y70" s="79" t="str">
        <f t="shared" si="15"/>
        <v/>
      </c>
      <c r="Z70" s="79" t="str">
        <f t="shared" si="16"/>
        <v/>
      </c>
      <c r="AA70" s="79" t="str">
        <f t="shared" si="17"/>
        <v/>
      </c>
      <c r="AB70" s="79" t="str">
        <f t="shared" si="18"/>
        <v/>
      </c>
      <c r="AC70" s="79" t="str">
        <f t="shared" si="19"/>
        <v/>
      </c>
      <c r="AD70" s="79" t="str">
        <f t="shared" si="20"/>
        <v/>
      </c>
      <c r="AE70" s="134" t="str">
        <f t="shared" si="21"/>
        <v/>
      </c>
    </row>
    <row r="71" spans="1:31" ht="120" customHeight="1" x14ac:dyDescent="0.2">
      <c r="A71" s="85" t="str">
        <f t="shared" si="11"/>
        <v/>
      </c>
      <c r="B71" s="156" t="str">
        <f t="shared" si="12"/>
        <v/>
      </c>
      <c r="C71" s="172"/>
      <c r="D71" s="172"/>
      <c r="E71" s="173" t="str">
        <f>_xlfn.IFNA(VLOOKUP(D71, 'Realisatie acties 2025'!$B$4:$U$498, 6, FALSE)&amp;"", "")</f>
        <v/>
      </c>
      <c r="F71" s="172"/>
      <c r="G71" s="172"/>
      <c r="H71" s="172"/>
      <c r="I71" s="172"/>
      <c r="J71" s="172"/>
      <c r="K71" s="174"/>
      <c r="M71" s="79" t="str">
        <f>IF(C71&lt;&gt;"", IF(C71="Nieuwe actie", MAX(VALUE(Datum_werkingsjaar+1&amp;"000"), $M$3:$M70)+1, IF(D71&lt;&gt;"", VALUE(RIGHT(SUBSTITUTE(D71, ".", ""), 7)), "")), "")</f>
        <v/>
      </c>
      <c r="N71" s="146"/>
      <c r="O71" s="146"/>
      <c r="P71" s="146"/>
      <c r="Q71" s="146"/>
      <c r="R71" s="146"/>
      <c r="S71" s="146"/>
      <c r="T71" s="146"/>
      <c r="U71" s="146"/>
      <c r="V71" s="146"/>
      <c r="W71" s="142" t="str">
        <f t="shared" si="13"/>
        <v/>
      </c>
      <c r="X71" s="137" t="str">
        <f t="shared" si="14"/>
        <v/>
      </c>
      <c r="Y71" s="79" t="str">
        <f t="shared" si="15"/>
        <v/>
      </c>
      <c r="Z71" s="79" t="str">
        <f t="shared" si="16"/>
        <v/>
      </c>
      <c r="AA71" s="79" t="str">
        <f t="shared" si="17"/>
        <v/>
      </c>
      <c r="AB71" s="79" t="str">
        <f t="shared" si="18"/>
        <v/>
      </c>
      <c r="AC71" s="79" t="str">
        <f t="shared" si="19"/>
        <v/>
      </c>
      <c r="AD71" s="79" t="str">
        <f t="shared" si="20"/>
        <v/>
      </c>
      <c r="AE71" s="134" t="str">
        <f t="shared" si="21"/>
        <v/>
      </c>
    </row>
    <row r="72" spans="1:31" ht="120" customHeight="1" x14ac:dyDescent="0.2">
      <c r="A72" s="85" t="str">
        <f t="shared" si="11"/>
        <v/>
      </c>
      <c r="B72" s="156" t="str">
        <f t="shared" si="12"/>
        <v/>
      </c>
      <c r="C72" s="172"/>
      <c r="D72" s="172"/>
      <c r="E72" s="173" t="str">
        <f>_xlfn.IFNA(VLOOKUP(D72, 'Realisatie acties 2025'!$B$4:$U$498, 6, FALSE)&amp;"", "")</f>
        <v/>
      </c>
      <c r="F72" s="172"/>
      <c r="G72" s="172"/>
      <c r="H72" s="172"/>
      <c r="I72" s="172"/>
      <c r="J72" s="172"/>
      <c r="K72" s="174"/>
      <c r="M72" s="79" t="str">
        <f>IF(C72&lt;&gt;"", IF(C72="Nieuwe actie", MAX(VALUE(Datum_werkingsjaar+1&amp;"000"), $M$3:$M71)+1, IF(D72&lt;&gt;"", VALUE(RIGHT(SUBSTITUTE(D72, ".", ""), 7)), "")), "")</f>
        <v/>
      </c>
      <c r="N72" s="146"/>
      <c r="O72" s="146"/>
      <c r="P72" s="146"/>
      <c r="Q72" s="146"/>
      <c r="R72" s="146"/>
      <c r="S72" s="146"/>
      <c r="T72" s="146"/>
      <c r="U72" s="146"/>
      <c r="V72" s="146"/>
      <c r="W72" s="142" t="str">
        <f t="shared" si="13"/>
        <v/>
      </c>
      <c r="X72" s="137" t="str">
        <f t="shared" si="14"/>
        <v/>
      </c>
      <c r="Y72" s="79" t="str">
        <f t="shared" si="15"/>
        <v/>
      </c>
      <c r="Z72" s="79" t="str">
        <f t="shared" si="16"/>
        <v/>
      </c>
      <c r="AA72" s="79" t="str">
        <f t="shared" si="17"/>
        <v/>
      </c>
      <c r="AB72" s="79" t="str">
        <f t="shared" si="18"/>
        <v/>
      </c>
      <c r="AC72" s="79" t="str">
        <f t="shared" si="19"/>
        <v/>
      </c>
      <c r="AD72" s="79" t="str">
        <f t="shared" si="20"/>
        <v/>
      </c>
      <c r="AE72" s="134" t="str">
        <f t="shared" si="21"/>
        <v/>
      </c>
    </row>
    <row r="73" spans="1:31" ht="120" customHeight="1" x14ac:dyDescent="0.2">
      <c r="A73" s="85" t="str">
        <f t="shared" si="11"/>
        <v/>
      </c>
      <c r="B73" s="156" t="str">
        <f t="shared" si="12"/>
        <v/>
      </c>
      <c r="C73" s="172"/>
      <c r="D73" s="172"/>
      <c r="E73" s="173" t="str">
        <f>_xlfn.IFNA(VLOOKUP(D73, 'Realisatie acties 2025'!$B$4:$U$498, 6, FALSE)&amp;"", "")</f>
        <v/>
      </c>
      <c r="F73" s="172"/>
      <c r="G73" s="172"/>
      <c r="H73" s="172"/>
      <c r="I73" s="172"/>
      <c r="J73" s="172"/>
      <c r="K73" s="174"/>
      <c r="M73" s="79" t="str">
        <f>IF(C73&lt;&gt;"", IF(C73="Nieuwe actie", MAX(VALUE(Datum_werkingsjaar+1&amp;"000"), $M$3:$M72)+1, IF(D73&lt;&gt;"", VALUE(RIGHT(SUBSTITUTE(D73, ".", ""), 7)), "")), "")</f>
        <v/>
      </c>
      <c r="N73" s="146"/>
      <c r="O73" s="146"/>
      <c r="P73" s="146"/>
      <c r="Q73" s="146"/>
      <c r="R73" s="146"/>
      <c r="S73" s="146"/>
      <c r="T73" s="146"/>
      <c r="U73" s="146"/>
      <c r="V73" s="146"/>
      <c r="W73" s="142" t="str">
        <f t="shared" si="13"/>
        <v/>
      </c>
      <c r="X73" s="137" t="str">
        <f t="shared" si="14"/>
        <v/>
      </c>
      <c r="Y73" s="79" t="str">
        <f t="shared" si="15"/>
        <v/>
      </c>
      <c r="Z73" s="79" t="str">
        <f t="shared" si="16"/>
        <v/>
      </c>
      <c r="AA73" s="79" t="str">
        <f t="shared" si="17"/>
        <v/>
      </c>
      <c r="AB73" s="79" t="str">
        <f t="shared" si="18"/>
        <v/>
      </c>
      <c r="AC73" s="79" t="str">
        <f t="shared" si="19"/>
        <v/>
      </c>
      <c r="AD73" s="79" t="str">
        <f t="shared" si="20"/>
        <v/>
      </c>
      <c r="AE73" s="134" t="str">
        <f t="shared" si="21"/>
        <v/>
      </c>
    </row>
    <row r="74" spans="1:31" ht="120" customHeight="1" x14ac:dyDescent="0.2">
      <c r="A74" s="85" t="str">
        <f t="shared" si="11"/>
        <v/>
      </c>
      <c r="B74" s="156" t="str">
        <f t="shared" si="12"/>
        <v/>
      </c>
      <c r="C74" s="172"/>
      <c r="D74" s="172"/>
      <c r="E74" s="173" t="str">
        <f>_xlfn.IFNA(VLOOKUP(D74, 'Realisatie acties 2025'!$B$4:$U$498, 6, FALSE)&amp;"", "")</f>
        <v/>
      </c>
      <c r="F74" s="172"/>
      <c r="G74" s="172"/>
      <c r="H74" s="172"/>
      <c r="I74" s="172"/>
      <c r="J74" s="172"/>
      <c r="K74" s="174"/>
      <c r="M74" s="79" t="str">
        <f>IF(C74&lt;&gt;"", IF(C74="Nieuwe actie", MAX(VALUE(Datum_werkingsjaar+1&amp;"000"), $M$3:$M73)+1, IF(D74&lt;&gt;"", VALUE(RIGHT(SUBSTITUTE(D74, ".", ""), 7)), "")), "")</f>
        <v/>
      </c>
      <c r="N74" s="146"/>
      <c r="O74" s="146"/>
      <c r="P74" s="146"/>
      <c r="Q74" s="146"/>
      <c r="R74" s="146"/>
      <c r="S74" s="146"/>
      <c r="T74" s="146"/>
      <c r="U74" s="146"/>
      <c r="V74" s="146"/>
      <c r="W74" s="142" t="str">
        <f t="shared" si="13"/>
        <v/>
      </c>
      <c r="X74" s="137" t="str">
        <f t="shared" si="14"/>
        <v/>
      </c>
      <c r="Y74" s="79" t="str">
        <f t="shared" si="15"/>
        <v/>
      </c>
      <c r="Z74" s="79" t="str">
        <f t="shared" si="16"/>
        <v/>
      </c>
      <c r="AA74" s="79" t="str">
        <f t="shared" si="17"/>
        <v/>
      </c>
      <c r="AB74" s="79" t="str">
        <f t="shared" si="18"/>
        <v/>
      </c>
      <c r="AC74" s="79" t="str">
        <f t="shared" si="19"/>
        <v/>
      </c>
      <c r="AD74" s="79" t="str">
        <f t="shared" si="20"/>
        <v/>
      </c>
      <c r="AE74" s="134" t="str">
        <f t="shared" si="21"/>
        <v/>
      </c>
    </row>
    <row r="75" spans="1:31" ht="120" customHeight="1" x14ac:dyDescent="0.2">
      <c r="A75" s="85" t="str">
        <f t="shared" si="11"/>
        <v/>
      </c>
      <c r="B75" s="156" t="str">
        <f t="shared" si="12"/>
        <v/>
      </c>
      <c r="C75" s="172"/>
      <c r="D75" s="172"/>
      <c r="E75" s="173" t="str">
        <f>_xlfn.IFNA(VLOOKUP(D75, 'Realisatie acties 2025'!$B$4:$U$498, 6, FALSE)&amp;"", "")</f>
        <v/>
      </c>
      <c r="F75" s="172"/>
      <c r="G75" s="172"/>
      <c r="H75" s="172"/>
      <c r="I75" s="172"/>
      <c r="J75" s="172"/>
      <c r="K75" s="174"/>
      <c r="M75" s="79" t="str">
        <f>IF(C75&lt;&gt;"", IF(C75="Nieuwe actie", MAX(VALUE(Datum_werkingsjaar+1&amp;"000"), $M$3:$M74)+1, IF(D75&lt;&gt;"", VALUE(RIGHT(SUBSTITUTE(D75, ".", ""), 7)), "")), "")</f>
        <v/>
      </c>
      <c r="N75" s="146"/>
      <c r="O75" s="146"/>
      <c r="P75" s="146"/>
      <c r="Q75" s="146"/>
      <c r="R75" s="146"/>
      <c r="S75" s="146"/>
      <c r="T75" s="146"/>
      <c r="U75" s="146"/>
      <c r="V75" s="146"/>
      <c r="W75" s="142" t="str">
        <f t="shared" si="13"/>
        <v/>
      </c>
      <c r="X75" s="137" t="str">
        <f t="shared" si="14"/>
        <v/>
      </c>
      <c r="Y75" s="79" t="str">
        <f t="shared" si="15"/>
        <v/>
      </c>
      <c r="Z75" s="79" t="str">
        <f t="shared" si="16"/>
        <v/>
      </c>
      <c r="AA75" s="79" t="str">
        <f t="shared" si="17"/>
        <v/>
      </c>
      <c r="AB75" s="79" t="str">
        <f t="shared" si="18"/>
        <v/>
      </c>
      <c r="AC75" s="79" t="str">
        <f t="shared" si="19"/>
        <v/>
      </c>
      <c r="AD75" s="79" t="str">
        <f t="shared" si="20"/>
        <v/>
      </c>
      <c r="AE75" s="134" t="str">
        <f t="shared" si="21"/>
        <v/>
      </c>
    </row>
    <row r="76" spans="1:31" ht="120" customHeight="1" x14ac:dyDescent="0.2">
      <c r="A76" s="85" t="str">
        <f t="shared" si="11"/>
        <v/>
      </c>
      <c r="B76" s="156" t="str">
        <f t="shared" si="12"/>
        <v/>
      </c>
      <c r="C76" s="172"/>
      <c r="D76" s="172"/>
      <c r="E76" s="173" t="str">
        <f>_xlfn.IFNA(VLOOKUP(D76, 'Realisatie acties 2025'!$B$4:$U$498, 6, FALSE)&amp;"", "")</f>
        <v/>
      </c>
      <c r="F76" s="172"/>
      <c r="G76" s="172"/>
      <c r="H76" s="172"/>
      <c r="I76" s="172"/>
      <c r="J76" s="172"/>
      <c r="K76" s="174"/>
      <c r="M76" s="79" t="str">
        <f>IF(C76&lt;&gt;"", IF(C76="Nieuwe actie", MAX(VALUE(Datum_werkingsjaar+1&amp;"000"), $M$3:$M75)+1, IF(D76&lt;&gt;"", VALUE(RIGHT(SUBSTITUTE(D76, ".", ""), 7)), "")), "")</f>
        <v/>
      </c>
      <c r="N76" s="146"/>
      <c r="O76" s="146"/>
      <c r="P76" s="146"/>
      <c r="Q76" s="146"/>
      <c r="R76" s="146"/>
      <c r="S76" s="146"/>
      <c r="T76" s="146"/>
      <c r="U76" s="146"/>
      <c r="V76" s="146"/>
      <c r="W76" s="142" t="str">
        <f t="shared" si="13"/>
        <v/>
      </c>
      <c r="X76" s="137" t="str">
        <f t="shared" si="14"/>
        <v/>
      </c>
      <c r="Y76" s="79" t="str">
        <f t="shared" si="15"/>
        <v/>
      </c>
      <c r="Z76" s="79" t="str">
        <f t="shared" si="16"/>
        <v/>
      </c>
      <c r="AA76" s="79" t="str">
        <f t="shared" si="17"/>
        <v/>
      </c>
      <c r="AB76" s="79" t="str">
        <f t="shared" si="18"/>
        <v/>
      </c>
      <c r="AC76" s="79" t="str">
        <f t="shared" si="19"/>
        <v/>
      </c>
      <c r="AD76" s="79" t="str">
        <f t="shared" si="20"/>
        <v/>
      </c>
      <c r="AE76" s="134" t="str">
        <f t="shared" si="21"/>
        <v/>
      </c>
    </row>
    <row r="77" spans="1:31" ht="120" customHeight="1" x14ac:dyDescent="0.2">
      <c r="A77" s="85" t="str">
        <f t="shared" si="11"/>
        <v/>
      </c>
      <c r="B77" s="156" t="str">
        <f t="shared" si="12"/>
        <v/>
      </c>
      <c r="C77" s="172"/>
      <c r="D77" s="172"/>
      <c r="E77" s="173" t="str">
        <f>_xlfn.IFNA(VLOOKUP(D77, 'Realisatie acties 2025'!$B$4:$U$498, 6, FALSE)&amp;"", "")</f>
        <v/>
      </c>
      <c r="F77" s="172"/>
      <c r="G77" s="172"/>
      <c r="H77" s="172"/>
      <c r="I77" s="172"/>
      <c r="J77" s="172"/>
      <c r="K77" s="174"/>
      <c r="M77" s="79" t="str">
        <f>IF(C77&lt;&gt;"", IF(C77="Nieuwe actie", MAX(VALUE(Datum_werkingsjaar+1&amp;"000"), $M$3:$M76)+1, IF(D77&lt;&gt;"", VALUE(RIGHT(SUBSTITUTE(D77, ".", ""), 7)), "")), "")</f>
        <v/>
      </c>
      <c r="N77" s="146"/>
      <c r="O77" s="146"/>
      <c r="P77" s="146"/>
      <c r="Q77" s="146"/>
      <c r="R77" s="146"/>
      <c r="S77" s="146"/>
      <c r="T77" s="146"/>
      <c r="U77" s="146"/>
      <c r="V77" s="146"/>
      <c r="W77" s="142" t="str">
        <f t="shared" si="13"/>
        <v/>
      </c>
      <c r="X77" s="137" t="str">
        <f t="shared" si="14"/>
        <v/>
      </c>
      <c r="Y77" s="79" t="str">
        <f t="shared" si="15"/>
        <v/>
      </c>
      <c r="Z77" s="79" t="str">
        <f t="shared" si="16"/>
        <v/>
      </c>
      <c r="AA77" s="79" t="str">
        <f t="shared" si="17"/>
        <v/>
      </c>
      <c r="AB77" s="79" t="str">
        <f t="shared" si="18"/>
        <v/>
      </c>
      <c r="AC77" s="79" t="str">
        <f t="shared" si="19"/>
        <v/>
      </c>
      <c r="AD77" s="79" t="str">
        <f t="shared" si="20"/>
        <v/>
      </c>
      <c r="AE77" s="134" t="str">
        <f t="shared" si="21"/>
        <v/>
      </c>
    </row>
    <row r="78" spans="1:31" ht="120" customHeight="1" x14ac:dyDescent="0.2">
      <c r="A78" s="85" t="str">
        <f t="shared" si="11"/>
        <v/>
      </c>
      <c r="B78" s="156" t="str">
        <f t="shared" si="12"/>
        <v/>
      </c>
      <c r="C78" s="172"/>
      <c r="D78" s="172"/>
      <c r="E78" s="173" t="str">
        <f>_xlfn.IFNA(VLOOKUP(D78, 'Realisatie acties 2025'!$B$4:$U$498, 6, FALSE)&amp;"", "")</f>
        <v/>
      </c>
      <c r="F78" s="172"/>
      <c r="G78" s="172"/>
      <c r="H78" s="172"/>
      <c r="I78" s="172"/>
      <c r="J78" s="172"/>
      <c r="K78" s="174"/>
      <c r="M78" s="79" t="str">
        <f>IF(C78&lt;&gt;"", IF(C78="Nieuwe actie", MAX(VALUE(Datum_werkingsjaar+1&amp;"000"), $M$3:$M77)+1, IF(D78&lt;&gt;"", VALUE(RIGHT(SUBSTITUTE(D78, ".", ""), 7)), "")), "")</f>
        <v/>
      </c>
      <c r="N78" s="146"/>
      <c r="O78" s="146"/>
      <c r="P78" s="146"/>
      <c r="Q78" s="146"/>
      <c r="R78" s="146"/>
      <c r="S78" s="146"/>
      <c r="T78" s="146"/>
      <c r="U78" s="146"/>
      <c r="V78" s="146"/>
      <c r="W78" s="142" t="str">
        <f t="shared" si="13"/>
        <v/>
      </c>
      <c r="X78" s="137" t="str">
        <f t="shared" si="14"/>
        <v/>
      </c>
      <c r="Y78" s="79" t="str">
        <f t="shared" si="15"/>
        <v/>
      </c>
      <c r="Z78" s="79" t="str">
        <f t="shared" si="16"/>
        <v/>
      </c>
      <c r="AA78" s="79" t="str">
        <f t="shared" si="17"/>
        <v/>
      </c>
      <c r="AB78" s="79" t="str">
        <f t="shared" si="18"/>
        <v/>
      </c>
      <c r="AC78" s="79" t="str">
        <f t="shared" si="19"/>
        <v/>
      </c>
      <c r="AD78" s="79" t="str">
        <f t="shared" si="20"/>
        <v/>
      </c>
      <c r="AE78" s="134" t="str">
        <f t="shared" si="21"/>
        <v/>
      </c>
    </row>
    <row r="79" spans="1:31" ht="120" customHeight="1" x14ac:dyDescent="0.2">
      <c r="A79" s="85" t="str">
        <f t="shared" si="11"/>
        <v/>
      </c>
      <c r="B79" s="156" t="str">
        <f t="shared" si="12"/>
        <v/>
      </c>
      <c r="C79" s="172"/>
      <c r="D79" s="172"/>
      <c r="E79" s="173" t="str">
        <f>_xlfn.IFNA(VLOOKUP(D79, 'Realisatie acties 2025'!$B$4:$U$498, 6, FALSE)&amp;"", "")</f>
        <v/>
      </c>
      <c r="F79" s="172"/>
      <c r="G79" s="172"/>
      <c r="H79" s="172"/>
      <c r="I79" s="172"/>
      <c r="J79" s="172"/>
      <c r="K79" s="174"/>
      <c r="M79" s="79" t="str">
        <f>IF(C79&lt;&gt;"", IF(C79="Nieuwe actie", MAX(VALUE(Datum_werkingsjaar+1&amp;"000"), $M$3:$M78)+1, IF(D79&lt;&gt;"", VALUE(RIGHT(SUBSTITUTE(D79, ".", ""), 7)), "")), "")</f>
        <v/>
      </c>
      <c r="N79" s="146"/>
      <c r="O79" s="146"/>
      <c r="P79" s="146"/>
      <c r="Q79" s="146"/>
      <c r="R79" s="146"/>
      <c r="S79" s="146"/>
      <c r="T79" s="146"/>
      <c r="U79" s="146"/>
      <c r="V79" s="146"/>
      <c r="W79" s="142" t="str">
        <f t="shared" si="13"/>
        <v/>
      </c>
      <c r="X79" s="137" t="str">
        <f t="shared" si="14"/>
        <v/>
      </c>
      <c r="Y79" s="79" t="str">
        <f t="shared" si="15"/>
        <v/>
      </c>
      <c r="Z79" s="79" t="str">
        <f t="shared" si="16"/>
        <v/>
      </c>
      <c r="AA79" s="79" t="str">
        <f t="shared" si="17"/>
        <v/>
      </c>
      <c r="AB79" s="79" t="str">
        <f t="shared" si="18"/>
        <v/>
      </c>
      <c r="AC79" s="79" t="str">
        <f t="shared" si="19"/>
        <v/>
      </c>
      <c r="AD79" s="79" t="str">
        <f t="shared" si="20"/>
        <v/>
      </c>
      <c r="AE79" s="134" t="str">
        <f t="shared" si="21"/>
        <v/>
      </c>
    </row>
    <row r="80" spans="1:31" ht="120" customHeight="1" x14ac:dyDescent="0.2">
      <c r="A80" s="85" t="str">
        <f t="shared" si="11"/>
        <v/>
      </c>
      <c r="B80" s="156" t="str">
        <f t="shared" si="12"/>
        <v/>
      </c>
      <c r="C80" s="172"/>
      <c r="D80" s="172"/>
      <c r="E80" s="173" t="str">
        <f>_xlfn.IFNA(VLOOKUP(D80, 'Realisatie acties 2025'!$B$4:$U$498, 6, FALSE)&amp;"", "")</f>
        <v/>
      </c>
      <c r="F80" s="172"/>
      <c r="G80" s="172"/>
      <c r="H80" s="172"/>
      <c r="I80" s="172"/>
      <c r="J80" s="172"/>
      <c r="K80" s="174"/>
      <c r="M80" s="79" t="str">
        <f>IF(C80&lt;&gt;"", IF(C80="Nieuwe actie", MAX(VALUE(Datum_werkingsjaar+1&amp;"000"), $M$3:$M79)+1, IF(D80&lt;&gt;"", VALUE(RIGHT(SUBSTITUTE(D80, ".", ""), 7)), "")), "")</f>
        <v/>
      </c>
      <c r="N80" s="146"/>
      <c r="O80" s="146"/>
      <c r="P80" s="146"/>
      <c r="Q80" s="146"/>
      <c r="R80" s="146"/>
      <c r="S80" s="146"/>
      <c r="T80" s="146"/>
      <c r="U80" s="146"/>
      <c r="V80" s="146"/>
      <c r="W80" s="142" t="str">
        <f t="shared" si="13"/>
        <v/>
      </c>
      <c r="X80" s="137" t="str">
        <f t="shared" si="14"/>
        <v/>
      </c>
      <c r="Y80" s="79" t="str">
        <f t="shared" si="15"/>
        <v/>
      </c>
      <c r="Z80" s="79" t="str">
        <f t="shared" si="16"/>
        <v/>
      </c>
      <c r="AA80" s="79" t="str">
        <f t="shared" si="17"/>
        <v/>
      </c>
      <c r="AB80" s="79" t="str">
        <f t="shared" si="18"/>
        <v/>
      </c>
      <c r="AC80" s="79" t="str">
        <f t="shared" si="19"/>
        <v/>
      </c>
      <c r="AD80" s="79" t="str">
        <f t="shared" si="20"/>
        <v/>
      </c>
      <c r="AE80" s="134" t="str">
        <f t="shared" si="21"/>
        <v/>
      </c>
    </row>
    <row r="81" spans="1:31" ht="120" customHeight="1" x14ac:dyDescent="0.2">
      <c r="A81" s="85" t="str">
        <f t="shared" si="11"/>
        <v/>
      </c>
      <c r="B81" s="156" t="str">
        <f t="shared" si="12"/>
        <v/>
      </c>
      <c r="C81" s="172"/>
      <c r="D81" s="172"/>
      <c r="E81" s="173" t="str">
        <f>_xlfn.IFNA(VLOOKUP(D81, 'Realisatie acties 2025'!$B$4:$U$498, 6, FALSE)&amp;"", "")</f>
        <v/>
      </c>
      <c r="F81" s="172"/>
      <c r="G81" s="172"/>
      <c r="H81" s="172"/>
      <c r="I81" s="172"/>
      <c r="J81" s="172"/>
      <c r="K81" s="174"/>
      <c r="M81" s="79" t="str">
        <f>IF(C81&lt;&gt;"", IF(C81="Nieuwe actie", MAX(VALUE(Datum_werkingsjaar+1&amp;"000"), $M$3:$M80)+1, IF(D81&lt;&gt;"", VALUE(RIGHT(SUBSTITUTE(D81, ".", ""), 7)), "")), "")</f>
        <v/>
      </c>
      <c r="N81" s="146"/>
      <c r="O81" s="146"/>
      <c r="P81" s="146"/>
      <c r="Q81" s="146"/>
      <c r="R81" s="146"/>
      <c r="S81" s="146"/>
      <c r="T81" s="146"/>
      <c r="U81" s="146"/>
      <c r="V81" s="146"/>
      <c r="W81" s="142" t="str">
        <f t="shared" si="13"/>
        <v/>
      </c>
      <c r="X81" s="137" t="str">
        <f t="shared" si="14"/>
        <v/>
      </c>
      <c r="Y81" s="79" t="str">
        <f t="shared" si="15"/>
        <v/>
      </c>
      <c r="Z81" s="79" t="str">
        <f t="shared" si="16"/>
        <v/>
      </c>
      <c r="AA81" s="79" t="str">
        <f t="shared" si="17"/>
        <v/>
      </c>
      <c r="AB81" s="79" t="str">
        <f t="shared" si="18"/>
        <v/>
      </c>
      <c r="AC81" s="79" t="str">
        <f t="shared" si="19"/>
        <v/>
      </c>
      <c r="AD81" s="79" t="str">
        <f t="shared" si="20"/>
        <v/>
      </c>
      <c r="AE81" s="134" t="str">
        <f t="shared" si="21"/>
        <v/>
      </c>
    </row>
    <row r="82" spans="1:31" ht="120" customHeight="1" x14ac:dyDescent="0.2">
      <c r="A82" s="85" t="str">
        <f t="shared" si="11"/>
        <v/>
      </c>
      <c r="B82" s="156" t="str">
        <f t="shared" si="12"/>
        <v/>
      </c>
      <c r="C82" s="172"/>
      <c r="D82" s="172"/>
      <c r="E82" s="173" t="str">
        <f>_xlfn.IFNA(VLOOKUP(D82, 'Realisatie acties 2025'!$B$4:$U$498, 6, FALSE)&amp;"", "")</f>
        <v/>
      </c>
      <c r="F82" s="172"/>
      <c r="G82" s="172"/>
      <c r="H82" s="172"/>
      <c r="I82" s="172"/>
      <c r="J82" s="172"/>
      <c r="K82" s="174"/>
      <c r="M82" s="79" t="str">
        <f>IF(C82&lt;&gt;"", IF(C82="Nieuwe actie", MAX(VALUE(Datum_werkingsjaar+1&amp;"000"), $M$3:$M81)+1, IF(D82&lt;&gt;"", VALUE(RIGHT(SUBSTITUTE(D82, ".", ""), 7)), "")), "")</f>
        <v/>
      </c>
      <c r="N82" s="146"/>
      <c r="O82" s="146"/>
      <c r="P82" s="146"/>
      <c r="Q82" s="146"/>
      <c r="R82" s="146"/>
      <c r="S82" s="146"/>
      <c r="T82" s="146"/>
      <c r="U82" s="146"/>
      <c r="V82" s="146"/>
      <c r="W82" s="142" t="str">
        <f t="shared" si="13"/>
        <v/>
      </c>
      <c r="X82" s="137" t="str">
        <f t="shared" si="14"/>
        <v/>
      </c>
      <c r="Y82" s="79" t="str">
        <f t="shared" si="15"/>
        <v/>
      </c>
      <c r="Z82" s="79" t="str">
        <f t="shared" si="16"/>
        <v/>
      </c>
      <c r="AA82" s="79" t="str">
        <f t="shared" si="17"/>
        <v/>
      </c>
      <c r="AB82" s="79" t="str">
        <f t="shared" si="18"/>
        <v/>
      </c>
      <c r="AC82" s="79" t="str">
        <f t="shared" si="19"/>
        <v/>
      </c>
      <c r="AD82" s="79" t="str">
        <f t="shared" si="20"/>
        <v/>
      </c>
      <c r="AE82" s="134" t="str">
        <f t="shared" si="21"/>
        <v/>
      </c>
    </row>
    <row r="83" spans="1:31" ht="120" customHeight="1" x14ac:dyDescent="0.2">
      <c r="A83" s="85" t="str">
        <f t="shared" si="11"/>
        <v/>
      </c>
      <c r="B83" s="156" t="str">
        <f t="shared" si="12"/>
        <v/>
      </c>
      <c r="C83" s="172"/>
      <c r="D83" s="172"/>
      <c r="E83" s="173" t="str">
        <f>_xlfn.IFNA(VLOOKUP(D83, 'Realisatie acties 2025'!$B$4:$U$498, 6, FALSE)&amp;"", "")</f>
        <v/>
      </c>
      <c r="F83" s="172"/>
      <c r="G83" s="172"/>
      <c r="H83" s="172"/>
      <c r="I83" s="172"/>
      <c r="J83" s="172"/>
      <c r="K83" s="174"/>
      <c r="M83" s="79" t="str">
        <f>IF(C83&lt;&gt;"", IF(C83="Nieuwe actie", MAX(VALUE(Datum_werkingsjaar+1&amp;"000"), $M$3:$M82)+1, IF(D83&lt;&gt;"", VALUE(RIGHT(SUBSTITUTE(D83, ".", ""), 7)), "")), "")</f>
        <v/>
      </c>
      <c r="N83" s="146"/>
      <c r="O83" s="146"/>
      <c r="P83" s="146"/>
      <c r="Q83" s="146"/>
      <c r="R83" s="146"/>
      <c r="S83" s="146"/>
      <c r="T83" s="146"/>
      <c r="U83" s="146"/>
      <c r="V83" s="146"/>
      <c r="W83" s="142" t="str">
        <f t="shared" si="13"/>
        <v/>
      </c>
      <c r="X83" s="137" t="str">
        <f t="shared" si="14"/>
        <v/>
      </c>
      <c r="Y83" s="79" t="str">
        <f t="shared" si="15"/>
        <v/>
      </c>
      <c r="Z83" s="79" t="str">
        <f t="shared" si="16"/>
        <v/>
      </c>
      <c r="AA83" s="79" t="str">
        <f t="shared" si="17"/>
        <v/>
      </c>
      <c r="AB83" s="79" t="str">
        <f t="shared" si="18"/>
        <v/>
      </c>
      <c r="AC83" s="79" t="str">
        <f t="shared" si="19"/>
        <v/>
      </c>
      <c r="AD83" s="79" t="str">
        <f t="shared" si="20"/>
        <v/>
      </c>
      <c r="AE83" s="134" t="str">
        <f t="shared" si="21"/>
        <v/>
      </c>
    </row>
    <row r="84" spans="1:31" ht="120" customHeight="1" x14ac:dyDescent="0.2">
      <c r="A84" s="85" t="str">
        <f t="shared" si="11"/>
        <v/>
      </c>
      <c r="B84" s="156" t="str">
        <f t="shared" si="12"/>
        <v/>
      </c>
      <c r="C84" s="172"/>
      <c r="D84" s="172"/>
      <c r="E84" s="173" t="str">
        <f>_xlfn.IFNA(VLOOKUP(D84, 'Realisatie acties 2025'!$B$4:$U$498, 6, FALSE)&amp;"", "")</f>
        <v/>
      </c>
      <c r="F84" s="172"/>
      <c r="G84" s="172"/>
      <c r="H84" s="172"/>
      <c r="I84" s="172"/>
      <c r="J84" s="172"/>
      <c r="K84" s="174"/>
      <c r="M84" s="79" t="str">
        <f>IF(C84&lt;&gt;"", IF(C84="Nieuwe actie", MAX(VALUE(Datum_werkingsjaar+1&amp;"000"), $M$3:$M83)+1, IF(D84&lt;&gt;"", VALUE(RIGHT(SUBSTITUTE(D84, ".", ""), 7)), "")), "")</f>
        <v/>
      </c>
      <c r="N84" s="146"/>
      <c r="O84" s="146"/>
      <c r="P84" s="146"/>
      <c r="Q84" s="146"/>
      <c r="R84" s="146"/>
      <c r="S84" s="146"/>
      <c r="T84" s="146"/>
      <c r="U84" s="146"/>
      <c r="V84" s="146"/>
      <c r="W84" s="142" t="str">
        <f t="shared" si="13"/>
        <v/>
      </c>
      <c r="X84" s="137" t="str">
        <f t="shared" si="14"/>
        <v/>
      </c>
      <c r="Y84" s="79" t="str">
        <f t="shared" si="15"/>
        <v/>
      </c>
      <c r="Z84" s="79" t="str">
        <f t="shared" si="16"/>
        <v/>
      </c>
      <c r="AA84" s="79" t="str">
        <f t="shared" si="17"/>
        <v/>
      </c>
      <c r="AB84" s="79" t="str">
        <f t="shared" si="18"/>
        <v/>
      </c>
      <c r="AC84" s="79" t="str">
        <f t="shared" si="19"/>
        <v/>
      </c>
      <c r="AD84" s="79" t="str">
        <f t="shared" si="20"/>
        <v/>
      </c>
      <c r="AE84" s="134" t="str">
        <f t="shared" si="21"/>
        <v/>
      </c>
    </row>
    <row r="85" spans="1:31" ht="120" customHeight="1" x14ac:dyDescent="0.2">
      <c r="A85" s="85" t="str">
        <f t="shared" si="11"/>
        <v/>
      </c>
      <c r="B85" s="156" t="str">
        <f t="shared" si="12"/>
        <v/>
      </c>
      <c r="C85" s="172"/>
      <c r="D85" s="172"/>
      <c r="E85" s="173" t="str">
        <f>_xlfn.IFNA(VLOOKUP(D85, 'Realisatie acties 2025'!$B$4:$U$498, 6, FALSE)&amp;"", "")</f>
        <v/>
      </c>
      <c r="F85" s="172"/>
      <c r="G85" s="172"/>
      <c r="H85" s="172"/>
      <c r="I85" s="172"/>
      <c r="J85" s="172"/>
      <c r="K85" s="174"/>
      <c r="M85" s="79" t="str">
        <f>IF(C85&lt;&gt;"", IF(C85="Nieuwe actie", MAX(VALUE(Datum_werkingsjaar+1&amp;"000"), $M$3:$M84)+1, IF(D85&lt;&gt;"", VALUE(RIGHT(SUBSTITUTE(D85, ".", ""), 7)), "")), "")</f>
        <v/>
      </c>
      <c r="N85" s="146"/>
      <c r="O85" s="146"/>
      <c r="P85" s="146"/>
      <c r="Q85" s="146"/>
      <c r="R85" s="146"/>
      <c r="S85" s="146"/>
      <c r="T85" s="146"/>
      <c r="U85" s="146"/>
      <c r="V85" s="146"/>
      <c r="W85" s="142" t="str">
        <f t="shared" si="13"/>
        <v/>
      </c>
      <c r="X85" s="137" t="str">
        <f t="shared" si="14"/>
        <v/>
      </c>
      <c r="Y85" s="79" t="str">
        <f t="shared" si="15"/>
        <v/>
      </c>
      <c r="Z85" s="79" t="str">
        <f t="shared" si="16"/>
        <v/>
      </c>
      <c r="AA85" s="79" t="str">
        <f t="shared" si="17"/>
        <v/>
      </c>
      <c r="AB85" s="79" t="str">
        <f t="shared" si="18"/>
        <v/>
      </c>
      <c r="AC85" s="79" t="str">
        <f t="shared" si="19"/>
        <v/>
      </c>
      <c r="AD85" s="79" t="str">
        <f t="shared" si="20"/>
        <v/>
      </c>
      <c r="AE85" s="134" t="str">
        <f t="shared" si="21"/>
        <v/>
      </c>
    </row>
    <row r="86" spans="1:31" ht="120" customHeight="1" x14ac:dyDescent="0.2">
      <c r="A86" s="85" t="str">
        <f t="shared" si="11"/>
        <v/>
      </c>
      <c r="B86" s="156" t="str">
        <f t="shared" si="12"/>
        <v/>
      </c>
      <c r="C86" s="172"/>
      <c r="D86" s="172"/>
      <c r="E86" s="173" t="str">
        <f>_xlfn.IFNA(VLOOKUP(D86, 'Realisatie acties 2025'!$B$4:$U$498, 6, FALSE)&amp;"", "")</f>
        <v/>
      </c>
      <c r="F86" s="172"/>
      <c r="G86" s="172"/>
      <c r="H86" s="172"/>
      <c r="I86" s="172"/>
      <c r="J86" s="172"/>
      <c r="K86" s="174"/>
      <c r="M86" s="79" t="str">
        <f>IF(C86&lt;&gt;"", IF(C86="Nieuwe actie", MAX(VALUE(Datum_werkingsjaar+1&amp;"000"), $M$3:$M85)+1, IF(D86&lt;&gt;"", VALUE(RIGHT(SUBSTITUTE(D86, ".", ""), 7)), "")), "")</f>
        <v/>
      </c>
      <c r="N86" s="146"/>
      <c r="O86" s="146"/>
      <c r="P86" s="146"/>
      <c r="Q86" s="146"/>
      <c r="R86" s="146"/>
      <c r="S86" s="146"/>
      <c r="T86" s="146"/>
      <c r="U86" s="146"/>
      <c r="V86" s="146"/>
      <c r="W86" s="142" t="str">
        <f t="shared" si="13"/>
        <v/>
      </c>
      <c r="X86" s="137" t="str">
        <f t="shared" si="14"/>
        <v/>
      </c>
      <c r="Y86" s="79" t="str">
        <f t="shared" si="15"/>
        <v/>
      </c>
      <c r="Z86" s="79" t="str">
        <f t="shared" si="16"/>
        <v/>
      </c>
      <c r="AA86" s="79" t="str">
        <f t="shared" si="17"/>
        <v/>
      </c>
      <c r="AB86" s="79" t="str">
        <f t="shared" si="18"/>
        <v/>
      </c>
      <c r="AC86" s="79" t="str">
        <f t="shared" si="19"/>
        <v/>
      </c>
      <c r="AD86" s="79" t="str">
        <f t="shared" si="20"/>
        <v/>
      </c>
      <c r="AE86" s="134" t="str">
        <f t="shared" si="21"/>
        <v/>
      </c>
    </row>
    <row r="87" spans="1:31" ht="120" customHeight="1" x14ac:dyDescent="0.2">
      <c r="A87" s="85" t="str">
        <f t="shared" si="11"/>
        <v/>
      </c>
      <c r="B87" s="156" t="str">
        <f t="shared" si="12"/>
        <v/>
      </c>
      <c r="C87" s="172"/>
      <c r="D87" s="172"/>
      <c r="E87" s="173" t="str">
        <f>_xlfn.IFNA(VLOOKUP(D87, 'Realisatie acties 2025'!$B$4:$U$498, 6, FALSE)&amp;"", "")</f>
        <v/>
      </c>
      <c r="F87" s="172"/>
      <c r="G87" s="172"/>
      <c r="H87" s="172"/>
      <c r="I87" s="172"/>
      <c r="J87" s="172"/>
      <c r="K87" s="174"/>
      <c r="M87" s="79" t="str">
        <f>IF(C87&lt;&gt;"", IF(C87="Nieuwe actie", MAX(VALUE(Datum_werkingsjaar+1&amp;"000"), $M$3:$M86)+1, IF(D87&lt;&gt;"", VALUE(RIGHT(SUBSTITUTE(D87, ".", ""), 7)), "")), "")</f>
        <v/>
      </c>
      <c r="N87" s="146"/>
      <c r="O87" s="146"/>
      <c r="P87" s="146"/>
      <c r="Q87" s="146"/>
      <c r="R87" s="146"/>
      <c r="S87" s="146"/>
      <c r="T87" s="146"/>
      <c r="U87" s="146"/>
      <c r="V87" s="146"/>
      <c r="W87" s="142" t="str">
        <f t="shared" si="13"/>
        <v/>
      </c>
      <c r="X87" s="137" t="str">
        <f t="shared" si="14"/>
        <v/>
      </c>
      <c r="Y87" s="79" t="str">
        <f t="shared" si="15"/>
        <v/>
      </c>
      <c r="Z87" s="79" t="str">
        <f t="shared" si="16"/>
        <v/>
      </c>
      <c r="AA87" s="79" t="str">
        <f t="shared" si="17"/>
        <v/>
      </c>
      <c r="AB87" s="79" t="str">
        <f t="shared" si="18"/>
        <v/>
      </c>
      <c r="AC87" s="79" t="str">
        <f t="shared" si="19"/>
        <v/>
      </c>
      <c r="AD87" s="79" t="str">
        <f t="shared" si="20"/>
        <v/>
      </c>
      <c r="AE87" s="134" t="str">
        <f t="shared" si="21"/>
        <v/>
      </c>
    </row>
    <row r="88" spans="1:31" ht="120" customHeight="1" x14ac:dyDescent="0.2">
      <c r="A88" s="85" t="str">
        <f t="shared" si="11"/>
        <v/>
      </c>
      <c r="B88" s="156" t="str">
        <f t="shared" si="12"/>
        <v/>
      </c>
      <c r="C88" s="172"/>
      <c r="D88" s="172"/>
      <c r="E88" s="173" t="str">
        <f>_xlfn.IFNA(VLOOKUP(D88, 'Realisatie acties 2025'!$B$4:$U$498, 6, FALSE)&amp;"", "")</f>
        <v/>
      </c>
      <c r="F88" s="172"/>
      <c r="G88" s="172"/>
      <c r="H88" s="172"/>
      <c r="I88" s="172"/>
      <c r="J88" s="172"/>
      <c r="K88" s="174"/>
      <c r="M88" s="79" t="str">
        <f>IF(C88&lt;&gt;"", IF(C88="Nieuwe actie", MAX(VALUE(Datum_werkingsjaar+1&amp;"000"), $M$3:$M87)+1, IF(D88&lt;&gt;"", VALUE(RIGHT(SUBSTITUTE(D88, ".", ""), 7)), "")), "")</f>
        <v/>
      </c>
      <c r="N88" s="146"/>
      <c r="O88" s="146"/>
      <c r="P88" s="146"/>
      <c r="Q88" s="146"/>
      <c r="R88" s="146"/>
      <c r="S88" s="146"/>
      <c r="T88" s="146"/>
      <c r="U88" s="146"/>
      <c r="V88" s="146"/>
      <c r="W88" s="142" t="str">
        <f t="shared" si="13"/>
        <v/>
      </c>
      <c r="X88" s="137" t="str">
        <f t="shared" si="14"/>
        <v/>
      </c>
      <c r="Y88" s="79" t="str">
        <f t="shared" si="15"/>
        <v/>
      </c>
      <c r="Z88" s="79" t="str">
        <f t="shared" si="16"/>
        <v/>
      </c>
      <c r="AA88" s="79" t="str">
        <f t="shared" si="17"/>
        <v/>
      </c>
      <c r="AB88" s="79" t="str">
        <f t="shared" si="18"/>
        <v/>
      </c>
      <c r="AC88" s="79" t="str">
        <f t="shared" si="19"/>
        <v/>
      </c>
      <c r="AD88" s="79" t="str">
        <f t="shared" si="20"/>
        <v/>
      </c>
      <c r="AE88" s="134" t="str">
        <f t="shared" si="21"/>
        <v/>
      </c>
    </row>
    <row r="89" spans="1:31" ht="120" customHeight="1" x14ac:dyDescent="0.2">
      <c r="A89" s="85" t="str">
        <f t="shared" si="11"/>
        <v/>
      </c>
      <c r="B89" s="156" t="str">
        <f t="shared" si="12"/>
        <v/>
      </c>
      <c r="C89" s="172"/>
      <c r="D89" s="172"/>
      <c r="E89" s="173" t="str">
        <f>_xlfn.IFNA(VLOOKUP(D89, 'Realisatie acties 2025'!$B$4:$U$498, 6, FALSE)&amp;"", "")</f>
        <v/>
      </c>
      <c r="F89" s="172"/>
      <c r="G89" s="172"/>
      <c r="H89" s="172"/>
      <c r="I89" s="172"/>
      <c r="J89" s="172"/>
      <c r="K89" s="174"/>
      <c r="M89" s="79" t="str">
        <f>IF(C89&lt;&gt;"", IF(C89="Nieuwe actie", MAX(VALUE(Datum_werkingsjaar+1&amp;"000"), $M$3:$M88)+1, IF(D89&lt;&gt;"", VALUE(RIGHT(SUBSTITUTE(D89, ".", ""), 7)), "")), "")</f>
        <v/>
      </c>
      <c r="N89" s="146"/>
      <c r="O89" s="146"/>
      <c r="P89" s="146"/>
      <c r="Q89" s="146"/>
      <c r="R89" s="146"/>
      <c r="S89" s="146"/>
      <c r="T89" s="146"/>
      <c r="U89" s="146"/>
      <c r="V89" s="146"/>
      <c r="W89" s="142" t="str">
        <f t="shared" si="13"/>
        <v/>
      </c>
      <c r="X89" s="137" t="str">
        <f t="shared" si="14"/>
        <v/>
      </c>
      <c r="Y89" s="79" t="str">
        <f t="shared" si="15"/>
        <v/>
      </c>
      <c r="Z89" s="79" t="str">
        <f t="shared" si="16"/>
        <v/>
      </c>
      <c r="AA89" s="79" t="str">
        <f t="shared" si="17"/>
        <v/>
      </c>
      <c r="AB89" s="79" t="str">
        <f t="shared" si="18"/>
        <v/>
      </c>
      <c r="AC89" s="79" t="str">
        <f t="shared" si="19"/>
        <v/>
      </c>
      <c r="AD89" s="79" t="str">
        <f t="shared" si="20"/>
        <v/>
      </c>
      <c r="AE89" s="134" t="str">
        <f t="shared" si="21"/>
        <v/>
      </c>
    </row>
    <row r="90" spans="1:31" ht="120" customHeight="1" x14ac:dyDescent="0.2">
      <c r="A90" s="85" t="str">
        <f t="shared" si="11"/>
        <v/>
      </c>
      <c r="B90" s="156" t="str">
        <f t="shared" si="12"/>
        <v/>
      </c>
      <c r="C90" s="172"/>
      <c r="D90" s="172"/>
      <c r="E90" s="173" t="str">
        <f>_xlfn.IFNA(VLOOKUP(D90, 'Realisatie acties 2025'!$B$4:$U$498, 6, FALSE)&amp;"", "")</f>
        <v/>
      </c>
      <c r="F90" s="172"/>
      <c r="G90" s="172"/>
      <c r="H90" s="172"/>
      <c r="I90" s="172"/>
      <c r="J90" s="172"/>
      <c r="K90" s="174"/>
      <c r="M90" s="79" t="str">
        <f>IF(C90&lt;&gt;"", IF(C90="Nieuwe actie", MAX(VALUE(Datum_werkingsjaar+1&amp;"000"), $M$3:$M89)+1, IF(D90&lt;&gt;"", VALUE(RIGHT(SUBSTITUTE(D90, ".", ""), 7)), "")), "")</f>
        <v/>
      </c>
      <c r="N90" s="146"/>
      <c r="O90" s="146"/>
      <c r="P90" s="146"/>
      <c r="Q90" s="146"/>
      <c r="R90" s="146"/>
      <c r="S90" s="146"/>
      <c r="T90" s="146"/>
      <c r="U90" s="146"/>
      <c r="V90" s="146"/>
      <c r="W90" s="142" t="str">
        <f t="shared" si="13"/>
        <v/>
      </c>
      <c r="X90" s="137" t="str">
        <f t="shared" si="14"/>
        <v/>
      </c>
      <c r="Y90" s="79" t="str">
        <f t="shared" si="15"/>
        <v/>
      </c>
      <c r="Z90" s="79" t="str">
        <f t="shared" si="16"/>
        <v/>
      </c>
      <c r="AA90" s="79" t="str">
        <f t="shared" si="17"/>
        <v/>
      </c>
      <c r="AB90" s="79" t="str">
        <f t="shared" si="18"/>
        <v/>
      </c>
      <c r="AC90" s="79" t="str">
        <f t="shared" si="19"/>
        <v/>
      </c>
      <c r="AD90" s="79" t="str">
        <f t="shared" si="20"/>
        <v/>
      </c>
      <c r="AE90" s="134" t="str">
        <f t="shared" si="21"/>
        <v/>
      </c>
    </row>
    <row r="91" spans="1:31" ht="120" customHeight="1" x14ac:dyDescent="0.2">
      <c r="A91" s="85" t="str">
        <f t="shared" si="11"/>
        <v/>
      </c>
      <c r="B91" s="156" t="str">
        <f t="shared" si="12"/>
        <v/>
      </c>
      <c r="C91" s="172"/>
      <c r="D91" s="172"/>
      <c r="E91" s="173" t="str">
        <f>_xlfn.IFNA(VLOOKUP(D91, 'Realisatie acties 2025'!$B$4:$U$498, 6, FALSE)&amp;"", "")</f>
        <v/>
      </c>
      <c r="F91" s="172"/>
      <c r="G91" s="172"/>
      <c r="H91" s="172"/>
      <c r="I91" s="172"/>
      <c r="J91" s="172"/>
      <c r="K91" s="174"/>
      <c r="M91" s="79" t="str">
        <f>IF(C91&lt;&gt;"", IF(C91="Nieuwe actie", MAX(VALUE(Datum_werkingsjaar+1&amp;"000"), $M$3:$M90)+1, IF(D91&lt;&gt;"", VALUE(RIGHT(SUBSTITUTE(D91, ".", ""), 7)), "")), "")</f>
        <v/>
      </c>
      <c r="N91" s="146"/>
      <c r="O91" s="146"/>
      <c r="P91" s="146"/>
      <c r="Q91" s="146"/>
      <c r="R91" s="146"/>
      <c r="S91" s="146"/>
      <c r="T91" s="146"/>
      <c r="U91" s="146"/>
      <c r="V91" s="146"/>
      <c r="W91" s="142" t="str">
        <f t="shared" si="13"/>
        <v/>
      </c>
      <c r="X91" s="137" t="str">
        <f t="shared" si="14"/>
        <v/>
      </c>
      <c r="Y91" s="79" t="str">
        <f t="shared" si="15"/>
        <v/>
      </c>
      <c r="Z91" s="79" t="str">
        <f t="shared" si="16"/>
        <v/>
      </c>
      <c r="AA91" s="79" t="str">
        <f t="shared" si="17"/>
        <v/>
      </c>
      <c r="AB91" s="79" t="str">
        <f t="shared" si="18"/>
        <v/>
      </c>
      <c r="AC91" s="79" t="str">
        <f t="shared" si="19"/>
        <v/>
      </c>
      <c r="AD91" s="79" t="str">
        <f t="shared" si="20"/>
        <v/>
      </c>
      <c r="AE91" s="134" t="str">
        <f t="shared" si="21"/>
        <v/>
      </c>
    </row>
    <row r="92" spans="1:31" ht="120" customHeight="1" x14ac:dyDescent="0.2">
      <c r="A92" s="85" t="str">
        <f t="shared" si="11"/>
        <v/>
      </c>
      <c r="B92" s="156" t="str">
        <f t="shared" si="12"/>
        <v/>
      </c>
      <c r="C92" s="172"/>
      <c r="D92" s="172"/>
      <c r="E92" s="173" t="str">
        <f>_xlfn.IFNA(VLOOKUP(D92, 'Realisatie acties 2025'!$B$4:$U$498, 6, FALSE)&amp;"", "")</f>
        <v/>
      </c>
      <c r="F92" s="172"/>
      <c r="G92" s="172"/>
      <c r="H92" s="172"/>
      <c r="I92" s="172"/>
      <c r="J92" s="172"/>
      <c r="K92" s="174"/>
      <c r="M92" s="79" t="str">
        <f>IF(C92&lt;&gt;"", IF(C92="Nieuwe actie", MAX(VALUE(Datum_werkingsjaar+1&amp;"000"), $M$3:$M91)+1, IF(D92&lt;&gt;"", VALUE(RIGHT(SUBSTITUTE(D92, ".", ""), 7)), "")), "")</f>
        <v/>
      </c>
      <c r="N92" s="146"/>
      <c r="O92" s="146"/>
      <c r="P92" s="146"/>
      <c r="Q92" s="146"/>
      <c r="R92" s="146"/>
      <c r="S92" s="146"/>
      <c r="T92" s="146"/>
      <c r="U92" s="146"/>
      <c r="V92" s="146"/>
      <c r="W92" s="142" t="str">
        <f t="shared" si="13"/>
        <v/>
      </c>
      <c r="X92" s="137" t="str">
        <f t="shared" si="14"/>
        <v/>
      </c>
      <c r="Y92" s="79" t="str">
        <f t="shared" si="15"/>
        <v/>
      </c>
      <c r="Z92" s="79" t="str">
        <f t="shared" si="16"/>
        <v/>
      </c>
      <c r="AA92" s="79" t="str">
        <f t="shared" si="17"/>
        <v/>
      </c>
      <c r="AB92" s="79" t="str">
        <f t="shared" si="18"/>
        <v/>
      </c>
      <c r="AC92" s="79" t="str">
        <f t="shared" si="19"/>
        <v/>
      </c>
      <c r="AD92" s="79" t="str">
        <f t="shared" si="20"/>
        <v/>
      </c>
      <c r="AE92" s="134" t="str">
        <f t="shared" si="21"/>
        <v/>
      </c>
    </row>
    <row r="93" spans="1:31" ht="120" customHeight="1" x14ac:dyDescent="0.2">
      <c r="A93" s="85" t="str">
        <f t="shared" si="11"/>
        <v/>
      </c>
      <c r="B93" s="156" t="str">
        <f t="shared" si="12"/>
        <v/>
      </c>
      <c r="C93" s="172"/>
      <c r="D93" s="172"/>
      <c r="E93" s="173" t="str">
        <f>_xlfn.IFNA(VLOOKUP(D93, 'Realisatie acties 2025'!$B$4:$U$498, 6, FALSE)&amp;"", "")</f>
        <v/>
      </c>
      <c r="F93" s="172"/>
      <c r="G93" s="172"/>
      <c r="H93" s="172"/>
      <c r="I93" s="172"/>
      <c r="J93" s="172"/>
      <c r="K93" s="174"/>
      <c r="M93" s="79" t="str">
        <f>IF(C93&lt;&gt;"", IF(C93="Nieuwe actie", MAX(VALUE(Datum_werkingsjaar+1&amp;"000"), $M$3:$M92)+1, IF(D93&lt;&gt;"", VALUE(RIGHT(SUBSTITUTE(D93, ".", ""), 7)), "")), "")</f>
        <v/>
      </c>
      <c r="N93" s="146"/>
      <c r="O93" s="146"/>
      <c r="P93" s="146"/>
      <c r="Q93" s="146"/>
      <c r="R93" s="146"/>
      <c r="S93" s="146"/>
      <c r="T93" s="146"/>
      <c r="U93" s="146"/>
      <c r="V93" s="146"/>
      <c r="W93" s="142" t="str">
        <f t="shared" si="13"/>
        <v/>
      </c>
      <c r="X93" s="137" t="str">
        <f t="shared" si="14"/>
        <v/>
      </c>
      <c r="Y93" s="79" t="str">
        <f t="shared" si="15"/>
        <v/>
      </c>
      <c r="Z93" s="79" t="str">
        <f t="shared" si="16"/>
        <v/>
      </c>
      <c r="AA93" s="79" t="str">
        <f t="shared" si="17"/>
        <v/>
      </c>
      <c r="AB93" s="79" t="str">
        <f t="shared" si="18"/>
        <v/>
      </c>
      <c r="AC93" s="79" t="str">
        <f t="shared" si="19"/>
        <v/>
      </c>
      <c r="AD93" s="79" t="str">
        <f t="shared" si="20"/>
        <v/>
      </c>
      <c r="AE93" s="134" t="str">
        <f t="shared" si="21"/>
        <v/>
      </c>
    </row>
    <row r="94" spans="1:31" ht="120" customHeight="1" x14ac:dyDescent="0.2">
      <c r="A94" s="85" t="str">
        <f t="shared" si="11"/>
        <v/>
      </c>
      <c r="B94" s="156" t="str">
        <f t="shared" si="12"/>
        <v/>
      </c>
      <c r="C94" s="172"/>
      <c r="D94" s="172"/>
      <c r="E94" s="173" t="str">
        <f>_xlfn.IFNA(VLOOKUP(D94, 'Realisatie acties 2025'!$B$4:$U$498, 6, FALSE)&amp;"", "")</f>
        <v/>
      </c>
      <c r="F94" s="172"/>
      <c r="G94" s="172"/>
      <c r="H94" s="172"/>
      <c r="I94" s="172"/>
      <c r="J94" s="172"/>
      <c r="K94" s="174"/>
      <c r="M94" s="79" t="str">
        <f>IF(C94&lt;&gt;"", IF(C94="Nieuwe actie", MAX(VALUE(Datum_werkingsjaar+1&amp;"000"), $M$3:$M93)+1, IF(D94&lt;&gt;"", VALUE(RIGHT(SUBSTITUTE(D94, ".", ""), 7)), "")), "")</f>
        <v/>
      </c>
      <c r="N94" s="146"/>
      <c r="O94" s="146"/>
      <c r="P94" s="146"/>
      <c r="Q94" s="146"/>
      <c r="R94" s="146"/>
      <c r="S94" s="146"/>
      <c r="T94" s="146"/>
      <c r="U94" s="146"/>
      <c r="V94" s="146"/>
      <c r="W94" s="142" t="str">
        <f t="shared" si="13"/>
        <v/>
      </c>
      <c r="X94" s="137" t="str">
        <f t="shared" si="14"/>
        <v/>
      </c>
      <c r="Y94" s="79" t="str">
        <f t="shared" si="15"/>
        <v/>
      </c>
      <c r="Z94" s="79" t="str">
        <f t="shared" si="16"/>
        <v/>
      </c>
      <c r="AA94" s="79" t="str">
        <f t="shared" si="17"/>
        <v/>
      </c>
      <c r="AB94" s="79" t="str">
        <f t="shared" si="18"/>
        <v/>
      </c>
      <c r="AC94" s="79" t="str">
        <f t="shared" si="19"/>
        <v/>
      </c>
      <c r="AD94" s="79" t="str">
        <f t="shared" si="20"/>
        <v/>
      </c>
      <c r="AE94" s="134" t="str">
        <f t="shared" si="21"/>
        <v/>
      </c>
    </row>
    <row r="95" spans="1:31" ht="120" customHeight="1" x14ac:dyDescent="0.2">
      <c r="A95" s="85" t="str">
        <f t="shared" si="11"/>
        <v/>
      </c>
      <c r="B95" s="156" t="str">
        <f t="shared" si="12"/>
        <v/>
      </c>
      <c r="C95" s="172"/>
      <c r="D95" s="172"/>
      <c r="E95" s="173" t="str">
        <f>_xlfn.IFNA(VLOOKUP(D95, 'Realisatie acties 2025'!$B$4:$U$498, 6, FALSE)&amp;"", "")</f>
        <v/>
      </c>
      <c r="F95" s="172"/>
      <c r="G95" s="172"/>
      <c r="H95" s="172"/>
      <c r="I95" s="172"/>
      <c r="J95" s="172"/>
      <c r="K95" s="174"/>
      <c r="M95" s="79" t="str">
        <f>IF(C95&lt;&gt;"", IF(C95="Nieuwe actie", MAX(VALUE(Datum_werkingsjaar+1&amp;"000"), $M$3:$M94)+1, IF(D95&lt;&gt;"", VALUE(RIGHT(SUBSTITUTE(D95, ".", ""), 7)), "")), "")</f>
        <v/>
      </c>
      <c r="N95" s="146"/>
      <c r="O95" s="146"/>
      <c r="P95" s="146"/>
      <c r="Q95" s="146"/>
      <c r="R95" s="146"/>
      <c r="S95" s="146"/>
      <c r="T95" s="146"/>
      <c r="U95" s="146"/>
      <c r="V95" s="146"/>
      <c r="W95" s="142" t="str">
        <f t="shared" si="13"/>
        <v/>
      </c>
      <c r="X95" s="137" t="str">
        <f t="shared" si="14"/>
        <v/>
      </c>
      <c r="Y95" s="79" t="str">
        <f t="shared" si="15"/>
        <v/>
      </c>
      <c r="Z95" s="79" t="str">
        <f t="shared" si="16"/>
        <v/>
      </c>
      <c r="AA95" s="79" t="str">
        <f t="shared" si="17"/>
        <v/>
      </c>
      <c r="AB95" s="79" t="str">
        <f t="shared" si="18"/>
        <v/>
      </c>
      <c r="AC95" s="79" t="str">
        <f t="shared" si="19"/>
        <v/>
      </c>
      <c r="AD95" s="79" t="str">
        <f t="shared" si="20"/>
        <v/>
      </c>
      <c r="AE95" s="134" t="str">
        <f t="shared" si="21"/>
        <v/>
      </c>
    </row>
    <row r="96" spans="1:31" ht="120" customHeight="1" x14ac:dyDescent="0.2">
      <c r="A96" s="85" t="str">
        <f t="shared" si="11"/>
        <v/>
      </c>
      <c r="B96" s="156" t="str">
        <f t="shared" si="12"/>
        <v/>
      </c>
      <c r="C96" s="172"/>
      <c r="D96" s="172"/>
      <c r="E96" s="173" t="str">
        <f>_xlfn.IFNA(VLOOKUP(D96, 'Realisatie acties 2025'!$B$4:$U$498, 6, FALSE)&amp;"", "")</f>
        <v/>
      </c>
      <c r="F96" s="172"/>
      <c r="G96" s="172"/>
      <c r="H96" s="172"/>
      <c r="I96" s="172"/>
      <c r="J96" s="172"/>
      <c r="K96" s="174"/>
      <c r="M96" s="79" t="str">
        <f>IF(C96&lt;&gt;"", IF(C96="Nieuwe actie", MAX(VALUE(Datum_werkingsjaar+1&amp;"000"), $M$3:$M95)+1, IF(D96&lt;&gt;"", VALUE(RIGHT(SUBSTITUTE(D96, ".", ""), 7)), "")), "")</f>
        <v/>
      </c>
      <c r="N96" s="146"/>
      <c r="O96" s="146"/>
      <c r="P96" s="146"/>
      <c r="Q96" s="146"/>
      <c r="R96" s="146"/>
      <c r="S96" s="146"/>
      <c r="T96" s="146"/>
      <c r="U96" s="146"/>
      <c r="V96" s="146"/>
      <c r="W96" s="142" t="str">
        <f t="shared" si="13"/>
        <v/>
      </c>
      <c r="X96" s="137" t="str">
        <f t="shared" si="14"/>
        <v/>
      </c>
      <c r="Y96" s="79" t="str">
        <f t="shared" si="15"/>
        <v/>
      </c>
      <c r="Z96" s="79" t="str">
        <f t="shared" si="16"/>
        <v/>
      </c>
      <c r="AA96" s="79" t="str">
        <f t="shared" si="17"/>
        <v/>
      </c>
      <c r="AB96" s="79" t="str">
        <f t="shared" si="18"/>
        <v/>
      </c>
      <c r="AC96" s="79" t="str">
        <f t="shared" si="19"/>
        <v/>
      </c>
      <c r="AD96" s="79" t="str">
        <f t="shared" si="20"/>
        <v/>
      </c>
      <c r="AE96" s="134" t="str">
        <f t="shared" si="21"/>
        <v/>
      </c>
    </row>
    <row r="97" spans="1:31" ht="120" customHeight="1" x14ac:dyDescent="0.2">
      <c r="A97" s="85" t="str">
        <f t="shared" si="11"/>
        <v/>
      </c>
      <c r="B97" s="156" t="str">
        <f t="shared" si="12"/>
        <v/>
      </c>
      <c r="C97" s="172"/>
      <c r="D97" s="172"/>
      <c r="E97" s="173" t="str">
        <f>_xlfn.IFNA(VLOOKUP(D97, 'Realisatie acties 2025'!$B$4:$U$498, 6, FALSE)&amp;"", "")</f>
        <v/>
      </c>
      <c r="F97" s="172"/>
      <c r="G97" s="172"/>
      <c r="H97" s="172"/>
      <c r="I97" s="172"/>
      <c r="J97" s="172"/>
      <c r="K97" s="174"/>
      <c r="M97" s="79" t="str">
        <f>IF(C97&lt;&gt;"", IF(C97="Nieuwe actie", MAX(VALUE(Datum_werkingsjaar+1&amp;"000"), $M$3:$M96)+1, IF(D97&lt;&gt;"", VALUE(RIGHT(SUBSTITUTE(D97, ".", ""), 7)), "")), "")</f>
        <v/>
      </c>
      <c r="N97" s="146"/>
      <c r="O97" s="146"/>
      <c r="P97" s="146"/>
      <c r="Q97" s="146"/>
      <c r="R97" s="146"/>
      <c r="S97" s="146"/>
      <c r="T97" s="146"/>
      <c r="U97" s="146"/>
      <c r="V97" s="146"/>
      <c r="W97" s="142" t="str">
        <f t="shared" si="13"/>
        <v/>
      </c>
      <c r="X97" s="137" t="str">
        <f t="shared" si="14"/>
        <v/>
      </c>
      <c r="Y97" s="79" t="str">
        <f t="shared" si="15"/>
        <v/>
      </c>
      <c r="Z97" s="79" t="str">
        <f t="shared" si="16"/>
        <v/>
      </c>
      <c r="AA97" s="79" t="str">
        <f t="shared" si="17"/>
        <v/>
      </c>
      <c r="AB97" s="79" t="str">
        <f t="shared" si="18"/>
        <v/>
      </c>
      <c r="AC97" s="79" t="str">
        <f t="shared" si="19"/>
        <v/>
      </c>
      <c r="AD97" s="79" t="str">
        <f t="shared" si="20"/>
        <v/>
      </c>
      <c r="AE97" s="134" t="str">
        <f t="shared" si="21"/>
        <v/>
      </c>
    </row>
    <row r="98" spans="1:31" ht="120" customHeight="1" x14ac:dyDescent="0.2">
      <c r="A98" s="85" t="str">
        <f t="shared" si="11"/>
        <v/>
      </c>
      <c r="B98" s="156" t="str">
        <f t="shared" si="12"/>
        <v/>
      </c>
      <c r="C98" s="172"/>
      <c r="D98" s="172"/>
      <c r="E98" s="173" t="str">
        <f>_xlfn.IFNA(VLOOKUP(D98, 'Realisatie acties 2025'!$B$4:$U$498, 6, FALSE)&amp;"", "")</f>
        <v/>
      </c>
      <c r="F98" s="172"/>
      <c r="G98" s="172"/>
      <c r="H98" s="172"/>
      <c r="I98" s="172"/>
      <c r="J98" s="172"/>
      <c r="K98" s="174"/>
      <c r="M98" s="79" t="str">
        <f>IF(C98&lt;&gt;"", IF(C98="Nieuwe actie", MAX(VALUE(Datum_werkingsjaar+1&amp;"000"), $M$3:$M97)+1, IF(D98&lt;&gt;"", VALUE(RIGHT(SUBSTITUTE(D98, ".", ""), 7)), "")), "")</f>
        <v/>
      </c>
      <c r="N98" s="146"/>
      <c r="O98" s="146"/>
      <c r="P98" s="146"/>
      <c r="Q98" s="146"/>
      <c r="R98" s="146"/>
      <c r="S98" s="146"/>
      <c r="T98" s="146"/>
      <c r="U98" s="146"/>
      <c r="V98" s="146"/>
      <c r="W98" s="142" t="str">
        <f t="shared" si="13"/>
        <v/>
      </c>
      <c r="X98" s="137" t="str">
        <f t="shared" si="14"/>
        <v/>
      </c>
      <c r="Y98" s="79" t="str">
        <f t="shared" si="15"/>
        <v/>
      </c>
      <c r="Z98" s="79" t="str">
        <f t="shared" si="16"/>
        <v/>
      </c>
      <c r="AA98" s="79" t="str">
        <f t="shared" si="17"/>
        <v/>
      </c>
      <c r="AB98" s="79" t="str">
        <f t="shared" si="18"/>
        <v/>
      </c>
      <c r="AC98" s="79" t="str">
        <f t="shared" si="19"/>
        <v/>
      </c>
      <c r="AD98" s="79" t="str">
        <f t="shared" si="20"/>
        <v/>
      </c>
      <c r="AE98" s="134" t="str">
        <f t="shared" si="21"/>
        <v/>
      </c>
    </row>
    <row r="99" spans="1:31" ht="120" customHeight="1" x14ac:dyDescent="0.2">
      <c r="A99" s="85" t="str">
        <f t="shared" si="11"/>
        <v/>
      </c>
      <c r="B99" s="156" t="str">
        <f t="shared" si="12"/>
        <v/>
      </c>
      <c r="C99" s="172"/>
      <c r="D99" s="172"/>
      <c r="E99" s="173" t="str">
        <f>_xlfn.IFNA(VLOOKUP(D99, 'Realisatie acties 2025'!$B$4:$U$498, 6, FALSE)&amp;"", "")</f>
        <v/>
      </c>
      <c r="F99" s="172"/>
      <c r="G99" s="172"/>
      <c r="H99" s="172"/>
      <c r="I99" s="172"/>
      <c r="J99" s="172"/>
      <c r="K99" s="174"/>
      <c r="M99" s="79" t="str">
        <f>IF(C99&lt;&gt;"", IF(C99="Nieuwe actie", MAX(VALUE(Datum_werkingsjaar+1&amp;"000"), $M$3:$M98)+1, IF(D99&lt;&gt;"", VALUE(RIGHT(SUBSTITUTE(D99, ".", ""), 7)), "")), "")</f>
        <v/>
      </c>
      <c r="N99" s="146"/>
      <c r="O99" s="146"/>
      <c r="P99" s="146"/>
      <c r="Q99" s="146"/>
      <c r="R99" s="146"/>
      <c r="S99" s="146"/>
      <c r="T99" s="146"/>
      <c r="U99" s="146"/>
      <c r="V99" s="146"/>
      <c r="W99" s="142" t="str">
        <f t="shared" si="13"/>
        <v/>
      </c>
      <c r="X99" s="137" t="str">
        <f t="shared" si="14"/>
        <v/>
      </c>
      <c r="Y99" s="79" t="str">
        <f t="shared" si="15"/>
        <v/>
      </c>
      <c r="Z99" s="79" t="str">
        <f t="shared" si="16"/>
        <v/>
      </c>
      <c r="AA99" s="79" t="str">
        <f t="shared" si="17"/>
        <v/>
      </c>
      <c r="AB99" s="79" t="str">
        <f t="shared" si="18"/>
        <v/>
      </c>
      <c r="AC99" s="79" t="str">
        <f t="shared" si="19"/>
        <v/>
      </c>
      <c r="AD99" s="79" t="str">
        <f t="shared" si="20"/>
        <v/>
      </c>
      <c r="AE99" s="134" t="str">
        <f t="shared" si="21"/>
        <v/>
      </c>
    </row>
    <row r="100" spans="1:31" ht="120" customHeight="1" x14ac:dyDescent="0.2">
      <c r="A100" s="85" t="str">
        <f t="shared" si="11"/>
        <v/>
      </c>
      <c r="B100" s="156" t="str">
        <f t="shared" si="12"/>
        <v/>
      </c>
      <c r="C100" s="172"/>
      <c r="D100" s="172"/>
      <c r="E100" s="173" t="str">
        <f>_xlfn.IFNA(VLOOKUP(D100, 'Realisatie acties 2025'!$B$4:$U$498, 6, FALSE)&amp;"", "")</f>
        <v/>
      </c>
      <c r="F100" s="172"/>
      <c r="G100" s="172"/>
      <c r="H100" s="172"/>
      <c r="I100" s="172"/>
      <c r="J100" s="172"/>
      <c r="K100" s="174"/>
      <c r="M100" s="79" t="str">
        <f>IF(C100&lt;&gt;"", IF(C100="Nieuwe actie", MAX(VALUE(Datum_werkingsjaar+1&amp;"000"), $M$3:$M99)+1, IF(D100&lt;&gt;"", VALUE(RIGHT(SUBSTITUTE(D100, ".", ""), 7)), "")), "")</f>
        <v/>
      </c>
      <c r="N100" s="146"/>
      <c r="O100" s="146"/>
      <c r="P100" s="146"/>
      <c r="Q100" s="146"/>
      <c r="R100" s="146"/>
      <c r="S100" s="146"/>
      <c r="T100" s="146"/>
      <c r="U100" s="146"/>
      <c r="V100" s="146"/>
      <c r="W100" s="142" t="str">
        <f t="shared" si="13"/>
        <v/>
      </c>
      <c r="X100" s="137" t="str">
        <f t="shared" si="14"/>
        <v/>
      </c>
      <c r="Y100" s="79" t="str">
        <f t="shared" si="15"/>
        <v/>
      </c>
      <c r="Z100" s="79" t="str">
        <f t="shared" si="16"/>
        <v/>
      </c>
      <c r="AA100" s="79" t="str">
        <f t="shared" si="17"/>
        <v/>
      </c>
      <c r="AB100" s="79" t="str">
        <f t="shared" si="18"/>
        <v/>
      </c>
      <c r="AC100" s="79" t="str">
        <f t="shared" si="19"/>
        <v/>
      </c>
      <c r="AD100" s="79" t="str">
        <f t="shared" si="20"/>
        <v/>
      </c>
      <c r="AE100" s="134" t="str">
        <f t="shared" si="21"/>
        <v/>
      </c>
    </row>
    <row r="101" spans="1:31" ht="120" customHeight="1" x14ac:dyDescent="0.2">
      <c r="A101" s="85" t="str">
        <f t="shared" si="11"/>
        <v/>
      </c>
      <c r="B101" s="156" t="str">
        <f t="shared" si="12"/>
        <v/>
      </c>
      <c r="C101" s="172"/>
      <c r="D101" s="172"/>
      <c r="E101" s="173" t="str">
        <f>_xlfn.IFNA(VLOOKUP(D101, 'Realisatie acties 2025'!$B$4:$U$498, 6, FALSE)&amp;"", "")</f>
        <v/>
      </c>
      <c r="F101" s="172"/>
      <c r="G101" s="172"/>
      <c r="H101" s="172"/>
      <c r="I101" s="172"/>
      <c r="J101" s="172"/>
      <c r="K101" s="174"/>
      <c r="M101" s="79" t="str">
        <f>IF(C101&lt;&gt;"", IF(C101="Nieuwe actie", MAX(VALUE(Datum_werkingsjaar+1&amp;"000"), $M$3:$M100)+1, IF(D101&lt;&gt;"", VALUE(RIGHT(SUBSTITUTE(D101, ".", ""), 7)), "")), "")</f>
        <v/>
      </c>
      <c r="N101" s="146"/>
      <c r="O101" s="146"/>
      <c r="P101" s="146"/>
      <c r="Q101" s="146"/>
      <c r="R101" s="146"/>
      <c r="S101" s="146"/>
      <c r="T101" s="146"/>
      <c r="U101" s="146"/>
      <c r="V101" s="146"/>
      <c r="W101" s="142" t="str">
        <f t="shared" si="13"/>
        <v/>
      </c>
      <c r="X101" s="137" t="str">
        <f t="shared" si="14"/>
        <v/>
      </c>
      <c r="Y101" s="79" t="str">
        <f t="shared" si="15"/>
        <v/>
      </c>
      <c r="Z101" s="79" t="str">
        <f t="shared" si="16"/>
        <v/>
      </c>
      <c r="AA101" s="79" t="str">
        <f t="shared" si="17"/>
        <v/>
      </c>
      <c r="AB101" s="79" t="str">
        <f t="shared" si="18"/>
        <v/>
      </c>
      <c r="AC101" s="79" t="str">
        <f t="shared" si="19"/>
        <v/>
      </c>
      <c r="AD101" s="79" t="str">
        <f t="shared" si="20"/>
        <v/>
      </c>
      <c r="AE101" s="134" t="str">
        <f t="shared" si="21"/>
        <v/>
      </c>
    </row>
    <row r="102" spans="1:31" ht="120" customHeight="1" x14ac:dyDescent="0.2">
      <c r="A102" s="85" t="str">
        <f t="shared" si="11"/>
        <v/>
      </c>
      <c r="B102" s="156" t="str">
        <f t="shared" si="12"/>
        <v/>
      </c>
      <c r="C102" s="172"/>
      <c r="D102" s="172"/>
      <c r="E102" s="173" t="str">
        <f>_xlfn.IFNA(VLOOKUP(D102, 'Realisatie acties 2025'!$B$4:$U$498, 6, FALSE)&amp;"", "")</f>
        <v/>
      </c>
      <c r="F102" s="172"/>
      <c r="G102" s="172"/>
      <c r="H102" s="172"/>
      <c r="I102" s="172"/>
      <c r="J102" s="172"/>
      <c r="K102" s="174"/>
      <c r="M102" s="79" t="str">
        <f>IF(C102&lt;&gt;"", IF(C102="Nieuwe actie", MAX(VALUE(Datum_werkingsjaar+1&amp;"000"), $M$3:$M101)+1, IF(D102&lt;&gt;"", VALUE(RIGHT(SUBSTITUTE(D102, ".", ""), 7)), "")), "")</f>
        <v/>
      </c>
      <c r="N102" s="146"/>
      <c r="O102" s="146"/>
      <c r="P102" s="146"/>
      <c r="Q102" s="146"/>
      <c r="R102" s="146"/>
      <c r="S102" s="146"/>
      <c r="T102" s="146"/>
      <c r="U102" s="146"/>
      <c r="V102" s="146"/>
      <c r="W102" s="142" t="str">
        <f t="shared" si="13"/>
        <v/>
      </c>
      <c r="X102" s="137" t="str">
        <f t="shared" si="14"/>
        <v/>
      </c>
      <c r="Y102" s="79" t="str">
        <f t="shared" si="15"/>
        <v/>
      </c>
      <c r="Z102" s="79" t="str">
        <f t="shared" si="16"/>
        <v/>
      </c>
      <c r="AA102" s="79" t="str">
        <f t="shared" si="17"/>
        <v/>
      </c>
      <c r="AB102" s="79" t="str">
        <f t="shared" si="18"/>
        <v/>
      </c>
      <c r="AC102" s="79" t="str">
        <f t="shared" si="19"/>
        <v/>
      </c>
      <c r="AD102" s="79" t="str">
        <f t="shared" si="20"/>
        <v/>
      </c>
      <c r="AE102" s="134" t="str">
        <f t="shared" si="21"/>
        <v/>
      </c>
    </row>
    <row r="103" spans="1:31" ht="120" customHeight="1" x14ac:dyDescent="0.2">
      <c r="A103" s="85" t="str">
        <f t="shared" si="11"/>
        <v/>
      </c>
      <c r="B103" s="156" t="str">
        <f t="shared" si="12"/>
        <v/>
      </c>
      <c r="C103" s="172"/>
      <c r="D103" s="172"/>
      <c r="E103" s="173" t="str">
        <f>_xlfn.IFNA(VLOOKUP(D103, 'Realisatie acties 2025'!$B$4:$U$498, 6, FALSE)&amp;"", "")</f>
        <v/>
      </c>
      <c r="F103" s="172"/>
      <c r="G103" s="172"/>
      <c r="H103" s="172"/>
      <c r="I103" s="172"/>
      <c r="J103" s="172"/>
      <c r="K103" s="174"/>
      <c r="M103" s="79" t="str">
        <f>IF(C103&lt;&gt;"", IF(C103="Nieuwe actie", MAX(VALUE(Datum_werkingsjaar+1&amp;"000"), $M$3:$M102)+1, IF(D103&lt;&gt;"", VALUE(RIGHT(SUBSTITUTE(D103, ".", ""), 7)), "")), "")</f>
        <v/>
      </c>
      <c r="N103" s="146"/>
      <c r="O103" s="146"/>
      <c r="P103" s="146"/>
      <c r="Q103" s="146"/>
      <c r="R103" s="146"/>
      <c r="S103" s="146"/>
      <c r="T103" s="146"/>
      <c r="U103" s="146"/>
      <c r="V103" s="146"/>
      <c r="W103" s="142" t="str">
        <f t="shared" si="13"/>
        <v/>
      </c>
      <c r="X103" s="137" t="str">
        <f t="shared" si="14"/>
        <v/>
      </c>
      <c r="Y103" s="79" t="str">
        <f t="shared" si="15"/>
        <v/>
      </c>
      <c r="Z103" s="79" t="str">
        <f t="shared" si="16"/>
        <v/>
      </c>
      <c r="AA103" s="79" t="str">
        <f t="shared" si="17"/>
        <v/>
      </c>
      <c r="AB103" s="79" t="str">
        <f t="shared" si="18"/>
        <v/>
      </c>
      <c r="AC103" s="79" t="str">
        <f t="shared" si="19"/>
        <v/>
      </c>
      <c r="AD103" s="79" t="str">
        <f t="shared" si="20"/>
        <v/>
      </c>
      <c r="AE103" s="134" t="str">
        <f t="shared" si="21"/>
        <v/>
      </c>
    </row>
    <row r="104" spans="1:31" ht="120" customHeight="1" x14ac:dyDescent="0.2">
      <c r="A104" s="85" t="str">
        <f t="shared" si="11"/>
        <v/>
      </c>
      <c r="B104" s="156" t="str">
        <f t="shared" si="12"/>
        <v/>
      </c>
      <c r="C104" s="172"/>
      <c r="D104" s="172"/>
      <c r="E104" s="173" t="str">
        <f>_xlfn.IFNA(VLOOKUP(D104, 'Realisatie acties 2025'!$B$4:$U$498, 6, FALSE)&amp;"", "")</f>
        <v/>
      </c>
      <c r="F104" s="172"/>
      <c r="G104" s="172"/>
      <c r="H104" s="172"/>
      <c r="I104" s="172"/>
      <c r="J104" s="172"/>
      <c r="K104" s="174"/>
      <c r="M104" s="79" t="str">
        <f>IF(C104&lt;&gt;"", IF(C104="Nieuwe actie", MAX(VALUE(Datum_werkingsjaar+1&amp;"000"), $M$3:$M103)+1, IF(D104&lt;&gt;"", VALUE(RIGHT(SUBSTITUTE(D104, ".", ""), 7)), "")), "")</f>
        <v/>
      </c>
      <c r="N104" s="146"/>
      <c r="O104" s="146"/>
      <c r="P104" s="146"/>
      <c r="Q104" s="146"/>
      <c r="R104" s="146"/>
      <c r="S104" s="146"/>
      <c r="T104" s="146"/>
      <c r="U104" s="146"/>
      <c r="V104" s="146"/>
      <c r="W104" s="142" t="str">
        <f t="shared" si="13"/>
        <v/>
      </c>
      <c r="X104" s="137" t="str">
        <f t="shared" si="14"/>
        <v/>
      </c>
      <c r="Y104" s="79" t="str">
        <f t="shared" si="15"/>
        <v/>
      </c>
      <c r="Z104" s="79" t="str">
        <f t="shared" si="16"/>
        <v/>
      </c>
      <c r="AA104" s="79" t="str">
        <f t="shared" si="17"/>
        <v/>
      </c>
      <c r="AB104" s="79" t="str">
        <f t="shared" si="18"/>
        <v/>
      </c>
      <c r="AC104" s="79" t="str">
        <f t="shared" si="19"/>
        <v/>
      </c>
      <c r="AD104" s="79" t="str">
        <f t="shared" si="20"/>
        <v/>
      </c>
      <c r="AE104" s="134" t="str">
        <f t="shared" si="21"/>
        <v/>
      </c>
    </row>
    <row r="105" spans="1:31" ht="120" customHeight="1" x14ac:dyDescent="0.2">
      <c r="A105" s="85" t="str">
        <f t="shared" si="11"/>
        <v/>
      </c>
      <c r="B105" s="156" t="str">
        <f t="shared" si="12"/>
        <v/>
      </c>
      <c r="C105" s="172"/>
      <c r="D105" s="172"/>
      <c r="E105" s="173" t="str">
        <f>_xlfn.IFNA(VLOOKUP(D105, 'Realisatie acties 2025'!$B$4:$U$498, 6, FALSE)&amp;"", "")</f>
        <v/>
      </c>
      <c r="F105" s="172"/>
      <c r="G105" s="172"/>
      <c r="H105" s="172"/>
      <c r="I105" s="172"/>
      <c r="J105" s="172"/>
      <c r="K105" s="174"/>
      <c r="M105" s="79" t="str">
        <f>IF(C105&lt;&gt;"", IF(C105="Nieuwe actie", MAX(VALUE(Datum_werkingsjaar+1&amp;"000"), $M$3:$M104)+1, IF(D105&lt;&gt;"", VALUE(RIGHT(SUBSTITUTE(D105, ".", ""), 7)), "")), "")</f>
        <v/>
      </c>
      <c r="N105" s="146"/>
      <c r="O105" s="146"/>
      <c r="P105" s="146"/>
      <c r="Q105" s="146"/>
      <c r="R105" s="146"/>
      <c r="S105" s="146"/>
      <c r="T105" s="146"/>
      <c r="U105" s="146"/>
      <c r="V105" s="146"/>
      <c r="W105" s="142" t="str">
        <f t="shared" si="13"/>
        <v/>
      </c>
      <c r="X105" s="137" t="str">
        <f t="shared" si="14"/>
        <v/>
      </c>
      <c r="Y105" s="79" t="str">
        <f t="shared" si="15"/>
        <v/>
      </c>
      <c r="Z105" s="79" t="str">
        <f t="shared" si="16"/>
        <v/>
      </c>
      <c r="AA105" s="79" t="str">
        <f t="shared" si="17"/>
        <v/>
      </c>
      <c r="AB105" s="79" t="str">
        <f t="shared" si="18"/>
        <v/>
      </c>
      <c r="AC105" s="79" t="str">
        <f t="shared" si="19"/>
        <v/>
      </c>
      <c r="AD105" s="79" t="str">
        <f t="shared" si="20"/>
        <v/>
      </c>
      <c r="AE105" s="134" t="str">
        <f t="shared" si="21"/>
        <v/>
      </c>
    </row>
    <row r="106" spans="1:31" ht="120" customHeight="1" x14ac:dyDescent="0.2">
      <c r="A106" s="85" t="str">
        <f t="shared" si="11"/>
        <v/>
      </c>
      <c r="B106" s="156" t="str">
        <f t="shared" si="12"/>
        <v/>
      </c>
      <c r="C106" s="172"/>
      <c r="D106" s="172"/>
      <c r="E106" s="173" t="str">
        <f>_xlfn.IFNA(VLOOKUP(D106, 'Realisatie acties 2025'!$B$4:$U$498, 6, FALSE)&amp;"", "")</f>
        <v/>
      </c>
      <c r="F106" s="172"/>
      <c r="G106" s="172"/>
      <c r="H106" s="172"/>
      <c r="I106" s="172"/>
      <c r="J106" s="172"/>
      <c r="K106" s="174"/>
      <c r="M106" s="79" t="str">
        <f>IF(C106&lt;&gt;"", IF(C106="Nieuwe actie", MAX(VALUE(Datum_werkingsjaar+1&amp;"000"), $M$3:$M105)+1, IF(D106&lt;&gt;"", VALUE(RIGHT(SUBSTITUTE(D106, ".", ""), 7)), "")), "")</f>
        <v/>
      </c>
      <c r="N106" s="146"/>
      <c r="O106" s="146"/>
      <c r="P106" s="146"/>
      <c r="Q106" s="146"/>
      <c r="R106" s="146"/>
      <c r="S106" s="146"/>
      <c r="T106" s="146"/>
      <c r="U106" s="146"/>
      <c r="V106" s="146"/>
      <c r="W106" s="142" t="str">
        <f t="shared" si="13"/>
        <v/>
      </c>
      <c r="X106" s="137" t="str">
        <f t="shared" si="14"/>
        <v/>
      </c>
      <c r="Y106" s="79" t="str">
        <f t="shared" si="15"/>
        <v/>
      </c>
      <c r="Z106" s="79" t="str">
        <f t="shared" si="16"/>
        <v/>
      </c>
      <c r="AA106" s="79" t="str">
        <f t="shared" si="17"/>
        <v/>
      </c>
      <c r="AB106" s="79" t="str">
        <f t="shared" si="18"/>
        <v/>
      </c>
      <c r="AC106" s="79" t="str">
        <f t="shared" si="19"/>
        <v/>
      </c>
      <c r="AD106" s="79" t="str">
        <f t="shared" si="20"/>
        <v/>
      </c>
      <c r="AE106" s="134" t="str">
        <f t="shared" si="21"/>
        <v/>
      </c>
    </row>
    <row r="107" spans="1:31" ht="120" customHeight="1" x14ac:dyDescent="0.2">
      <c r="A107" s="85" t="str">
        <f t="shared" si="11"/>
        <v/>
      </c>
      <c r="B107" s="156" t="str">
        <f t="shared" si="12"/>
        <v/>
      </c>
      <c r="C107" s="172"/>
      <c r="D107" s="172"/>
      <c r="E107" s="173" t="str">
        <f>_xlfn.IFNA(VLOOKUP(D107, 'Realisatie acties 2025'!$B$4:$U$498, 6, FALSE)&amp;"", "")</f>
        <v/>
      </c>
      <c r="F107" s="172"/>
      <c r="G107" s="172"/>
      <c r="H107" s="172"/>
      <c r="I107" s="172"/>
      <c r="J107" s="172"/>
      <c r="K107" s="174"/>
      <c r="M107" s="79" t="str">
        <f>IF(C107&lt;&gt;"", IF(C107="Nieuwe actie", MAX(VALUE(Datum_werkingsjaar+1&amp;"000"), $M$3:$M106)+1, IF(D107&lt;&gt;"", VALUE(RIGHT(SUBSTITUTE(D107, ".", ""), 7)), "")), "")</f>
        <v/>
      </c>
      <c r="N107" s="146"/>
      <c r="O107" s="146"/>
      <c r="P107" s="146"/>
      <c r="Q107" s="146"/>
      <c r="R107" s="146"/>
      <c r="S107" s="146"/>
      <c r="T107" s="146"/>
      <c r="U107" s="146"/>
      <c r="V107" s="146"/>
      <c r="W107" s="142" t="str">
        <f t="shared" si="13"/>
        <v/>
      </c>
      <c r="X107" s="137" t="str">
        <f t="shared" si="14"/>
        <v/>
      </c>
      <c r="Y107" s="79" t="str">
        <f t="shared" si="15"/>
        <v/>
      </c>
      <c r="Z107" s="79" t="str">
        <f t="shared" si="16"/>
        <v/>
      </c>
      <c r="AA107" s="79" t="str">
        <f t="shared" si="17"/>
        <v/>
      </c>
      <c r="AB107" s="79" t="str">
        <f t="shared" si="18"/>
        <v/>
      </c>
      <c r="AC107" s="79" t="str">
        <f t="shared" si="19"/>
        <v/>
      </c>
      <c r="AD107" s="79" t="str">
        <f t="shared" si="20"/>
        <v/>
      </c>
      <c r="AE107" s="134" t="str">
        <f t="shared" si="21"/>
        <v/>
      </c>
    </row>
    <row r="108" spans="1:31" ht="120" customHeight="1" x14ac:dyDescent="0.2">
      <c r="A108" s="85" t="str">
        <f t="shared" si="11"/>
        <v/>
      </c>
      <c r="B108" s="156" t="str">
        <f t="shared" si="12"/>
        <v/>
      </c>
      <c r="C108" s="172"/>
      <c r="D108" s="172"/>
      <c r="E108" s="173" t="str">
        <f>_xlfn.IFNA(VLOOKUP(D108, 'Realisatie acties 2025'!$B$4:$U$498, 6, FALSE)&amp;"", "")</f>
        <v/>
      </c>
      <c r="F108" s="172"/>
      <c r="G108" s="172"/>
      <c r="H108" s="172"/>
      <c r="I108" s="172"/>
      <c r="J108" s="172"/>
      <c r="K108" s="174"/>
      <c r="M108" s="79" t="str">
        <f>IF(C108&lt;&gt;"", IF(C108="Nieuwe actie", MAX(VALUE(Datum_werkingsjaar+1&amp;"000"), $M$3:$M107)+1, IF(D108&lt;&gt;"", VALUE(RIGHT(SUBSTITUTE(D108, ".", ""), 7)), "")), "")</f>
        <v/>
      </c>
      <c r="N108" s="146"/>
      <c r="O108" s="146"/>
      <c r="P108" s="146"/>
      <c r="Q108" s="146"/>
      <c r="R108" s="146"/>
      <c r="S108" s="146"/>
      <c r="T108" s="146"/>
      <c r="U108" s="146"/>
      <c r="V108" s="146"/>
      <c r="W108" s="142" t="str">
        <f t="shared" si="13"/>
        <v/>
      </c>
      <c r="X108" s="137" t="str">
        <f t="shared" si="14"/>
        <v/>
      </c>
      <c r="Y108" s="79" t="str">
        <f t="shared" si="15"/>
        <v/>
      </c>
      <c r="Z108" s="79" t="str">
        <f t="shared" si="16"/>
        <v/>
      </c>
      <c r="AA108" s="79" t="str">
        <f t="shared" si="17"/>
        <v/>
      </c>
      <c r="AB108" s="79" t="str">
        <f t="shared" si="18"/>
        <v/>
      </c>
      <c r="AC108" s="79" t="str">
        <f t="shared" si="19"/>
        <v/>
      </c>
      <c r="AD108" s="79" t="str">
        <f t="shared" si="20"/>
        <v/>
      </c>
      <c r="AE108" s="134" t="str">
        <f t="shared" si="21"/>
        <v/>
      </c>
    </row>
    <row r="109" spans="1:31" ht="120" customHeight="1" x14ac:dyDescent="0.2">
      <c r="A109" s="85" t="str">
        <f t="shared" si="11"/>
        <v/>
      </c>
      <c r="B109" s="156" t="str">
        <f t="shared" si="12"/>
        <v/>
      </c>
      <c r="C109" s="172"/>
      <c r="D109" s="172"/>
      <c r="E109" s="173" t="str">
        <f>_xlfn.IFNA(VLOOKUP(D109, 'Realisatie acties 2025'!$B$4:$U$498, 6, FALSE)&amp;"", "")</f>
        <v/>
      </c>
      <c r="F109" s="172"/>
      <c r="G109" s="172"/>
      <c r="H109" s="172"/>
      <c r="I109" s="172"/>
      <c r="J109" s="172"/>
      <c r="K109" s="174"/>
      <c r="M109" s="79" t="str">
        <f>IF(C109&lt;&gt;"", IF(C109="Nieuwe actie", MAX(VALUE(Datum_werkingsjaar+1&amp;"000"), $M$3:$M108)+1, IF(D109&lt;&gt;"", VALUE(RIGHT(SUBSTITUTE(D109, ".", ""), 7)), "")), "")</f>
        <v/>
      </c>
      <c r="N109" s="146"/>
      <c r="O109" s="146"/>
      <c r="P109" s="146"/>
      <c r="Q109" s="146"/>
      <c r="R109" s="146"/>
      <c r="S109" s="146"/>
      <c r="T109" s="146"/>
      <c r="U109" s="146"/>
      <c r="V109" s="146"/>
      <c r="W109" s="142" t="str">
        <f t="shared" si="13"/>
        <v/>
      </c>
      <c r="X109" s="137" t="str">
        <f t="shared" si="14"/>
        <v/>
      </c>
      <c r="Y109" s="79" t="str">
        <f t="shared" si="15"/>
        <v/>
      </c>
      <c r="Z109" s="79" t="str">
        <f t="shared" si="16"/>
        <v/>
      </c>
      <c r="AA109" s="79" t="str">
        <f t="shared" si="17"/>
        <v/>
      </c>
      <c r="AB109" s="79" t="str">
        <f t="shared" si="18"/>
        <v/>
      </c>
      <c r="AC109" s="79" t="str">
        <f t="shared" si="19"/>
        <v/>
      </c>
      <c r="AD109" s="79" t="str">
        <f t="shared" si="20"/>
        <v/>
      </c>
      <c r="AE109" s="134" t="str">
        <f t="shared" si="21"/>
        <v/>
      </c>
    </row>
    <row r="110" spans="1:31" ht="120" customHeight="1" x14ac:dyDescent="0.2">
      <c r="A110" s="85" t="str">
        <f t="shared" si="11"/>
        <v/>
      </c>
      <c r="B110" s="156" t="str">
        <f t="shared" si="12"/>
        <v/>
      </c>
      <c r="C110" s="172"/>
      <c r="D110" s="172"/>
      <c r="E110" s="173" t="str">
        <f>_xlfn.IFNA(VLOOKUP(D110, 'Realisatie acties 2025'!$B$4:$U$498, 6, FALSE)&amp;"", "")</f>
        <v/>
      </c>
      <c r="F110" s="172"/>
      <c r="G110" s="172"/>
      <c r="H110" s="172"/>
      <c r="I110" s="172"/>
      <c r="J110" s="172"/>
      <c r="K110" s="174"/>
      <c r="M110" s="79" t="str">
        <f>IF(C110&lt;&gt;"", IF(C110="Nieuwe actie", MAX(VALUE(Datum_werkingsjaar+1&amp;"000"), $M$3:$M109)+1, IF(D110&lt;&gt;"", VALUE(RIGHT(SUBSTITUTE(D110, ".", ""), 7)), "")), "")</f>
        <v/>
      </c>
      <c r="N110" s="146"/>
      <c r="O110" s="146"/>
      <c r="P110" s="146"/>
      <c r="Q110" s="146"/>
      <c r="R110" s="146"/>
      <c r="S110" s="146"/>
      <c r="T110" s="146"/>
      <c r="U110" s="146"/>
      <c r="V110" s="146"/>
      <c r="W110" s="142" t="str">
        <f t="shared" si="13"/>
        <v/>
      </c>
      <c r="X110" s="137" t="str">
        <f t="shared" si="14"/>
        <v/>
      </c>
      <c r="Y110" s="79" t="str">
        <f t="shared" si="15"/>
        <v/>
      </c>
      <c r="Z110" s="79" t="str">
        <f t="shared" si="16"/>
        <v/>
      </c>
      <c r="AA110" s="79" t="str">
        <f t="shared" si="17"/>
        <v/>
      </c>
      <c r="AB110" s="79" t="str">
        <f t="shared" si="18"/>
        <v/>
      </c>
      <c r="AC110" s="79" t="str">
        <f t="shared" si="19"/>
        <v/>
      </c>
      <c r="AD110" s="79" t="str">
        <f t="shared" si="20"/>
        <v/>
      </c>
      <c r="AE110" s="134" t="str">
        <f t="shared" si="21"/>
        <v/>
      </c>
    </row>
    <row r="111" spans="1:31" ht="120" customHeight="1" x14ac:dyDescent="0.2">
      <c r="A111" s="85" t="str">
        <f t="shared" si="11"/>
        <v/>
      </c>
      <c r="B111" s="156" t="str">
        <f t="shared" si="12"/>
        <v/>
      </c>
      <c r="C111" s="172"/>
      <c r="D111" s="172"/>
      <c r="E111" s="173" t="str">
        <f>_xlfn.IFNA(VLOOKUP(D111, 'Realisatie acties 2025'!$B$4:$U$498, 6, FALSE)&amp;"", "")</f>
        <v/>
      </c>
      <c r="F111" s="172"/>
      <c r="G111" s="172"/>
      <c r="H111" s="172"/>
      <c r="I111" s="172"/>
      <c r="J111" s="172"/>
      <c r="K111" s="174"/>
      <c r="M111" s="79" t="str">
        <f>IF(C111&lt;&gt;"", IF(C111="Nieuwe actie", MAX(VALUE(Datum_werkingsjaar+1&amp;"000"), $M$3:$M110)+1, IF(D111&lt;&gt;"", VALUE(RIGHT(SUBSTITUTE(D111, ".", ""), 7)), "")), "")</f>
        <v/>
      </c>
      <c r="N111" s="146"/>
      <c r="O111" s="146"/>
      <c r="P111" s="146"/>
      <c r="Q111" s="146"/>
      <c r="R111" s="146"/>
      <c r="S111" s="146"/>
      <c r="T111" s="146"/>
      <c r="U111" s="146"/>
      <c r="V111" s="146"/>
      <c r="W111" s="142" t="str">
        <f t="shared" si="13"/>
        <v/>
      </c>
      <c r="X111" s="137" t="str">
        <f t="shared" si="14"/>
        <v/>
      </c>
      <c r="Y111" s="79" t="str">
        <f t="shared" si="15"/>
        <v/>
      </c>
      <c r="Z111" s="79" t="str">
        <f t="shared" si="16"/>
        <v/>
      </c>
      <c r="AA111" s="79" t="str">
        <f t="shared" si="17"/>
        <v/>
      </c>
      <c r="AB111" s="79" t="str">
        <f t="shared" si="18"/>
        <v/>
      </c>
      <c r="AC111" s="79" t="str">
        <f t="shared" si="19"/>
        <v/>
      </c>
      <c r="AD111" s="79" t="str">
        <f t="shared" si="20"/>
        <v/>
      </c>
      <c r="AE111" s="134" t="str">
        <f t="shared" si="21"/>
        <v/>
      </c>
    </row>
    <row r="112" spans="1:31" ht="120" customHeight="1" x14ac:dyDescent="0.2">
      <c r="A112" s="85" t="str">
        <f t="shared" si="11"/>
        <v/>
      </c>
      <c r="B112" s="156" t="str">
        <f t="shared" si="12"/>
        <v/>
      </c>
      <c r="C112" s="172"/>
      <c r="D112" s="172"/>
      <c r="E112" s="173" t="str">
        <f>_xlfn.IFNA(VLOOKUP(D112, 'Realisatie acties 2025'!$B$4:$U$498, 6, FALSE)&amp;"", "")</f>
        <v/>
      </c>
      <c r="F112" s="172"/>
      <c r="G112" s="172"/>
      <c r="H112" s="172"/>
      <c r="I112" s="172"/>
      <c r="J112" s="172"/>
      <c r="K112" s="174"/>
      <c r="M112" s="79" t="str">
        <f>IF(C112&lt;&gt;"", IF(C112="Nieuwe actie", MAX(VALUE(Datum_werkingsjaar+1&amp;"000"), $M$3:$M111)+1, IF(D112&lt;&gt;"", VALUE(RIGHT(SUBSTITUTE(D112, ".", ""), 7)), "")), "")</f>
        <v/>
      </c>
      <c r="N112" s="146"/>
      <c r="O112" s="146"/>
      <c r="P112" s="146"/>
      <c r="Q112" s="146"/>
      <c r="R112" s="146"/>
      <c r="S112" s="146"/>
      <c r="T112" s="146"/>
      <c r="U112" s="146"/>
      <c r="V112" s="146"/>
      <c r="W112" s="142" t="str">
        <f t="shared" si="13"/>
        <v/>
      </c>
      <c r="X112" s="137" t="str">
        <f t="shared" si="14"/>
        <v/>
      </c>
      <c r="Y112" s="79" t="str">
        <f t="shared" si="15"/>
        <v/>
      </c>
      <c r="Z112" s="79" t="str">
        <f t="shared" si="16"/>
        <v/>
      </c>
      <c r="AA112" s="79" t="str">
        <f t="shared" si="17"/>
        <v/>
      </c>
      <c r="AB112" s="79" t="str">
        <f t="shared" si="18"/>
        <v/>
      </c>
      <c r="AC112" s="79" t="str">
        <f t="shared" si="19"/>
        <v/>
      </c>
      <c r="AD112" s="79" t="str">
        <f t="shared" si="20"/>
        <v/>
      </c>
      <c r="AE112" s="134" t="str">
        <f t="shared" si="21"/>
        <v/>
      </c>
    </row>
    <row r="113" spans="1:31" ht="120" customHeight="1" x14ac:dyDescent="0.2">
      <c r="A113" s="85" t="str">
        <f t="shared" si="11"/>
        <v/>
      </c>
      <c r="B113" s="156" t="str">
        <f t="shared" si="12"/>
        <v/>
      </c>
      <c r="C113" s="172"/>
      <c r="D113" s="172"/>
      <c r="E113" s="173" t="str">
        <f>_xlfn.IFNA(VLOOKUP(D113, 'Realisatie acties 2025'!$B$4:$U$498, 6, FALSE)&amp;"", "")</f>
        <v/>
      </c>
      <c r="F113" s="172"/>
      <c r="G113" s="172"/>
      <c r="H113" s="172"/>
      <c r="I113" s="172"/>
      <c r="J113" s="172"/>
      <c r="K113" s="174"/>
      <c r="M113" s="79" t="str">
        <f>IF(C113&lt;&gt;"", IF(C113="Nieuwe actie", MAX(VALUE(Datum_werkingsjaar+1&amp;"000"), $M$3:$M112)+1, IF(D113&lt;&gt;"", VALUE(RIGHT(SUBSTITUTE(D113, ".", ""), 7)), "")), "")</f>
        <v/>
      </c>
      <c r="N113" s="146"/>
      <c r="O113" s="146"/>
      <c r="P113" s="146"/>
      <c r="Q113" s="146"/>
      <c r="R113" s="146"/>
      <c r="S113" s="146"/>
      <c r="T113" s="146"/>
      <c r="U113" s="146"/>
      <c r="V113" s="146"/>
      <c r="W113" s="142" t="str">
        <f t="shared" si="13"/>
        <v/>
      </c>
      <c r="X113" s="137" t="str">
        <f t="shared" si="14"/>
        <v/>
      </c>
      <c r="Y113" s="79" t="str">
        <f t="shared" si="15"/>
        <v/>
      </c>
      <c r="Z113" s="79" t="str">
        <f t="shared" si="16"/>
        <v/>
      </c>
      <c r="AA113" s="79" t="str">
        <f t="shared" si="17"/>
        <v/>
      </c>
      <c r="AB113" s="79" t="str">
        <f t="shared" si="18"/>
        <v/>
      </c>
      <c r="AC113" s="79" t="str">
        <f t="shared" si="19"/>
        <v/>
      </c>
      <c r="AD113" s="79" t="str">
        <f t="shared" si="20"/>
        <v/>
      </c>
      <c r="AE113" s="134" t="str">
        <f t="shared" si="21"/>
        <v/>
      </c>
    </row>
    <row r="114" spans="1:31" ht="120" customHeight="1" x14ac:dyDescent="0.2">
      <c r="A114" s="85" t="str">
        <f t="shared" si="11"/>
        <v/>
      </c>
      <c r="B114" s="156" t="str">
        <f t="shared" si="12"/>
        <v/>
      </c>
      <c r="C114" s="172"/>
      <c r="D114" s="172"/>
      <c r="E114" s="173" t="str">
        <f>_xlfn.IFNA(VLOOKUP(D114, 'Realisatie acties 2025'!$B$4:$U$498, 6, FALSE)&amp;"", "")</f>
        <v/>
      </c>
      <c r="F114" s="172"/>
      <c r="G114" s="172"/>
      <c r="H114" s="172"/>
      <c r="I114" s="172"/>
      <c r="J114" s="172"/>
      <c r="K114" s="174"/>
      <c r="M114" s="79" t="str">
        <f>IF(C114&lt;&gt;"", IF(C114="Nieuwe actie", MAX(VALUE(Datum_werkingsjaar+1&amp;"000"), $M$3:$M113)+1, IF(D114&lt;&gt;"", VALUE(RIGHT(SUBSTITUTE(D114, ".", ""), 7)), "")), "")</f>
        <v/>
      </c>
      <c r="N114" s="146"/>
      <c r="O114" s="146"/>
      <c r="P114" s="146"/>
      <c r="Q114" s="146"/>
      <c r="R114" s="146"/>
      <c r="S114" s="146"/>
      <c r="T114" s="146"/>
      <c r="U114" s="146"/>
      <c r="V114" s="146"/>
      <c r="W114" s="142" t="str">
        <f t="shared" si="13"/>
        <v/>
      </c>
      <c r="X114" s="137" t="str">
        <f t="shared" si="14"/>
        <v/>
      </c>
      <c r="Y114" s="79" t="str">
        <f t="shared" si="15"/>
        <v/>
      </c>
      <c r="Z114" s="79" t="str">
        <f t="shared" si="16"/>
        <v/>
      </c>
      <c r="AA114" s="79" t="str">
        <f t="shared" si="17"/>
        <v/>
      </c>
      <c r="AB114" s="79" t="str">
        <f t="shared" si="18"/>
        <v/>
      </c>
      <c r="AC114" s="79" t="str">
        <f t="shared" si="19"/>
        <v/>
      </c>
      <c r="AD114" s="79" t="str">
        <f t="shared" si="20"/>
        <v/>
      </c>
      <c r="AE114" s="134" t="str">
        <f t="shared" si="21"/>
        <v/>
      </c>
    </row>
    <row r="115" spans="1:31" ht="120" customHeight="1" x14ac:dyDescent="0.2">
      <c r="A115" s="85" t="str">
        <f t="shared" si="11"/>
        <v/>
      </c>
      <c r="B115" s="156" t="str">
        <f t="shared" si="12"/>
        <v/>
      </c>
      <c r="C115" s="172"/>
      <c r="D115" s="172"/>
      <c r="E115" s="173" t="str">
        <f>_xlfn.IFNA(VLOOKUP(D115, 'Realisatie acties 2025'!$B$4:$U$498, 6, FALSE)&amp;"", "")</f>
        <v/>
      </c>
      <c r="F115" s="172"/>
      <c r="G115" s="172"/>
      <c r="H115" s="172"/>
      <c r="I115" s="172"/>
      <c r="J115" s="172"/>
      <c r="K115" s="174"/>
      <c r="M115" s="79" t="str">
        <f>IF(C115&lt;&gt;"", IF(C115="Nieuwe actie", MAX(VALUE(Datum_werkingsjaar+1&amp;"000"), $M$3:$M114)+1, IF(D115&lt;&gt;"", VALUE(RIGHT(SUBSTITUTE(D115, ".", ""), 7)), "")), "")</f>
        <v/>
      </c>
      <c r="N115" s="146"/>
      <c r="O115" s="146"/>
      <c r="P115" s="146"/>
      <c r="Q115" s="146"/>
      <c r="R115" s="146"/>
      <c r="S115" s="146"/>
      <c r="T115" s="146"/>
      <c r="U115" s="146"/>
      <c r="V115" s="146"/>
      <c r="W115" s="142" t="str">
        <f t="shared" si="13"/>
        <v/>
      </c>
      <c r="X115" s="137" t="str">
        <f t="shared" si="14"/>
        <v/>
      </c>
      <c r="Y115" s="79" t="str">
        <f t="shared" si="15"/>
        <v/>
      </c>
      <c r="Z115" s="79" t="str">
        <f t="shared" si="16"/>
        <v/>
      </c>
      <c r="AA115" s="79" t="str">
        <f t="shared" si="17"/>
        <v/>
      </c>
      <c r="AB115" s="79" t="str">
        <f t="shared" si="18"/>
        <v/>
      </c>
      <c r="AC115" s="79" t="str">
        <f t="shared" si="19"/>
        <v/>
      </c>
      <c r="AD115" s="79" t="str">
        <f t="shared" si="20"/>
        <v/>
      </c>
      <c r="AE115" s="134" t="str">
        <f t="shared" si="21"/>
        <v/>
      </c>
    </row>
    <row r="116" spans="1:31" ht="120" customHeight="1" x14ac:dyDescent="0.2">
      <c r="A116" s="85" t="str">
        <f t="shared" si="11"/>
        <v/>
      </c>
      <c r="B116" s="156" t="str">
        <f t="shared" si="12"/>
        <v/>
      </c>
      <c r="C116" s="172"/>
      <c r="D116" s="172"/>
      <c r="E116" s="173" t="str">
        <f>_xlfn.IFNA(VLOOKUP(D116, 'Realisatie acties 2025'!$B$4:$U$498, 6, FALSE)&amp;"", "")</f>
        <v/>
      </c>
      <c r="F116" s="172"/>
      <c r="G116" s="172"/>
      <c r="H116" s="172"/>
      <c r="I116" s="172"/>
      <c r="J116" s="172"/>
      <c r="K116" s="174"/>
      <c r="M116" s="79" t="str">
        <f>IF(C116&lt;&gt;"", IF(C116="Nieuwe actie", MAX(VALUE(Datum_werkingsjaar+1&amp;"000"), $M$3:$M115)+1, IF(D116&lt;&gt;"", VALUE(RIGHT(SUBSTITUTE(D116, ".", ""), 7)), "")), "")</f>
        <v/>
      </c>
      <c r="N116" s="146"/>
      <c r="O116" s="146"/>
      <c r="P116" s="146"/>
      <c r="Q116" s="146"/>
      <c r="R116" s="146"/>
      <c r="S116" s="146"/>
      <c r="T116" s="146"/>
      <c r="U116" s="146"/>
      <c r="V116" s="146"/>
      <c r="W116" s="142" t="str">
        <f t="shared" si="13"/>
        <v/>
      </c>
      <c r="X116" s="137" t="str">
        <f t="shared" si="14"/>
        <v/>
      </c>
      <c r="Y116" s="79" t="str">
        <f t="shared" si="15"/>
        <v/>
      </c>
      <c r="Z116" s="79" t="str">
        <f t="shared" si="16"/>
        <v/>
      </c>
      <c r="AA116" s="79" t="str">
        <f t="shared" si="17"/>
        <v/>
      </c>
      <c r="AB116" s="79" t="str">
        <f t="shared" si="18"/>
        <v/>
      </c>
      <c r="AC116" s="79" t="str">
        <f t="shared" si="19"/>
        <v/>
      </c>
      <c r="AD116" s="79" t="str">
        <f t="shared" si="20"/>
        <v/>
      </c>
      <c r="AE116" s="134" t="str">
        <f t="shared" si="21"/>
        <v/>
      </c>
    </row>
    <row r="117" spans="1:31" ht="120" customHeight="1" x14ac:dyDescent="0.2">
      <c r="A117" s="85" t="str">
        <f t="shared" si="11"/>
        <v/>
      </c>
      <c r="B117" s="156" t="str">
        <f t="shared" si="12"/>
        <v/>
      </c>
      <c r="C117" s="172"/>
      <c r="D117" s="172"/>
      <c r="E117" s="173" t="str">
        <f>_xlfn.IFNA(VLOOKUP(D117, 'Realisatie acties 2025'!$B$4:$U$498, 6, FALSE)&amp;"", "")</f>
        <v/>
      </c>
      <c r="F117" s="172"/>
      <c r="G117" s="172"/>
      <c r="H117" s="172"/>
      <c r="I117" s="172"/>
      <c r="J117" s="172"/>
      <c r="K117" s="174"/>
      <c r="M117" s="79" t="str">
        <f>IF(C117&lt;&gt;"", IF(C117="Nieuwe actie", MAX(VALUE(Datum_werkingsjaar+1&amp;"000"), $M$3:$M116)+1, IF(D117&lt;&gt;"", VALUE(RIGHT(SUBSTITUTE(D117, ".", ""), 7)), "")), "")</f>
        <v/>
      </c>
      <c r="N117" s="146"/>
      <c r="O117" s="146"/>
      <c r="P117" s="146"/>
      <c r="Q117" s="146"/>
      <c r="R117" s="146"/>
      <c r="S117" s="146"/>
      <c r="T117" s="146"/>
      <c r="U117" s="146"/>
      <c r="V117" s="146"/>
      <c r="W117" s="142" t="str">
        <f t="shared" si="13"/>
        <v/>
      </c>
      <c r="X117" s="137" t="str">
        <f t="shared" si="14"/>
        <v/>
      </c>
      <c r="Y117" s="79" t="str">
        <f t="shared" si="15"/>
        <v/>
      </c>
      <c r="Z117" s="79" t="str">
        <f t="shared" si="16"/>
        <v/>
      </c>
      <c r="AA117" s="79" t="str">
        <f t="shared" si="17"/>
        <v/>
      </c>
      <c r="AB117" s="79" t="str">
        <f t="shared" si="18"/>
        <v/>
      </c>
      <c r="AC117" s="79" t="str">
        <f t="shared" si="19"/>
        <v/>
      </c>
      <c r="AD117" s="79" t="str">
        <f t="shared" si="20"/>
        <v/>
      </c>
      <c r="AE117" s="134" t="str">
        <f t="shared" si="21"/>
        <v/>
      </c>
    </row>
    <row r="118" spans="1:31" ht="120" customHeight="1" x14ac:dyDescent="0.2">
      <c r="A118" s="85" t="str">
        <f t="shared" si="11"/>
        <v/>
      </c>
      <c r="B118" s="156" t="str">
        <f t="shared" si="12"/>
        <v/>
      </c>
      <c r="C118" s="172"/>
      <c r="D118" s="172"/>
      <c r="E118" s="173" t="str">
        <f>_xlfn.IFNA(VLOOKUP(D118, 'Realisatie acties 2025'!$B$4:$U$498, 6, FALSE)&amp;"", "")</f>
        <v/>
      </c>
      <c r="F118" s="172"/>
      <c r="G118" s="172"/>
      <c r="H118" s="172"/>
      <c r="I118" s="172"/>
      <c r="J118" s="172"/>
      <c r="K118" s="174"/>
      <c r="M118" s="79" t="str">
        <f>IF(C118&lt;&gt;"", IF(C118="Nieuwe actie", MAX(VALUE(Datum_werkingsjaar+1&amp;"000"), $M$3:$M117)+1, IF(D118&lt;&gt;"", VALUE(RIGHT(SUBSTITUTE(D118, ".", ""), 7)), "")), "")</f>
        <v/>
      </c>
      <c r="N118" s="146"/>
      <c r="O118" s="146"/>
      <c r="P118" s="146"/>
      <c r="Q118" s="146"/>
      <c r="R118" s="146"/>
      <c r="S118" s="146"/>
      <c r="T118" s="146"/>
      <c r="U118" s="146"/>
      <c r="V118" s="146"/>
      <c r="W118" s="142" t="str">
        <f t="shared" si="13"/>
        <v/>
      </c>
      <c r="X118" s="137" t="str">
        <f t="shared" si="14"/>
        <v/>
      </c>
      <c r="Y118" s="79" t="str">
        <f t="shared" si="15"/>
        <v/>
      </c>
      <c r="Z118" s="79" t="str">
        <f t="shared" si="16"/>
        <v/>
      </c>
      <c r="AA118" s="79" t="str">
        <f t="shared" si="17"/>
        <v/>
      </c>
      <c r="AB118" s="79" t="str">
        <f t="shared" si="18"/>
        <v/>
      </c>
      <c r="AC118" s="79" t="str">
        <f t="shared" si="19"/>
        <v/>
      </c>
      <c r="AD118" s="79" t="str">
        <f t="shared" si="20"/>
        <v/>
      </c>
      <c r="AE118" s="134" t="str">
        <f t="shared" si="21"/>
        <v/>
      </c>
    </row>
    <row r="119" spans="1:31" ht="120" customHeight="1" x14ac:dyDescent="0.2">
      <c r="A119" s="85" t="str">
        <f t="shared" si="11"/>
        <v/>
      </c>
      <c r="B119" s="156" t="str">
        <f t="shared" si="12"/>
        <v/>
      </c>
      <c r="C119" s="172"/>
      <c r="D119" s="172"/>
      <c r="E119" s="173" t="str">
        <f>_xlfn.IFNA(VLOOKUP(D119, 'Realisatie acties 2025'!$B$4:$U$498, 6, FALSE)&amp;"", "")</f>
        <v/>
      </c>
      <c r="F119" s="172"/>
      <c r="G119" s="172"/>
      <c r="H119" s="172"/>
      <c r="I119" s="172"/>
      <c r="J119" s="172"/>
      <c r="K119" s="174"/>
      <c r="M119" s="79" t="str">
        <f>IF(C119&lt;&gt;"", IF(C119="Nieuwe actie", MAX(VALUE(Datum_werkingsjaar+1&amp;"000"), $M$3:$M118)+1, IF(D119&lt;&gt;"", VALUE(RIGHT(SUBSTITUTE(D119, ".", ""), 7)), "")), "")</f>
        <v/>
      </c>
      <c r="N119" s="146"/>
      <c r="O119" s="146"/>
      <c r="P119" s="146"/>
      <c r="Q119" s="146"/>
      <c r="R119" s="146"/>
      <c r="S119" s="146"/>
      <c r="T119" s="146"/>
      <c r="U119" s="146"/>
      <c r="V119" s="146"/>
      <c r="W119" s="142" t="str">
        <f t="shared" si="13"/>
        <v/>
      </c>
      <c r="X119" s="137" t="str">
        <f t="shared" si="14"/>
        <v/>
      </c>
      <c r="Y119" s="79" t="str">
        <f t="shared" si="15"/>
        <v/>
      </c>
      <c r="Z119" s="79" t="str">
        <f t="shared" si="16"/>
        <v/>
      </c>
      <c r="AA119" s="79" t="str">
        <f t="shared" si="17"/>
        <v/>
      </c>
      <c r="AB119" s="79" t="str">
        <f t="shared" si="18"/>
        <v/>
      </c>
      <c r="AC119" s="79" t="str">
        <f t="shared" si="19"/>
        <v/>
      </c>
      <c r="AD119" s="79" t="str">
        <f t="shared" si="20"/>
        <v/>
      </c>
      <c r="AE119" s="134" t="str">
        <f t="shared" si="21"/>
        <v/>
      </c>
    </row>
    <row r="120" spans="1:31" ht="120" customHeight="1" x14ac:dyDescent="0.2">
      <c r="A120" s="85" t="str">
        <f t="shared" si="11"/>
        <v/>
      </c>
      <c r="B120" s="156" t="str">
        <f t="shared" si="12"/>
        <v/>
      </c>
      <c r="C120" s="172"/>
      <c r="D120" s="172"/>
      <c r="E120" s="173" t="str">
        <f>_xlfn.IFNA(VLOOKUP(D120, 'Realisatie acties 2025'!$B$4:$U$498, 6, FALSE)&amp;"", "")</f>
        <v/>
      </c>
      <c r="F120" s="172"/>
      <c r="G120" s="172"/>
      <c r="H120" s="172"/>
      <c r="I120" s="172"/>
      <c r="J120" s="172"/>
      <c r="K120" s="174"/>
      <c r="M120" s="79" t="str">
        <f>IF(C120&lt;&gt;"", IF(C120="Nieuwe actie", MAX(VALUE(Datum_werkingsjaar+1&amp;"000"), $M$3:$M119)+1, IF(D120&lt;&gt;"", VALUE(RIGHT(SUBSTITUTE(D120, ".", ""), 7)), "")), "")</f>
        <v/>
      </c>
      <c r="N120" s="146"/>
      <c r="O120" s="146"/>
      <c r="P120" s="146"/>
      <c r="Q120" s="146"/>
      <c r="R120" s="146"/>
      <c r="S120" s="146"/>
      <c r="T120" s="146"/>
      <c r="U120" s="146"/>
      <c r="V120" s="146"/>
      <c r="W120" s="142" t="str">
        <f t="shared" si="13"/>
        <v/>
      </c>
      <c r="X120" s="137" t="str">
        <f t="shared" si="14"/>
        <v/>
      </c>
      <c r="Y120" s="79" t="str">
        <f t="shared" si="15"/>
        <v/>
      </c>
      <c r="Z120" s="79" t="str">
        <f t="shared" si="16"/>
        <v/>
      </c>
      <c r="AA120" s="79" t="str">
        <f t="shared" si="17"/>
        <v/>
      </c>
      <c r="AB120" s="79" t="str">
        <f t="shared" si="18"/>
        <v/>
      </c>
      <c r="AC120" s="79" t="str">
        <f t="shared" si="19"/>
        <v/>
      </c>
      <c r="AD120" s="79" t="str">
        <f t="shared" si="20"/>
        <v/>
      </c>
      <c r="AE120" s="134" t="str">
        <f t="shared" si="21"/>
        <v/>
      </c>
    </row>
    <row r="121" spans="1:31" ht="120" customHeight="1" x14ac:dyDescent="0.2">
      <c r="A121" s="85" t="str">
        <f t="shared" si="11"/>
        <v/>
      </c>
      <c r="B121" s="156" t="str">
        <f t="shared" si="12"/>
        <v/>
      </c>
      <c r="C121" s="172"/>
      <c r="D121" s="172"/>
      <c r="E121" s="173" t="str">
        <f>_xlfn.IFNA(VLOOKUP(D121, 'Realisatie acties 2025'!$B$4:$U$498, 6, FALSE)&amp;"", "")</f>
        <v/>
      </c>
      <c r="F121" s="172"/>
      <c r="G121" s="172"/>
      <c r="H121" s="172"/>
      <c r="I121" s="172"/>
      <c r="J121" s="172"/>
      <c r="K121" s="174"/>
      <c r="M121" s="79" t="str">
        <f>IF(C121&lt;&gt;"", IF(C121="Nieuwe actie", MAX(VALUE(Datum_werkingsjaar+1&amp;"000"), $M$3:$M120)+1, IF(D121&lt;&gt;"", VALUE(RIGHT(SUBSTITUTE(D121, ".", ""), 7)), "")), "")</f>
        <v/>
      </c>
      <c r="N121" s="146"/>
      <c r="O121" s="146"/>
      <c r="P121" s="146"/>
      <c r="Q121" s="146"/>
      <c r="R121" s="146"/>
      <c r="S121" s="146"/>
      <c r="T121" s="146"/>
      <c r="U121" s="146"/>
      <c r="V121" s="146"/>
      <c r="W121" s="142" t="str">
        <f t="shared" si="13"/>
        <v/>
      </c>
      <c r="X121" s="137" t="str">
        <f t="shared" si="14"/>
        <v/>
      </c>
      <c r="Y121" s="79" t="str">
        <f t="shared" si="15"/>
        <v/>
      </c>
      <c r="Z121" s="79" t="str">
        <f t="shared" si="16"/>
        <v/>
      </c>
      <c r="AA121" s="79" t="str">
        <f t="shared" si="17"/>
        <v/>
      </c>
      <c r="AB121" s="79" t="str">
        <f t="shared" si="18"/>
        <v/>
      </c>
      <c r="AC121" s="79" t="str">
        <f t="shared" si="19"/>
        <v/>
      </c>
      <c r="AD121" s="79" t="str">
        <f t="shared" si="20"/>
        <v/>
      </c>
      <c r="AE121" s="134" t="str">
        <f t="shared" si="21"/>
        <v/>
      </c>
    </row>
    <row r="122" spans="1:31" ht="120" customHeight="1" x14ac:dyDescent="0.2">
      <c r="A122" s="85" t="str">
        <f t="shared" si="11"/>
        <v/>
      </c>
      <c r="B122" s="156" t="str">
        <f t="shared" si="12"/>
        <v/>
      </c>
      <c r="C122" s="172"/>
      <c r="D122" s="172"/>
      <c r="E122" s="173" t="str">
        <f>_xlfn.IFNA(VLOOKUP(D122, 'Realisatie acties 2025'!$B$4:$U$498, 6, FALSE)&amp;"", "")</f>
        <v/>
      </c>
      <c r="F122" s="172"/>
      <c r="G122" s="172"/>
      <c r="H122" s="172"/>
      <c r="I122" s="172"/>
      <c r="J122" s="172"/>
      <c r="K122" s="174"/>
      <c r="M122" s="79" t="str">
        <f>IF(C122&lt;&gt;"", IF(C122="Nieuwe actie", MAX(VALUE(Datum_werkingsjaar+1&amp;"000"), $M$3:$M121)+1, IF(D122&lt;&gt;"", VALUE(RIGHT(SUBSTITUTE(D122, ".", ""), 7)), "")), "")</f>
        <v/>
      </c>
      <c r="N122" s="146"/>
      <c r="O122" s="146"/>
      <c r="P122" s="146"/>
      <c r="Q122" s="146"/>
      <c r="R122" s="146"/>
      <c r="S122" s="146"/>
      <c r="T122" s="146"/>
      <c r="U122" s="146"/>
      <c r="V122" s="146"/>
      <c r="W122" s="142" t="str">
        <f t="shared" si="13"/>
        <v/>
      </c>
      <c r="X122" s="137" t="str">
        <f t="shared" si="14"/>
        <v/>
      </c>
      <c r="Y122" s="79" t="str">
        <f t="shared" si="15"/>
        <v/>
      </c>
      <c r="Z122" s="79" t="str">
        <f t="shared" si="16"/>
        <v/>
      </c>
      <c r="AA122" s="79" t="str">
        <f t="shared" si="17"/>
        <v/>
      </c>
      <c r="AB122" s="79" t="str">
        <f t="shared" si="18"/>
        <v/>
      </c>
      <c r="AC122" s="79" t="str">
        <f t="shared" si="19"/>
        <v/>
      </c>
      <c r="AD122" s="79" t="str">
        <f t="shared" si="20"/>
        <v/>
      </c>
      <c r="AE122" s="134" t="str">
        <f t="shared" si="21"/>
        <v/>
      </c>
    </row>
    <row r="123" spans="1:31" ht="120" customHeight="1" x14ac:dyDescent="0.2">
      <c r="A123" s="85" t="str">
        <f t="shared" si="11"/>
        <v/>
      </c>
      <c r="B123" s="156" t="str">
        <f t="shared" si="12"/>
        <v/>
      </c>
      <c r="C123" s="172"/>
      <c r="D123" s="172"/>
      <c r="E123" s="173" t="str">
        <f>_xlfn.IFNA(VLOOKUP(D123, 'Realisatie acties 2025'!$B$4:$U$498, 6, FALSE)&amp;"", "")</f>
        <v/>
      </c>
      <c r="F123" s="172"/>
      <c r="G123" s="172"/>
      <c r="H123" s="172"/>
      <c r="I123" s="172"/>
      <c r="J123" s="172"/>
      <c r="K123" s="174"/>
      <c r="M123" s="79" t="str">
        <f>IF(C123&lt;&gt;"", IF(C123="Nieuwe actie", MAX(VALUE(Datum_werkingsjaar+1&amp;"000"), $M$3:$M122)+1, IF(D123&lt;&gt;"", VALUE(RIGHT(SUBSTITUTE(D123, ".", ""), 7)), "")), "")</f>
        <v/>
      </c>
      <c r="N123" s="146"/>
      <c r="O123" s="146"/>
      <c r="P123" s="146"/>
      <c r="Q123" s="146"/>
      <c r="R123" s="146"/>
      <c r="S123" s="146"/>
      <c r="T123" s="146"/>
      <c r="U123" s="146"/>
      <c r="V123" s="146"/>
      <c r="W123" s="142" t="str">
        <f t="shared" si="13"/>
        <v/>
      </c>
      <c r="X123" s="137" t="str">
        <f t="shared" si="14"/>
        <v/>
      </c>
      <c r="Y123" s="79" t="str">
        <f t="shared" si="15"/>
        <v/>
      </c>
      <c r="Z123" s="79" t="str">
        <f t="shared" si="16"/>
        <v/>
      </c>
      <c r="AA123" s="79" t="str">
        <f t="shared" si="17"/>
        <v/>
      </c>
      <c r="AB123" s="79" t="str">
        <f t="shared" si="18"/>
        <v/>
      </c>
      <c r="AC123" s="79" t="str">
        <f t="shared" si="19"/>
        <v/>
      </c>
      <c r="AD123" s="79" t="str">
        <f t="shared" si="20"/>
        <v/>
      </c>
      <c r="AE123" s="134" t="str">
        <f t="shared" si="21"/>
        <v/>
      </c>
    </row>
    <row r="124" spans="1:31" ht="120" customHeight="1" x14ac:dyDescent="0.2">
      <c r="A124" s="85" t="str">
        <f t="shared" si="11"/>
        <v/>
      </c>
      <c r="B124" s="156" t="str">
        <f t="shared" si="12"/>
        <v/>
      </c>
      <c r="C124" s="172"/>
      <c r="D124" s="172"/>
      <c r="E124" s="173" t="str">
        <f>_xlfn.IFNA(VLOOKUP(D124, 'Realisatie acties 2025'!$B$4:$U$498, 6, FALSE)&amp;"", "")</f>
        <v/>
      </c>
      <c r="F124" s="172"/>
      <c r="G124" s="172"/>
      <c r="H124" s="172"/>
      <c r="I124" s="172"/>
      <c r="J124" s="172"/>
      <c r="K124" s="174"/>
      <c r="M124" s="79" t="str">
        <f>IF(C124&lt;&gt;"", IF(C124="Nieuwe actie", MAX(VALUE(Datum_werkingsjaar+1&amp;"000"), $M$3:$M123)+1, IF(D124&lt;&gt;"", VALUE(RIGHT(SUBSTITUTE(D124, ".", ""), 7)), "")), "")</f>
        <v/>
      </c>
      <c r="N124" s="146"/>
      <c r="O124" s="146"/>
      <c r="P124" s="146"/>
      <c r="Q124" s="146"/>
      <c r="R124" s="146"/>
      <c r="S124" s="146"/>
      <c r="T124" s="146"/>
      <c r="U124" s="146"/>
      <c r="V124" s="146"/>
      <c r="W124" s="142" t="str">
        <f t="shared" si="13"/>
        <v/>
      </c>
      <c r="X124" s="137" t="str">
        <f t="shared" si="14"/>
        <v/>
      </c>
      <c r="Y124" s="79" t="str">
        <f t="shared" si="15"/>
        <v/>
      </c>
      <c r="Z124" s="79" t="str">
        <f t="shared" si="16"/>
        <v/>
      </c>
      <c r="AA124" s="79" t="str">
        <f t="shared" si="17"/>
        <v/>
      </c>
      <c r="AB124" s="79" t="str">
        <f t="shared" si="18"/>
        <v/>
      </c>
      <c r="AC124" s="79" t="str">
        <f t="shared" si="19"/>
        <v/>
      </c>
      <c r="AD124" s="79" t="str">
        <f t="shared" si="20"/>
        <v/>
      </c>
      <c r="AE124" s="134" t="str">
        <f t="shared" si="21"/>
        <v/>
      </c>
    </row>
    <row r="125" spans="1:31" ht="120" customHeight="1" x14ac:dyDescent="0.2">
      <c r="A125" s="85" t="str">
        <f t="shared" si="11"/>
        <v/>
      </c>
      <c r="B125" s="156" t="str">
        <f t="shared" si="12"/>
        <v/>
      </c>
      <c r="C125" s="172"/>
      <c r="D125" s="172"/>
      <c r="E125" s="173" t="str">
        <f>_xlfn.IFNA(VLOOKUP(D125, 'Realisatie acties 2025'!$B$4:$U$498, 6, FALSE)&amp;"", "")</f>
        <v/>
      </c>
      <c r="F125" s="172"/>
      <c r="G125" s="172"/>
      <c r="H125" s="172"/>
      <c r="I125" s="172"/>
      <c r="J125" s="172"/>
      <c r="K125" s="174"/>
      <c r="M125" s="79" t="str">
        <f>IF(C125&lt;&gt;"", IF(C125="Nieuwe actie", MAX(VALUE(Datum_werkingsjaar+1&amp;"000"), $M$3:$M124)+1, IF(D125&lt;&gt;"", VALUE(RIGHT(SUBSTITUTE(D125, ".", ""), 7)), "")), "")</f>
        <v/>
      </c>
      <c r="N125" s="146"/>
      <c r="O125" s="146"/>
      <c r="P125" s="146"/>
      <c r="Q125" s="146"/>
      <c r="R125" s="146"/>
      <c r="S125" s="146"/>
      <c r="T125" s="146"/>
      <c r="U125" s="146"/>
      <c r="V125" s="146"/>
      <c r="W125" s="142" t="str">
        <f t="shared" si="13"/>
        <v/>
      </c>
      <c r="X125" s="137" t="str">
        <f t="shared" si="14"/>
        <v/>
      </c>
      <c r="Y125" s="79" t="str">
        <f t="shared" si="15"/>
        <v/>
      </c>
      <c r="Z125" s="79" t="str">
        <f t="shared" si="16"/>
        <v/>
      </c>
      <c r="AA125" s="79" t="str">
        <f t="shared" si="17"/>
        <v/>
      </c>
      <c r="AB125" s="79" t="str">
        <f t="shared" si="18"/>
        <v/>
      </c>
      <c r="AC125" s="79" t="str">
        <f t="shared" si="19"/>
        <v/>
      </c>
      <c r="AD125" s="79" t="str">
        <f t="shared" si="20"/>
        <v/>
      </c>
      <c r="AE125" s="134" t="str">
        <f t="shared" si="21"/>
        <v/>
      </c>
    </row>
    <row r="126" spans="1:31" ht="120" customHeight="1" x14ac:dyDescent="0.2">
      <c r="A126" s="85" t="str">
        <f t="shared" si="11"/>
        <v/>
      </c>
      <c r="B126" s="156" t="str">
        <f t="shared" si="12"/>
        <v/>
      </c>
      <c r="C126" s="172"/>
      <c r="D126" s="172"/>
      <c r="E126" s="173" t="str">
        <f>_xlfn.IFNA(VLOOKUP(D126, 'Realisatie acties 2025'!$B$4:$U$498, 6, FALSE)&amp;"", "")</f>
        <v/>
      </c>
      <c r="F126" s="172"/>
      <c r="G126" s="172"/>
      <c r="H126" s="172"/>
      <c r="I126" s="172"/>
      <c r="J126" s="172"/>
      <c r="K126" s="174"/>
      <c r="M126" s="79" t="str">
        <f>IF(C126&lt;&gt;"", IF(C126="Nieuwe actie", MAX(VALUE(Datum_werkingsjaar+1&amp;"000"), $M$3:$M125)+1, IF(D126&lt;&gt;"", VALUE(RIGHT(SUBSTITUTE(D126, ".", ""), 7)), "")), "")</f>
        <v/>
      </c>
      <c r="N126" s="146"/>
      <c r="O126" s="146"/>
      <c r="P126" s="146"/>
      <c r="Q126" s="146"/>
      <c r="R126" s="146"/>
      <c r="S126" s="146"/>
      <c r="T126" s="146"/>
      <c r="U126" s="146"/>
      <c r="V126" s="146"/>
      <c r="W126" s="142" t="str">
        <f t="shared" si="13"/>
        <v/>
      </c>
      <c r="X126" s="137" t="str">
        <f t="shared" si="14"/>
        <v/>
      </c>
      <c r="Y126" s="79" t="str">
        <f t="shared" si="15"/>
        <v/>
      </c>
      <c r="Z126" s="79" t="str">
        <f t="shared" si="16"/>
        <v/>
      </c>
      <c r="AA126" s="79" t="str">
        <f t="shared" si="17"/>
        <v/>
      </c>
      <c r="AB126" s="79" t="str">
        <f t="shared" si="18"/>
        <v/>
      </c>
      <c r="AC126" s="79" t="str">
        <f t="shared" si="19"/>
        <v/>
      </c>
      <c r="AD126" s="79" t="str">
        <f t="shared" si="20"/>
        <v/>
      </c>
      <c r="AE126" s="134" t="str">
        <f t="shared" si="21"/>
        <v/>
      </c>
    </row>
    <row r="127" spans="1:31" ht="120" customHeight="1" x14ac:dyDescent="0.2">
      <c r="A127" s="85" t="str">
        <f t="shared" si="11"/>
        <v/>
      </c>
      <c r="B127" s="156" t="str">
        <f t="shared" si="12"/>
        <v/>
      </c>
      <c r="C127" s="172"/>
      <c r="D127" s="172"/>
      <c r="E127" s="173" t="str">
        <f>_xlfn.IFNA(VLOOKUP(D127, 'Realisatie acties 2025'!$B$4:$U$498, 6, FALSE)&amp;"", "")</f>
        <v/>
      </c>
      <c r="F127" s="172"/>
      <c r="G127" s="172"/>
      <c r="H127" s="172"/>
      <c r="I127" s="172"/>
      <c r="J127" s="172"/>
      <c r="K127" s="174"/>
      <c r="M127" s="79" t="str">
        <f>IF(C127&lt;&gt;"", IF(C127="Nieuwe actie", MAX(VALUE(Datum_werkingsjaar+1&amp;"000"), $M$3:$M126)+1, IF(D127&lt;&gt;"", VALUE(RIGHT(SUBSTITUTE(D127, ".", ""), 7)), "")), "")</f>
        <v/>
      </c>
      <c r="N127" s="146"/>
      <c r="O127" s="146"/>
      <c r="P127" s="146"/>
      <c r="Q127" s="146"/>
      <c r="R127" s="146"/>
      <c r="S127" s="146"/>
      <c r="T127" s="146"/>
      <c r="U127" s="146"/>
      <c r="V127" s="146"/>
      <c r="W127" s="142" t="str">
        <f t="shared" si="13"/>
        <v/>
      </c>
      <c r="X127" s="137" t="str">
        <f t="shared" si="14"/>
        <v/>
      </c>
      <c r="Y127" s="79" t="str">
        <f t="shared" si="15"/>
        <v/>
      </c>
      <c r="Z127" s="79" t="str">
        <f t="shared" si="16"/>
        <v/>
      </c>
      <c r="AA127" s="79" t="str">
        <f t="shared" si="17"/>
        <v/>
      </c>
      <c r="AB127" s="79" t="str">
        <f t="shared" si="18"/>
        <v/>
      </c>
      <c r="AC127" s="79" t="str">
        <f t="shared" si="19"/>
        <v/>
      </c>
      <c r="AD127" s="79" t="str">
        <f t="shared" si="20"/>
        <v/>
      </c>
      <c r="AE127" s="134" t="str">
        <f t="shared" si="21"/>
        <v/>
      </c>
    </row>
    <row r="128" spans="1:31" ht="120" customHeight="1" x14ac:dyDescent="0.2">
      <c r="A128" s="85" t="str">
        <f t="shared" si="11"/>
        <v/>
      </c>
      <c r="B128" s="156" t="str">
        <f t="shared" si="12"/>
        <v/>
      </c>
      <c r="C128" s="172"/>
      <c r="D128" s="172"/>
      <c r="E128" s="173" t="str">
        <f>_xlfn.IFNA(VLOOKUP(D128, 'Realisatie acties 2025'!$B$4:$U$498, 6, FALSE)&amp;"", "")</f>
        <v/>
      </c>
      <c r="F128" s="172"/>
      <c r="G128" s="172"/>
      <c r="H128" s="172"/>
      <c r="I128" s="172"/>
      <c r="J128" s="172"/>
      <c r="K128" s="174"/>
      <c r="M128" s="79" t="str">
        <f>IF(C128&lt;&gt;"", IF(C128="Nieuwe actie", MAX(VALUE(Datum_werkingsjaar+1&amp;"000"), $M$3:$M127)+1, IF(D128&lt;&gt;"", VALUE(RIGHT(SUBSTITUTE(D128, ".", ""), 7)), "")), "")</f>
        <v/>
      </c>
      <c r="N128" s="146"/>
      <c r="O128" s="146"/>
      <c r="P128" s="146"/>
      <c r="Q128" s="146"/>
      <c r="R128" s="146"/>
      <c r="S128" s="146"/>
      <c r="T128" s="146"/>
      <c r="U128" s="146"/>
      <c r="V128" s="146"/>
      <c r="W128" s="142" t="str">
        <f t="shared" si="13"/>
        <v/>
      </c>
      <c r="X128" s="137" t="str">
        <f t="shared" si="14"/>
        <v/>
      </c>
      <c r="Y128" s="79" t="str">
        <f t="shared" si="15"/>
        <v/>
      </c>
      <c r="Z128" s="79" t="str">
        <f t="shared" si="16"/>
        <v/>
      </c>
      <c r="AA128" s="79" t="str">
        <f t="shared" si="17"/>
        <v/>
      </c>
      <c r="AB128" s="79" t="str">
        <f t="shared" si="18"/>
        <v/>
      </c>
      <c r="AC128" s="79" t="str">
        <f t="shared" si="19"/>
        <v/>
      </c>
      <c r="AD128" s="79" t="str">
        <f t="shared" si="20"/>
        <v/>
      </c>
      <c r="AE128" s="134" t="str">
        <f t="shared" si="21"/>
        <v/>
      </c>
    </row>
    <row r="129" spans="1:31" ht="120" customHeight="1" x14ac:dyDescent="0.2">
      <c r="A129" s="85" t="str">
        <f t="shared" si="11"/>
        <v/>
      </c>
      <c r="B129" s="156" t="str">
        <f t="shared" si="12"/>
        <v/>
      </c>
      <c r="C129" s="172"/>
      <c r="D129" s="172"/>
      <c r="E129" s="173" t="str">
        <f>_xlfn.IFNA(VLOOKUP(D129, 'Realisatie acties 2025'!$B$4:$U$498, 6, FALSE)&amp;"", "")</f>
        <v/>
      </c>
      <c r="F129" s="172"/>
      <c r="G129" s="172"/>
      <c r="H129" s="172"/>
      <c r="I129" s="172"/>
      <c r="J129" s="172"/>
      <c r="K129" s="174"/>
      <c r="M129" s="79" t="str">
        <f>IF(C129&lt;&gt;"", IF(C129="Nieuwe actie", MAX(VALUE(Datum_werkingsjaar+1&amp;"000"), $M$3:$M128)+1, IF(D129&lt;&gt;"", VALUE(RIGHT(SUBSTITUTE(D129, ".", ""), 7)), "")), "")</f>
        <v/>
      </c>
      <c r="N129" s="146"/>
      <c r="O129" s="146"/>
      <c r="P129" s="146"/>
      <c r="Q129" s="146"/>
      <c r="R129" s="146"/>
      <c r="S129" s="146"/>
      <c r="T129" s="146"/>
      <c r="U129" s="146"/>
      <c r="V129" s="146"/>
      <c r="W129" s="142" t="str">
        <f t="shared" si="13"/>
        <v/>
      </c>
      <c r="X129" s="137" t="str">
        <f t="shared" si="14"/>
        <v/>
      </c>
      <c r="Y129" s="79" t="str">
        <f t="shared" si="15"/>
        <v/>
      </c>
      <c r="Z129" s="79" t="str">
        <f t="shared" si="16"/>
        <v/>
      </c>
      <c r="AA129" s="79" t="str">
        <f t="shared" si="17"/>
        <v/>
      </c>
      <c r="AB129" s="79" t="str">
        <f t="shared" si="18"/>
        <v/>
      </c>
      <c r="AC129" s="79" t="str">
        <f t="shared" si="19"/>
        <v/>
      </c>
      <c r="AD129" s="79" t="str">
        <f t="shared" si="20"/>
        <v/>
      </c>
      <c r="AE129" s="134" t="str">
        <f t="shared" si="21"/>
        <v/>
      </c>
    </row>
    <row r="130" spans="1:31" ht="120" customHeight="1" x14ac:dyDescent="0.2">
      <c r="A130" s="85" t="str">
        <f t="shared" si="11"/>
        <v/>
      </c>
      <c r="B130" s="156" t="str">
        <f t="shared" si="12"/>
        <v/>
      </c>
      <c r="C130" s="172"/>
      <c r="D130" s="172"/>
      <c r="E130" s="173" t="str">
        <f>_xlfn.IFNA(VLOOKUP(D130, 'Realisatie acties 2025'!$B$4:$U$498, 6, FALSE)&amp;"", "")</f>
        <v/>
      </c>
      <c r="F130" s="172"/>
      <c r="G130" s="172"/>
      <c r="H130" s="172"/>
      <c r="I130" s="172"/>
      <c r="J130" s="172"/>
      <c r="K130" s="174"/>
      <c r="M130" s="79" t="str">
        <f>IF(C130&lt;&gt;"", IF(C130="Nieuwe actie", MAX(VALUE(Datum_werkingsjaar+1&amp;"000"), $M$3:$M129)+1, IF(D130&lt;&gt;"", VALUE(RIGHT(SUBSTITUTE(D130, ".", ""), 7)), "")), "")</f>
        <v/>
      </c>
      <c r="N130" s="146"/>
      <c r="O130" s="146"/>
      <c r="P130" s="146"/>
      <c r="Q130" s="146"/>
      <c r="R130" s="146"/>
      <c r="S130" s="146"/>
      <c r="T130" s="146"/>
      <c r="U130" s="146"/>
      <c r="V130" s="146"/>
      <c r="W130" s="142" t="str">
        <f t="shared" si="13"/>
        <v/>
      </c>
      <c r="X130" s="137" t="str">
        <f t="shared" si="14"/>
        <v/>
      </c>
      <c r="Y130" s="79" t="str">
        <f t="shared" si="15"/>
        <v/>
      </c>
      <c r="Z130" s="79" t="str">
        <f t="shared" si="16"/>
        <v/>
      </c>
      <c r="AA130" s="79" t="str">
        <f t="shared" si="17"/>
        <v/>
      </c>
      <c r="AB130" s="79" t="str">
        <f t="shared" si="18"/>
        <v/>
      </c>
      <c r="AC130" s="79" t="str">
        <f t="shared" si="19"/>
        <v/>
      </c>
      <c r="AD130" s="79" t="str">
        <f t="shared" si="20"/>
        <v/>
      </c>
      <c r="AE130" s="134" t="str">
        <f t="shared" si="21"/>
        <v/>
      </c>
    </row>
    <row r="131" spans="1:31" ht="120" customHeight="1" x14ac:dyDescent="0.2">
      <c r="A131" s="85" t="str">
        <f t="shared" si="11"/>
        <v/>
      </c>
      <c r="B131" s="156" t="str">
        <f t="shared" si="12"/>
        <v/>
      </c>
      <c r="C131" s="172"/>
      <c r="D131" s="172"/>
      <c r="E131" s="173" t="str">
        <f>_xlfn.IFNA(VLOOKUP(D131, 'Realisatie acties 2025'!$B$4:$U$498, 6, FALSE)&amp;"", "")</f>
        <v/>
      </c>
      <c r="F131" s="172"/>
      <c r="G131" s="172"/>
      <c r="H131" s="172"/>
      <c r="I131" s="172"/>
      <c r="J131" s="172"/>
      <c r="K131" s="174"/>
      <c r="M131" s="79" t="str">
        <f>IF(C131&lt;&gt;"", IF(C131="Nieuwe actie", MAX(VALUE(Datum_werkingsjaar+1&amp;"000"), $M$3:$M130)+1, IF(D131&lt;&gt;"", VALUE(RIGHT(SUBSTITUTE(D131, ".", ""), 7)), "")), "")</f>
        <v/>
      </c>
      <c r="N131" s="146"/>
      <c r="O131" s="146"/>
      <c r="P131" s="146"/>
      <c r="Q131" s="146"/>
      <c r="R131" s="146"/>
      <c r="S131" s="146"/>
      <c r="T131" s="146"/>
      <c r="U131" s="146"/>
      <c r="V131" s="146"/>
      <c r="W131" s="142" t="str">
        <f t="shared" si="13"/>
        <v/>
      </c>
      <c r="X131" s="137" t="str">
        <f t="shared" si="14"/>
        <v/>
      </c>
      <c r="Y131" s="79" t="str">
        <f t="shared" si="15"/>
        <v/>
      </c>
      <c r="Z131" s="79" t="str">
        <f t="shared" si="16"/>
        <v/>
      </c>
      <c r="AA131" s="79" t="str">
        <f t="shared" si="17"/>
        <v/>
      </c>
      <c r="AB131" s="79" t="str">
        <f t="shared" si="18"/>
        <v/>
      </c>
      <c r="AC131" s="79" t="str">
        <f t="shared" si="19"/>
        <v/>
      </c>
      <c r="AD131" s="79" t="str">
        <f t="shared" si="20"/>
        <v/>
      </c>
      <c r="AE131" s="134" t="str">
        <f t="shared" si="21"/>
        <v/>
      </c>
    </row>
    <row r="132" spans="1:31" ht="120" customHeight="1" x14ac:dyDescent="0.2">
      <c r="A132" s="85" t="str">
        <f t="shared" si="11"/>
        <v/>
      </c>
      <c r="B132" s="156" t="str">
        <f t="shared" si="12"/>
        <v/>
      </c>
      <c r="C132" s="172"/>
      <c r="D132" s="172"/>
      <c r="E132" s="173" t="str">
        <f>_xlfn.IFNA(VLOOKUP(D132, 'Realisatie acties 2025'!$B$4:$U$498, 6, FALSE)&amp;"", "")</f>
        <v/>
      </c>
      <c r="F132" s="172"/>
      <c r="G132" s="172"/>
      <c r="H132" s="172"/>
      <c r="I132" s="172"/>
      <c r="J132" s="172"/>
      <c r="K132" s="174"/>
      <c r="M132" s="79" t="str">
        <f>IF(C132&lt;&gt;"", IF(C132="Nieuwe actie", MAX(VALUE(Datum_werkingsjaar+1&amp;"000"), $M$3:$M131)+1, IF(D132&lt;&gt;"", VALUE(RIGHT(SUBSTITUTE(D132, ".", ""), 7)), "")), "")</f>
        <v/>
      </c>
      <c r="N132" s="146"/>
      <c r="O132" s="146"/>
      <c r="P132" s="146"/>
      <c r="Q132" s="146"/>
      <c r="R132" s="146"/>
      <c r="S132" s="146"/>
      <c r="T132" s="146"/>
      <c r="U132" s="146"/>
      <c r="V132" s="146"/>
      <c r="W132" s="142" t="str">
        <f t="shared" si="13"/>
        <v/>
      </c>
      <c r="X132" s="137" t="str">
        <f t="shared" si="14"/>
        <v/>
      </c>
      <c r="Y132" s="79" t="str">
        <f t="shared" si="15"/>
        <v/>
      </c>
      <c r="Z132" s="79" t="str">
        <f t="shared" si="16"/>
        <v/>
      </c>
      <c r="AA132" s="79" t="str">
        <f t="shared" si="17"/>
        <v/>
      </c>
      <c r="AB132" s="79" t="str">
        <f t="shared" si="18"/>
        <v/>
      </c>
      <c r="AC132" s="79" t="str">
        <f t="shared" si="19"/>
        <v/>
      </c>
      <c r="AD132" s="79" t="str">
        <f t="shared" si="20"/>
        <v/>
      </c>
      <c r="AE132" s="134" t="str">
        <f t="shared" si="21"/>
        <v/>
      </c>
    </row>
    <row r="133" spans="1:31" ht="120" customHeight="1" x14ac:dyDescent="0.2">
      <c r="A133" s="85" t="str">
        <f t="shared" ref="A133:A153" si="22">IF(AE133&lt;&gt;"", "✘", "")</f>
        <v/>
      </c>
      <c r="B133" s="156" t="str">
        <f t="shared" ref="B133:B153" si="23">IF(C133&lt;&gt;"", IF(C133="Bestaande actie", IF(D133&lt;&gt;"", D133&amp;"", ""), "D"&amp;SUBSTITUTE(TEXT(M133/1000, "0000,000"), ",", ".")), "")</f>
        <v/>
      </c>
      <c r="C133" s="172"/>
      <c r="D133" s="172"/>
      <c r="E133" s="173" t="str">
        <f>_xlfn.IFNA(VLOOKUP(D133, 'Realisatie acties 2025'!$B$4:$U$498, 6, FALSE)&amp;"", "")</f>
        <v/>
      </c>
      <c r="F133" s="172"/>
      <c r="G133" s="172"/>
      <c r="H133" s="172"/>
      <c r="I133" s="172"/>
      <c r="J133" s="172"/>
      <c r="K133" s="174"/>
      <c r="M133" s="79" t="str">
        <f>IF(C133&lt;&gt;"", IF(C133="Nieuwe actie", MAX(VALUE(Datum_werkingsjaar+1&amp;"000"), $M$3:$M132)+1, IF(D133&lt;&gt;"", VALUE(RIGHT(SUBSTITUTE(D133, ".", ""), 7)), "")), "")</f>
        <v/>
      </c>
      <c r="N133" s="146"/>
      <c r="O133" s="146"/>
      <c r="P133" s="146"/>
      <c r="Q133" s="146"/>
      <c r="R133" s="146"/>
      <c r="S133" s="146"/>
      <c r="T133" s="146"/>
      <c r="U133" s="146"/>
      <c r="V133" s="146"/>
      <c r="W133" s="142" t="str">
        <f t="shared" ref="W133:W153" si="24">IF(O133&lt;&gt;"", IF(_xlfn.CONCAT(F133:K133)&lt;&gt;_xlfn.CONCAT(Q133:V133), "Gewijzigde actie", "Bestaande actie"), C133&amp;"")</f>
        <v/>
      </c>
      <c r="X133" s="137" t="str">
        <f t="shared" ref="X133:X153" si="25">IF(O133&lt;&gt;"", IF(C133&lt;&gt;"Bestaande actie", "| De keuze in kolm 'C' mag niet niet gewijzigd worden in het geval een actie uit een vroegere verantwoording. Herstel de keuze in kolom 'C' naar 'Bestaande actie'.  ", ""), "")</f>
        <v/>
      </c>
      <c r="Y133" s="79" t="str">
        <f t="shared" ref="Y133:Y153" si="26">IF(O133&lt;&gt;"", IF(D133&lt;&gt;O133, "| ID van een actie uit een vroegere verantwoording in kolom 'D' mag niet gewijzigd worden. Maak je wijzigingen ongedaaan.  ", ""), "")</f>
        <v/>
      </c>
      <c r="Z133" s="79" t="str">
        <f t="shared" ref="Z133:Z153" si="27">IF(O133&lt;&gt;"", IF(E133&lt;&gt;P133, "| Het opschrift in kolom 'E' mag niet gewijzigd worden. Maak je wijzigingen ongedaaan.  ", ""), "")</f>
        <v/>
      </c>
      <c r="AA133" s="79" t="str">
        <f t="shared" ref="AA133:AA153" si="28">IF(C133="", IF(D133&amp;F133&amp;G133&amp;H133&amp;I133&amp;J133&amp;K133&lt;&gt;"", "| Maak een keuze in kolom 'C' vooraleer je andere velden invult.",""), "")</f>
        <v/>
      </c>
      <c r="AB133" s="79" t="str">
        <f t="shared" ref="AB133:AB153" si="29">IF(C133="Nieuwe actie", IF(D133&lt;&gt;"", "| Maak kolom 'D' leeg of verander je selectie in kolom 'C'. ", ""), "")</f>
        <v/>
      </c>
      <c r="AC133" s="79" t="str">
        <f t="shared" ref="AC133:AC153" si="30">IF(AND(C133="Bestaande actie", _xlfn.ISFORMULA(E133)), IF(F133&amp;G133&amp;H133&amp;I133&amp;J133&lt;&gt;"", "| Maak de gestippelde velden leeg of verander je selectie in kolom 'C'. ", ""), "")</f>
        <v/>
      </c>
      <c r="AD133" s="79" t="str">
        <f t="shared" ref="AD133:AD153" si="31">IF(C133="Bestaande actie", IF(OR(D133="",K133=""), "| Vul verplichte velden in.", ""), IF(C133="Nieuwe actie", IF(OR(F133="", G133="", I133="", J133=""), "| Vul verplichte velden in.", ""), ""))</f>
        <v/>
      </c>
      <c r="AE133" s="134" t="str">
        <f t="shared" ref="AE133:AE153" si="32">IF(X133&amp;Y133&amp;Z133&lt;&gt;"", X133&amp;Y133&amp;Z133, IF(AA133&lt;&gt;"", AA133, IF(AB133&lt;&gt;"", AB133, IF(AC133&lt;&gt;"", AC133, AD133))))</f>
        <v/>
      </c>
    </row>
    <row r="134" spans="1:31" ht="120" customHeight="1" x14ac:dyDescent="0.2">
      <c r="A134" s="85" t="str">
        <f t="shared" si="22"/>
        <v/>
      </c>
      <c r="B134" s="156" t="str">
        <f t="shared" si="23"/>
        <v/>
      </c>
      <c r="C134" s="172"/>
      <c r="D134" s="172"/>
      <c r="E134" s="173" t="str">
        <f>_xlfn.IFNA(VLOOKUP(D134, 'Realisatie acties 2025'!$B$4:$U$498, 6, FALSE)&amp;"", "")</f>
        <v/>
      </c>
      <c r="F134" s="172"/>
      <c r="G134" s="172"/>
      <c r="H134" s="172"/>
      <c r="I134" s="172"/>
      <c r="J134" s="172"/>
      <c r="K134" s="174"/>
      <c r="M134" s="79" t="str">
        <f>IF(C134&lt;&gt;"", IF(C134="Nieuwe actie", MAX(VALUE(Datum_werkingsjaar+1&amp;"000"), $M$3:$M133)+1, IF(D134&lt;&gt;"", VALUE(RIGHT(SUBSTITUTE(D134, ".", ""), 7)), "")), "")</f>
        <v/>
      </c>
      <c r="N134" s="146"/>
      <c r="O134" s="146"/>
      <c r="P134" s="146"/>
      <c r="Q134" s="146"/>
      <c r="R134" s="146"/>
      <c r="S134" s="146"/>
      <c r="T134" s="146"/>
      <c r="U134" s="146"/>
      <c r="V134" s="146"/>
      <c r="W134" s="142" t="str">
        <f t="shared" si="24"/>
        <v/>
      </c>
      <c r="X134" s="137" t="str">
        <f t="shared" si="25"/>
        <v/>
      </c>
      <c r="Y134" s="79" t="str">
        <f t="shared" si="26"/>
        <v/>
      </c>
      <c r="Z134" s="79" t="str">
        <f t="shared" si="27"/>
        <v/>
      </c>
      <c r="AA134" s="79" t="str">
        <f t="shared" si="28"/>
        <v/>
      </c>
      <c r="AB134" s="79" t="str">
        <f t="shared" si="29"/>
        <v/>
      </c>
      <c r="AC134" s="79" t="str">
        <f t="shared" si="30"/>
        <v/>
      </c>
      <c r="AD134" s="79" t="str">
        <f t="shared" si="31"/>
        <v/>
      </c>
      <c r="AE134" s="134" t="str">
        <f t="shared" si="32"/>
        <v/>
      </c>
    </row>
    <row r="135" spans="1:31" ht="120" customHeight="1" x14ac:dyDescent="0.2">
      <c r="A135" s="85" t="str">
        <f t="shared" si="22"/>
        <v/>
      </c>
      <c r="B135" s="156" t="str">
        <f t="shared" si="23"/>
        <v/>
      </c>
      <c r="C135" s="172"/>
      <c r="D135" s="172"/>
      <c r="E135" s="173" t="str">
        <f>_xlfn.IFNA(VLOOKUP(D135, 'Realisatie acties 2025'!$B$4:$U$498, 6, FALSE)&amp;"", "")</f>
        <v/>
      </c>
      <c r="F135" s="172"/>
      <c r="G135" s="172"/>
      <c r="H135" s="172"/>
      <c r="I135" s="172"/>
      <c r="J135" s="172"/>
      <c r="K135" s="174"/>
      <c r="M135" s="79" t="str">
        <f>IF(C135&lt;&gt;"", IF(C135="Nieuwe actie", MAX(VALUE(Datum_werkingsjaar+1&amp;"000"), $M$3:$M134)+1, IF(D135&lt;&gt;"", VALUE(RIGHT(SUBSTITUTE(D135, ".", ""), 7)), "")), "")</f>
        <v/>
      </c>
      <c r="N135" s="146"/>
      <c r="O135" s="146"/>
      <c r="P135" s="146"/>
      <c r="Q135" s="146"/>
      <c r="R135" s="146"/>
      <c r="S135" s="146"/>
      <c r="T135" s="146"/>
      <c r="U135" s="146"/>
      <c r="V135" s="146"/>
      <c r="W135" s="142" t="str">
        <f t="shared" si="24"/>
        <v/>
      </c>
      <c r="X135" s="137" t="str">
        <f t="shared" si="25"/>
        <v/>
      </c>
      <c r="Y135" s="79" t="str">
        <f t="shared" si="26"/>
        <v/>
      </c>
      <c r="Z135" s="79" t="str">
        <f t="shared" si="27"/>
        <v/>
      </c>
      <c r="AA135" s="79" t="str">
        <f t="shared" si="28"/>
        <v/>
      </c>
      <c r="AB135" s="79" t="str">
        <f t="shared" si="29"/>
        <v/>
      </c>
      <c r="AC135" s="79" t="str">
        <f t="shared" si="30"/>
        <v/>
      </c>
      <c r="AD135" s="79" t="str">
        <f t="shared" si="31"/>
        <v/>
      </c>
      <c r="AE135" s="134" t="str">
        <f t="shared" si="32"/>
        <v/>
      </c>
    </row>
    <row r="136" spans="1:31" ht="120" customHeight="1" x14ac:dyDescent="0.2">
      <c r="A136" s="85" t="str">
        <f t="shared" si="22"/>
        <v/>
      </c>
      <c r="B136" s="156" t="str">
        <f t="shared" si="23"/>
        <v/>
      </c>
      <c r="C136" s="172"/>
      <c r="D136" s="172"/>
      <c r="E136" s="173" t="str">
        <f>_xlfn.IFNA(VLOOKUP(D136, 'Realisatie acties 2025'!$B$4:$U$498, 6, FALSE)&amp;"", "")</f>
        <v/>
      </c>
      <c r="F136" s="172"/>
      <c r="G136" s="172"/>
      <c r="H136" s="172"/>
      <c r="I136" s="172"/>
      <c r="J136" s="172"/>
      <c r="K136" s="174"/>
      <c r="M136" s="79" t="str">
        <f>IF(C136&lt;&gt;"", IF(C136="Nieuwe actie", MAX(VALUE(Datum_werkingsjaar+1&amp;"000"), $M$3:$M135)+1, IF(D136&lt;&gt;"", VALUE(RIGHT(SUBSTITUTE(D136, ".", ""), 7)), "")), "")</f>
        <v/>
      </c>
      <c r="N136" s="146"/>
      <c r="O136" s="146"/>
      <c r="P136" s="146"/>
      <c r="Q136" s="146"/>
      <c r="R136" s="146"/>
      <c r="S136" s="146"/>
      <c r="T136" s="146"/>
      <c r="U136" s="146"/>
      <c r="V136" s="146"/>
      <c r="W136" s="142" t="str">
        <f t="shared" si="24"/>
        <v/>
      </c>
      <c r="X136" s="137" t="str">
        <f t="shared" si="25"/>
        <v/>
      </c>
      <c r="Y136" s="79" t="str">
        <f t="shared" si="26"/>
        <v/>
      </c>
      <c r="Z136" s="79" t="str">
        <f t="shared" si="27"/>
        <v/>
      </c>
      <c r="AA136" s="79" t="str">
        <f t="shared" si="28"/>
        <v/>
      </c>
      <c r="AB136" s="79" t="str">
        <f t="shared" si="29"/>
        <v/>
      </c>
      <c r="AC136" s="79" t="str">
        <f t="shared" si="30"/>
        <v/>
      </c>
      <c r="AD136" s="79" t="str">
        <f t="shared" si="31"/>
        <v/>
      </c>
      <c r="AE136" s="134" t="str">
        <f t="shared" si="32"/>
        <v/>
      </c>
    </row>
    <row r="137" spans="1:31" ht="120" customHeight="1" x14ac:dyDescent="0.2">
      <c r="A137" s="85" t="str">
        <f t="shared" si="22"/>
        <v/>
      </c>
      <c r="B137" s="156" t="str">
        <f t="shared" si="23"/>
        <v/>
      </c>
      <c r="C137" s="172"/>
      <c r="D137" s="172"/>
      <c r="E137" s="173" t="str">
        <f>_xlfn.IFNA(VLOOKUP(D137, 'Realisatie acties 2025'!$B$4:$U$498, 6, FALSE)&amp;"", "")</f>
        <v/>
      </c>
      <c r="F137" s="172"/>
      <c r="G137" s="172"/>
      <c r="H137" s="172"/>
      <c r="I137" s="172"/>
      <c r="J137" s="172"/>
      <c r="K137" s="174"/>
      <c r="M137" s="79" t="str">
        <f>IF(C137&lt;&gt;"", IF(C137="Nieuwe actie", MAX(VALUE(Datum_werkingsjaar+1&amp;"000"), $M$3:$M136)+1, IF(D137&lt;&gt;"", VALUE(RIGHT(SUBSTITUTE(D137, ".", ""), 7)), "")), "")</f>
        <v/>
      </c>
      <c r="N137" s="146"/>
      <c r="O137" s="146"/>
      <c r="P137" s="146"/>
      <c r="Q137" s="146"/>
      <c r="R137" s="146"/>
      <c r="S137" s="146"/>
      <c r="T137" s="146"/>
      <c r="U137" s="146"/>
      <c r="V137" s="146"/>
      <c r="W137" s="142" t="str">
        <f t="shared" si="24"/>
        <v/>
      </c>
      <c r="X137" s="137" t="str">
        <f t="shared" si="25"/>
        <v/>
      </c>
      <c r="Y137" s="79" t="str">
        <f t="shared" si="26"/>
        <v/>
      </c>
      <c r="Z137" s="79" t="str">
        <f t="shared" si="27"/>
        <v/>
      </c>
      <c r="AA137" s="79" t="str">
        <f t="shared" si="28"/>
        <v/>
      </c>
      <c r="AB137" s="79" t="str">
        <f t="shared" si="29"/>
        <v/>
      </c>
      <c r="AC137" s="79" t="str">
        <f t="shared" si="30"/>
        <v/>
      </c>
      <c r="AD137" s="79" t="str">
        <f t="shared" si="31"/>
        <v/>
      </c>
      <c r="AE137" s="134" t="str">
        <f t="shared" si="32"/>
        <v/>
      </c>
    </row>
    <row r="138" spans="1:31" ht="120" customHeight="1" x14ac:dyDescent="0.2">
      <c r="A138" s="85" t="str">
        <f t="shared" si="22"/>
        <v/>
      </c>
      <c r="B138" s="156" t="str">
        <f t="shared" si="23"/>
        <v/>
      </c>
      <c r="C138" s="172"/>
      <c r="D138" s="172"/>
      <c r="E138" s="173" t="str">
        <f>_xlfn.IFNA(VLOOKUP(D138, 'Realisatie acties 2025'!$B$4:$U$498, 6, FALSE)&amp;"", "")</f>
        <v/>
      </c>
      <c r="F138" s="172"/>
      <c r="G138" s="172"/>
      <c r="H138" s="172"/>
      <c r="I138" s="172"/>
      <c r="J138" s="172"/>
      <c r="K138" s="174"/>
      <c r="M138" s="79" t="str">
        <f>IF(C138&lt;&gt;"", IF(C138="Nieuwe actie", MAX(VALUE(Datum_werkingsjaar+1&amp;"000"), $M$3:$M137)+1, IF(D138&lt;&gt;"", VALUE(RIGHT(SUBSTITUTE(D138, ".", ""), 7)), "")), "")</f>
        <v/>
      </c>
      <c r="N138" s="146"/>
      <c r="O138" s="146"/>
      <c r="P138" s="146"/>
      <c r="Q138" s="146"/>
      <c r="R138" s="146"/>
      <c r="S138" s="146"/>
      <c r="T138" s="146"/>
      <c r="U138" s="146"/>
      <c r="V138" s="146"/>
      <c r="W138" s="142" t="str">
        <f t="shared" si="24"/>
        <v/>
      </c>
      <c r="X138" s="137" t="str">
        <f t="shared" si="25"/>
        <v/>
      </c>
      <c r="Y138" s="79" t="str">
        <f t="shared" si="26"/>
        <v/>
      </c>
      <c r="Z138" s="79" t="str">
        <f t="shared" si="27"/>
        <v/>
      </c>
      <c r="AA138" s="79" t="str">
        <f t="shared" si="28"/>
        <v/>
      </c>
      <c r="AB138" s="79" t="str">
        <f t="shared" si="29"/>
        <v/>
      </c>
      <c r="AC138" s="79" t="str">
        <f t="shared" si="30"/>
        <v/>
      </c>
      <c r="AD138" s="79" t="str">
        <f t="shared" si="31"/>
        <v/>
      </c>
      <c r="AE138" s="134" t="str">
        <f t="shared" si="32"/>
        <v/>
      </c>
    </row>
    <row r="139" spans="1:31" ht="120" customHeight="1" x14ac:dyDescent="0.2">
      <c r="A139" s="85" t="str">
        <f t="shared" si="22"/>
        <v/>
      </c>
      <c r="B139" s="156" t="str">
        <f t="shared" si="23"/>
        <v/>
      </c>
      <c r="C139" s="172"/>
      <c r="D139" s="172"/>
      <c r="E139" s="173" t="str">
        <f>_xlfn.IFNA(VLOOKUP(D139, 'Realisatie acties 2025'!$B$4:$U$498, 6, FALSE)&amp;"", "")</f>
        <v/>
      </c>
      <c r="F139" s="172"/>
      <c r="G139" s="172"/>
      <c r="H139" s="172"/>
      <c r="I139" s="172"/>
      <c r="J139" s="172"/>
      <c r="K139" s="174"/>
      <c r="M139" s="79" t="str">
        <f>IF(C139&lt;&gt;"", IF(C139="Nieuwe actie", MAX(VALUE(Datum_werkingsjaar+1&amp;"000"), $M$3:$M138)+1, IF(D139&lt;&gt;"", VALUE(RIGHT(SUBSTITUTE(D139, ".", ""), 7)), "")), "")</f>
        <v/>
      </c>
      <c r="N139" s="146"/>
      <c r="O139" s="146"/>
      <c r="P139" s="146"/>
      <c r="Q139" s="146"/>
      <c r="R139" s="146"/>
      <c r="S139" s="146"/>
      <c r="T139" s="146"/>
      <c r="U139" s="146"/>
      <c r="V139" s="146"/>
      <c r="W139" s="142" t="str">
        <f t="shared" si="24"/>
        <v/>
      </c>
      <c r="X139" s="137" t="str">
        <f t="shared" si="25"/>
        <v/>
      </c>
      <c r="Y139" s="79" t="str">
        <f t="shared" si="26"/>
        <v/>
      </c>
      <c r="Z139" s="79" t="str">
        <f t="shared" si="27"/>
        <v/>
      </c>
      <c r="AA139" s="79" t="str">
        <f t="shared" si="28"/>
        <v/>
      </c>
      <c r="AB139" s="79" t="str">
        <f t="shared" si="29"/>
        <v/>
      </c>
      <c r="AC139" s="79" t="str">
        <f t="shared" si="30"/>
        <v/>
      </c>
      <c r="AD139" s="79" t="str">
        <f t="shared" si="31"/>
        <v/>
      </c>
      <c r="AE139" s="134" t="str">
        <f t="shared" si="32"/>
        <v/>
      </c>
    </row>
    <row r="140" spans="1:31" ht="120" customHeight="1" x14ac:dyDescent="0.2">
      <c r="A140" s="85" t="str">
        <f t="shared" si="22"/>
        <v/>
      </c>
      <c r="B140" s="156" t="str">
        <f t="shared" si="23"/>
        <v/>
      </c>
      <c r="C140" s="172"/>
      <c r="D140" s="172"/>
      <c r="E140" s="173" t="str">
        <f>_xlfn.IFNA(VLOOKUP(D140, 'Realisatie acties 2025'!$B$4:$U$498, 6, FALSE)&amp;"", "")</f>
        <v/>
      </c>
      <c r="F140" s="172"/>
      <c r="G140" s="172"/>
      <c r="H140" s="172"/>
      <c r="I140" s="172"/>
      <c r="J140" s="172"/>
      <c r="K140" s="174"/>
      <c r="M140" s="79" t="str">
        <f>IF(C140&lt;&gt;"", IF(C140="Nieuwe actie", MAX(VALUE(Datum_werkingsjaar+1&amp;"000"), $M$3:$M139)+1, IF(D140&lt;&gt;"", VALUE(RIGHT(SUBSTITUTE(D140, ".", ""), 7)), "")), "")</f>
        <v/>
      </c>
      <c r="N140" s="146"/>
      <c r="O140" s="146"/>
      <c r="P140" s="146"/>
      <c r="Q140" s="146"/>
      <c r="R140" s="146"/>
      <c r="S140" s="146"/>
      <c r="T140" s="146"/>
      <c r="U140" s="146"/>
      <c r="V140" s="146"/>
      <c r="W140" s="142" t="str">
        <f t="shared" si="24"/>
        <v/>
      </c>
      <c r="X140" s="137" t="str">
        <f t="shared" si="25"/>
        <v/>
      </c>
      <c r="Y140" s="79" t="str">
        <f t="shared" si="26"/>
        <v/>
      </c>
      <c r="Z140" s="79" t="str">
        <f t="shared" si="27"/>
        <v/>
      </c>
      <c r="AA140" s="79" t="str">
        <f t="shared" si="28"/>
        <v/>
      </c>
      <c r="AB140" s="79" t="str">
        <f t="shared" si="29"/>
        <v/>
      </c>
      <c r="AC140" s="79" t="str">
        <f t="shared" si="30"/>
        <v/>
      </c>
      <c r="AD140" s="79" t="str">
        <f t="shared" si="31"/>
        <v/>
      </c>
      <c r="AE140" s="134" t="str">
        <f t="shared" si="32"/>
        <v/>
      </c>
    </row>
    <row r="141" spans="1:31" ht="120" customHeight="1" x14ac:dyDescent="0.2">
      <c r="A141" s="85" t="str">
        <f t="shared" si="22"/>
        <v/>
      </c>
      <c r="B141" s="156" t="str">
        <f t="shared" si="23"/>
        <v/>
      </c>
      <c r="C141" s="172"/>
      <c r="D141" s="172"/>
      <c r="E141" s="173" t="str">
        <f>_xlfn.IFNA(VLOOKUP(D141, 'Realisatie acties 2025'!$B$4:$U$498, 6, FALSE)&amp;"", "")</f>
        <v/>
      </c>
      <c r="F141" s="172"/>
      <c r="G141" s="172"/>
      <c r="H141" s="172"/>
      <c r="I141" s="172"/>
      <c r="J141" s="172"/>
      <c r="K141" s="174"/>
      <c r="M141" s="79" t="str">
        <f>IF(C141&lt;&gt;"", IF(C141="Nieuwe actie", MAX(VALUE(Datum_werkingsjaar+1&amp;"000"), $M$3:$M140)+1, IF(D141&lt;&gt;"", VALUE(RIGHT(SUBSTITUTE(D141, ".", ""), 7)), "")), "")</f>
        <v/>
      </c>
      <c r="N141" s="146"/>
      <c r="O141" s="146"/>
      <c r="P141" s="146"/>
      <c r="Q141" s="146"/>
      <c r="R141" s="146"/>
      <c r="S141" s="146"/>
      <c r="T141" s="146"/>
      <c r="U141" s="146"/>
      <c r="V141" s="146"/>
      <c r="W141" s="142" t="str">
        <f t="shared" si="24"/>
        <v/>
      </c>
      <c r="X141" s="137" t="str">
        <f t="shared" si="25"/>
        <v/>
      </c>
      <c r="Y141" s="79" t="str">
        <f t="shared" si="26"/>
        <v/>
      </c>
      <c r="Z141" s="79" t="str">
        <f t="shared" si="27"/>
        <v/>
      </c>
      <c r="AA141" s="79" t="str">
        <f t="shared" si="28"/>
        <v/>
      </c>
      <c r="AB141" s="79" t="str">
        <f t="shared" si="29"/>
        <v/>
      </c>
      <c r="AC141" s="79" t="str">
        <f t="shared" si="30"/>
        <v/>
      </c>
      <c r="AD141" s="79" t="str">
        <f t="shared" si="31"/>
        <v/>
      </c>
      <c r="AE141" s="134" t="str">
        <f t="shared" si="32"/>
        <v/>
      </c>
    </row>
    <row r="142" spans="1:31" ht="120" customHeight="1" x14ac:dyDescent="0.2">
      <c r="A142" s="85" t="str">
        <f t="shared" si="22"/>
        <v/>
      </c>
      <c r="B142" s="156" t="str">
        <f t="shared" si="23"/>
        <v/>
      </c>
      <c r="C142" s="172"/>
      <c r="D142" s="172"/>
      <c r="E142" s="173" t="str">
        <f>_xlfn.IFNA(VLOOKUP(D142, 'Realisatie acties 2025'!$B$4:$U$498, 6, FALSE)&amp;"", "")</f>
        <v/>
      </c>
      <c r="F142" s="172"/>
      <c r="G142" s="172"/>
      <c r="H142" s="172"/>
      <c r="I142" s="172"/>
      <c r="J142" s="172"/>
      <c r="K142" s="174"/>
      <c r="M142" s="79" t="str">
        <f>IF(C142&lt;&gt;"", IF(C142="Nieuwe actie", MAX(VALUE(Datum_werkingsjaar+1&amp;"000"), $M$3:$M141)+1, IF(D142&lt;&gt;"", VALUE(RIGHT(SUBSTITUTE(D142, ".", ""), 7)), "")), "")</f>
        <v/>
      </c>
      <c r="N142" s="146"/>
      <c r="O142" s="146"/>
      <c r="P142" s="146"/>
      <c r="Q142" s="146"/>
      <c r="R142" s="146"/>
      <c r="S142" s="146"/>
      <c r="T142" s="146"/>
      <c r="U142" s="146"/>
      <c r="V142" s="146"/>
      <c r="W142" s="142" t="str">
        <f t="shared" si="24"/>
        <v/>
      </c>
      <c r="X142" s="137" t="str">
        <f t="shared" si="25"/>
        <v/>
      </c>
      <c r="Y142" s="79" t="str">
        <f t="shared" si="26"/>
        <v/>
      </c>
      <c r="Z142" s="79" t="str">
        <f t="shared" si="27"/>
        <v/>
      </c>
      <c r="AA142" s="79" t="str">
        <f t="shared" si="28"/>
        <v/>
      </c>
      <c r="AB142" s="79" t="str">
        <f t="shared" si="29"/>
        <v/>
      </c>
      <c r="AC142" s="79" t="str">
        <f t="shared" si="30"/>
        <v/>
      </c>
      <c r="AD142" s="79" t="str">
        <f t="shared" si="31"/>
        <v/>
      </c>
      <c r="AE142" s="134" t="str">
        <f t="shared" si="32"/>
        <v/>
      </c>
    </row>
    <row r="143" spans="1:31" ht="120" customHeight="1" x14ac:dyDescent="0.2">
      <c r="A143" s="85" t="str">
        <f t="shared" si="22"/>
        <v/>
      </c>
      <c r="B143" s="156" t="str">
        <f t="shared" si="23"/>
        <v/>
      </c>
      <c r="C143" s="172"/>
      <c r="D143" s="172"/>
      <c r="E143" s="173" t="str">
        <f>_xlfn.IFNA(VLOOKUP(D143, 'Realisatie acties 2025'!$B$4:$U$498, 6, FALSE)&amp;"", "")</f>
        <v/>
      </c>
      <c r="F143" s="172"/>
      <c r="G143" s="172"/>
      <c r="H143" s="172"/>
      <c r="I143" s="172"/>
      <c r="J143" s="172"/>
      <c r="K143" s="174"/>
      <c r="M143" s="79" t="str">
        <f>IF(C143&lt;&gt;"", IF(C143="Nieuwe actie", MAX(VALUE(Datum_werkingsjaar+1&amp;"000"), $M$3:$M142)+1, IF(D143&lt;&gt;"", VALUE(RIGHT(SUBSTITUTE(D143, ".", ""), 7)), "")), "")</f>
        <v/>
      </c>
      <c r="N143" s="146"/>
      <c r="O143" s="146"/>
      <c r="P143" s="146"/>
      <c r="Q143" s="146"/>
      <c r="R143" s="146"/>
      <c r="S143" s="146"/>
      <c r="T143" s="146"/>
      <c r="U143" s="146"/>
      <c r="V143" s="146"/>
      <c r="W143" s="142" t="str">
        <f t="shared" si="24"/>
        <v/>
      </c>
      <c r="X143" s="137" t="str">
        <f t="shared" si="25"/>
        <v/>
      </c>
      <c r="Y143" s="79" t="str">
        <f t="shared" si="26"/>
        <v/>
      </c>
      <c r="Z143" s="79" t="str">
        <f t="shared" si="27"/>
        <v/>
      </c>
      <c r="AA143" s="79" t="str">
        <f t="shared" si="28"/>
        <v/>
      </c>
      <c r="AB143" s="79" t="str">
        <f t="shared" si="29"/>
        <v/>
      </c>
      <c r="AC143" s="79" t="str">
        <f t="shared" si="30"/>
        <v/>
      </c>
      <c r="AD143" s="79" t="str">
        <f t="shared" si="31"/>
        <v/>
      </c>
      <c r="AE143" s="134" t="str">
        <f t="shared" si="32"/>
        <v/>
      </c>
    </row>
    <row r="144" spans="1:31" ht="120" customHeight="1" x14ac:dyDescent="0.2">
      <c r="A144" s="85" t="str">
        <f t="shared" si="22"/>
        <v/>
      </c>
      <c r="B144" s="156" t="str">
        <f t="shared" si="23"/>
        <v/>
      </c>
      <c r="C144" s="172"/>
      <c r="D144" s="172"/>
      <c r="E144" s="173" t="str">
        <f>_xlfn.IFNA(VLOOKUP(D144, 'Realisatie acties 2025'!$B$4:$U$498, 6, FALSE)&amp;"", "")</f>
        <v/>
      </c>
      <c r="F144" s="172"/>
      <c r="G144" s="172"/>
      <c r="H144" s="172"/>
      <c r="I144" s="172"/>
      <c r="J144" s="172"/>
      <c r="K144" s="174"/>
      <c r="M144" s="79" t="str">
        <f>IF(C144&lt;&gt;"", IF(C144="Nieuwe actie", MAX(VALUE(Datum_werkingsjaar+1&amp;"000"), $M$3:$M143)+1, IF(D144&lt;&gt;"", VALUE(RIGHT(SUBSTITUTE(D144, ".", ""), 7)), "")), "")</f>
        <v/>
      </c>
      <c r="N144" s="146"/>
      <c r="O144" s="146"/>
      <c r="P144" s="146"/>
      <c r="Q144" s="146"/>
      <c r="R144" s="146"/>
      <c r="S144" s="146"/>
      <c r="T144" s="146"/>
      <c r="U144" s="146"/>
      <c r="V144" s="146"/>
      <c r="W144" s="142" t="str">
        <f t="shared" si="24"/>
        <v/>
      </c>
      <c r="X144" s="137" t="str">
        <f t="shared" si="25"/>
        <v/>
      </c>
      <c r="Y144" s="79" t="str">
        <f t="shared" si="26"/>
        <v/>
      </c>
      <c r="Z144" s="79" t="str">
        <f t="shared" si="27"/>
        <v/>
      </c>
      <c r="AA144" s="79" t="str">
        <f t="shared" si="28"/>
        <v/>
      </c>
      <c r="AB144" s="79" t="str">
        <f t="shared" si="29"/>
        <v/>
      </c>
      <c r="AC144" s="79" t="str">
        <f t="shared" si="30"/>
        <v/>
      </c>
      <c r="AD144" s="79" t="str">
        <f t="shared" si="31"/>
        <v/>
      </c>
      <c r="AE144" s="134" t="str">
        <f t="shared" si="32"/>
        <v/>
      </c>
    </row>
    <row r="145" spans="1:31" ht="120" customHeight="1" x14ac:dyDescent="0.2">
      <c r="A145" s="85" t="str">
        <f t="shared" si="22"/>
        <v/>
      </c>
      <c r="B145" s="156" t="str">
        <f t="shared" si="23"/>
        <v/>
      </c>
      <c r="C145" s="172"/>
      <c r="D145" s="172"/>
      <c r="E145" s="173" t="str">
        <f>_xlfn.IFNA(VLOOKUP(D145, 'Realisatie acties 2025'!$B$4:$U$498, 6, FALSE)&amp;"", "")</f>
        <v/>
      </c>
      <c r="F145" s="172"/>
      <c r="G145" s="172"/>
      <c r="H145" s="172"/>
      <c r="I145" s="172"/>
      <c r="J145" s="172"/>
      <c r="K145" s="174"/>
      <c r="M145" s="79" t="str">
        <f>IF(C145&lt;&gt;"", IF(C145="Nieuwe actie", MAX(VALUE(Datum_werkingsjaar+1&amp;"000"), $M$3:$M144)+1, IF(D145&lt;&gt;"", VALUE(RIGHT(SUBSTITUTE(D145, ".", ""), 7)), "")), "")</f>
        <v/>
      </c>
      <c r="N145" s="146"/>
      <c r="O145" s="146"/>
      <c r="P145" s="146"/>
      <c r="Q145" s="146"/>
      <c r="R145" s="146"/>
      <c r="S145" s="146"/>
      <c r="T145" s="146"/>
      <c r="U145" s="146"/>
      <c r="V145" s="146"/>
      <c r="W145" s="142" t="str">
        <f t="shared" si="24"/>
        <v/>
      </c>
      <c r="X145" s="137" t="str">
        <f t="shared" si="25"/>
        <v/>
      </c>
      <c r="Y145" s="79" t="str">
        <f t="shared" si="26"/>
        <v/>
      </c>
      <c r="Z145" s="79" t="str">
        <f t="shared" si="27"/>
        <v/>
      </c>
      <c r="AA145" s="79" t="str">
        <f t="shared" si="28"/>
        <v/>
      </c>
      <c r="AB145" s="79" t="str">
        <f t="shared" si="29"/>
        <v/>
      </c>
      <c r="AC145" s="79" t="str">
        <f t="shared" si="30"/>
        <v/>
      </c>
      <c r="AD145" s="79" t="str">
        <f t="shared" si="31"/>
        <v/>
      </c>
      <c r="AE145" s="134" t="str">
        <f t="shared" si="32"/>
        <v/>
      </c>
    </row>
    <row r="146" spans="1:31" ht="120" customHeight="1" x14ac:dyDescent="0.2">
      <c r="A146" s="85" t="str">
        <f t="shared" si="22"/>
        <v/>
      </c>
      <c r="B146" s="156" t="str">
        <f t="shared" si="23"/>
        <v/>
      </c>
      <c r="C146" s="172"/>
      <c r="D146" s="172"/>
      <c r="E146" s="173" t="str">
        <f>_xlfn.IFNA(VLOOKUP(D146, 'Realisatie acties 2025'!$B$4:$U$498, 6, FALSE)&amp;"", "")</f>
        <v/>
      </c>
      <c r="F146" s="172"/>
      <c r="G146" s="172"/>
      <c r="H146" s="172"/>
      <c r="I146" s="172"/>
      <c r="J146" s="172"/>
      <c r="K146" s="174"/>
      <c r="M146" s="79" t="str">
        <f>IF(C146&lt;&gt;"", IF(C146="Nieuwe actie", MAX(VALUE(Datum_werkingsjaar+1&amp;"000"), $M$3:$M145)+1, IF(D146&lt;&gt;"", VALUE(RIGHT(SUBSTITUTE(D146, ".", ""), 7)), "")), "")</f>
        <v/>
      </c>
      <c r="N146" s="146"/>
      <c r="O146" s="146"/>
      <c r="P146" s="146"/>
      <c r="Q146" s="146"/>
      <c r="R146" s="146"/>
      <c r="S146" s="146"/>
      <c r="T146" s="146"/>
      <c r="U146" s="146"/>
      <c r="V146" s="146"/>
      <c r="W146" s="142" t="str">
        <f t="shared" si="24"/>
        <v/>
      </c>
      <c r="X146" s="137" t="str">
        <f t="shared" si="25"/>
        <v/>
      </c>
      <c r="Y146" s="79" t="str">
        <f t="shared" si="26"/>
        <v/>
      </c>
      <c r="Z146" s="79" t="str">
        <f t="shared" si="27"/>
        <v/>
      </c>
      <c r="AA146" s="79" t="str">
        <f t="shared" si="28"/>
        <v/>
      </c>
      <c r="AB146" s="79" t="str">
        <f t="shared" si="29"/>
        <v/>
      </c>
      <c r="AC146" s="79" t="str">
        <f t="shared" si="30"/>
        <v/>
      </c>
      <c r="AD146" s="79" t="str">
        <f t="shared" si="31"/>
        <v/>
      </c>
      <c r="AE146" s="134" t="str">
        <f t="shared" si="32"/>
        <v/>
      </c>
    </row>
    <row r="147" spans="1:31" ht="120" customHeight="1" x14ac:dyDescent="0.2">
      <c r="A147" s="85" t="str">
        <f t="shared" si="22"/>
        <v/>
      </c>
      <c r="B147" s="156" t="str">
        <f t="shared" si="23"/>
        <v/>
      </c>
      <c r="C147" s="172"/>
      <c r="D147" s="172"/>
      <c r="E147" s="173" t="str">
        <f>_xlfn.IFNA(VLOOKUP(D147, 'Realisatie acties 2025'!$B$4:$U$498, 6, FALSE)&amp;"", "")</f>
        <v/>
      </c>
      <c r="F147" s="172"/>
      <c r="G147" s="172"/>
      <c r="H147" s="172"/>
      <c r="I147" s="172"/>
      <c r="J147" s="172"/>
      <c r="K147" s="174"/>
      <c r="M147" s="79" t="str">
        <f>IF(C147&lt;&gt;"", IF(C147="Nieuwe actie", MAX(VALUE(Datum_werkingsjaar+1&amp;"000"), $M$3:$M146)+1, IF(D147&lt;&gt;"", VALUE(RIGHT(SUBSTITUTE(D147, ".", ""), 7)), "")), "")</f>
        <v/>
      </c>
      <c r="N147" s="146"/>
      <c r="O147" s="146"/>
      <c r="P147" s="146"/>
      <c r="Q147" s="146"/>
      <c r="R147" s="146"/>
      <c r="S147" s="146"/>
      <c r="T147" s="146"/>
      <c r="U147" s="146"/>
      <c r="V147" s="146"/>
      <c r="W147" s="142" t="str">
        <f t="shared" si="24"/>
        <v/>
      </c>
      <c r="X147" s="137" t="str">
        <f t="shared" si="25"/>
        <v/>
      </c>
      <c r="Y147" s="79" t="str">
        <f t="shared" si="26"/>
        <v/>
      </c>
      <c r="Z147" s="79" t="str">
        <f t="shared" si="27"/>
        <v/>
      </c>
      <c r="AA147" s="79" t="str">
        <f t="shared" si="28"/>
        <v/>
      </c>
      <c r="AB147" s="79" t="str">
        <f t="shared" si="29"/>
        <v/>
      </c>
      <c r="AC147" s="79" t="str">
        <f t="shared" si="30"/>
        <v/>
      </c>
      <c r="AD147" s="79" t="str">
        <f t="shared" si="31"/>
        <v/>
      </c>
      <c r="AE147" s="134" t="str">
        <f t="shared" si="32"/>
        <v/>
      </c>
    </row>
    <row r="148" spans="1:31" ht="120" customHeight="1" x14ac:dyDescent="0.2">
      <c r="A148" s="85" t="str">
        <f t="shared" si="22"/>
        <v/>
      </c>
      <c r="B148" s="156" t="str">
        <f t="shared" si="23"/>
        <v/>
      </c>
      <c r="C148" s="172"/>
      <c r="D148" s="172"/>
      <c r="E148" s="173" t="str">
        <f>_xlfn.IFNA(VLOOKUP(D148, 'Realisatie acties 2025'!$B$4:$U$498, 6, FALSE)&amp;"", "")</f>
        <v/>
      </c>
      <c r="F148" s="172"/>
      <c r="G148" s="172"/>
      <c r="H148" s="172"/>
      <c r="I148" s="172"/>
      <c r="J148" s="172"/>
      <c r="K148" s="174"/>
      <c r="M148" s="79" t="str">
        <f>IF(C148&lt;&gt;"", IF(C148="Nieuwe actie", MAX(VALUE(Datum_werkingsjaar+1&amp;"000"), $M$3:$M147)+1, IF(D148&lt;&gt;"", VALUE(RIGHT(SUBSTITUTE(D148, ".", ""), 7)), "")), "")</f>
        <v/>
      </c>
      <c r="N148" s="146"/>
      <c r="O148" s="146"/>
      <c r="P148" s="146"/>
      <c r="Q148" s="146"/>
      <c r="R148" s="146"/>
      <c r="S148" s="146"/>
      <c r="T148" s="146"/>
      <c r="U148" s="146"/>
      <c r="V148" s="146"/>
      <c r="W148" s="142" t="str">
        <f t="shared" si="24"/>
        <v/>
      </c>
      <c r="X148" s="137" t="str">
        <f t="shared" si="25"/>
        <v/>
      </c>
      <c r="Y148" s="79" t="str">
        <f t="shared" si="26"/>
        <v/>
      </c>
      <c r="Z148" s="79" t="str">
        <f t="shared" si="27"/>
        <v/>
      </c>
      <c r="AA148" s="79" t="str">
        <f t="shared" si="28"/>
        <v/>
      </c>
      <c r="AB148" s="79" t="str">
        <f t="shared" si="29"/>
        <v/>
      </c>
      <c r="AC148" s="79" t="str">
        <f t="shared" si="30"/>
        <v/>
      </c>
      <c r="AD148" s="79" t="str">
        <f t="shared" si="31"/>
        <v/>
      </c>
      <c r="AE148" s="134" t="str">
        <f t="shared" si="32"/>
        <v/>
      </c>
    </row>
    <row r="149" spans="1:31" ht="120" customHeight="1" x14ac:dyDescent="0.2">
      <c r="A149" s="85" t="str">
        <f t="shared" si="22"/>
        <v/>
      </c>
      <c r="B149" s="156" t="str">
        <f t="shared" si="23"/>
        <v/>
      </c>
      <c r="C149" s="172"/>
      <c r="D149" s="172"/>
      <c r="E149" s="173" t="str">
        <f>_xlfn.IFNA(VLOOKUP(D149, 'Realisatie acties 2025'!$B$4:$U$498, 6, FALSE)&amp;"", "")</f>
        <v/>
      </c>
      <c r="F149" s="172"/>
      <c r="G149" s="172"/>
      <c r="H149" s="172"/>
      <c r="I149" s="172"/>
      <c r="J149" s="172"/>
      <c r="K149" s="174"/>
      <c r="M149" s="79" t="str">
        <f>IF(C149&lt;&gt;"", IF(C149="Nieuwe actie", MAX(VALUE(Datum_werkingsjaar+1&amp;"000"), $M$3:$M148)+1, IF(D149&lt;&gt;"", VALUE(RIGHT(SUBSTITUTE(D149, ".", ""), 7)), "")), "")</f>
        <v/>
      </c>
      <c r="N149" s="146"/>
      <c r="O149" s="146"/>
      <c r="P149" s="146"/>
      <c r="Q149" s="146"/>
      <c r="R149" s="146"/>
      <c r="S149" s="146"/>
      <c r="T149" s="146"/>
      <c r="U149" s="146"/>
      <c r="V149" s="146"/>
      <c r="W149" s="142" t="str">
        <f t="shared" si="24"/>
        <v/>
      </c>
      <c r="X149" s="137" t="str">
        <f t="shared" si="25"/>
        <v/>
      </c>
      <c r="Y149" s="79" t="str">
        <f t="shared" si="26"/>
        <v/>
      </c>
      <c r="Z149" s="79" t="str">
        <f t="shared" si="27"/>
        <v/>
      </c>
      <c r="AA149" s="79" t="str">
        <f t="shared" si="28"/>
        <v/>
      </c>
      <c r="AB149" s="79" t="str">
        <f t="shared" si="29"/>
        <v/>
      </c>
      <c r="AC149" s="79" t="str">
        <f t="shared" si="30"/>
        <v/>
      </c>
      <c r="AD149" s="79" t="str">
        <f t="shared" si="31"/>
        <v/>
      </c>
      <c r="AE149" s="134" t="str">
        <f t="shared" si="32"/>
        <v/>
      </c>
    </row>
    <row r="150" spans="1:31" ht="120" customHeight="1" x14ac:dyDescent="0.2">
      <c r="A150" s="85" t="str">
        <f t="shared" si="22"/>
        <v/>
      </c>
      <c r="B150" s="156" t="str">
        <f t="shared" si="23"/>
        <v/>
      </c>
      <c r="C150" s="172"/>
      <c r="D150" s="172"/>
      <c r="E150" s="173" t="str">
        <f>_xlfn.IFNA(VLOOKUP(D150, 'Realisatie acties 2025'!$B$4:$U$498, 6, FALSE)&amp;"", "")</f>
        <v/>
      </c>
      <c r="F150" s="172"/>
      <c r="G150" s="172"/>
      <c r="H150" s="172"/>
      <c r="I150" s="172"/>
      <c r="J150" s="172"/>
      <c r="K150" s="174"/>
      <c r="M150" s="79" t="str">
        <f>IF(C150&lt;&gt;"", IF(C150="Nieuwe actie", MAX(VALUE(Datum_werkingsjaar+1&amp;"000"), $M$3:$M149)+1, IF(D150&lt;&gt;"", VALUE(RIGHT(SUBSTITUTE(D150, ".", ""), 7)), "")), "")</f>
        <v/>
      </c>
      <c r="N150" s="146"/>
      <c r="O150" s="146"/>
      <c r="P150" s="146"/>
      <c r="Q150" s="146"/>
      <c r="R150" s="146"/>
      <c r="S150" s="146"/>
      <c r="T150" s="146"/>
      <c r="U150" s="146"/>
      <c r="V150" s="146"/>
      <c r="W150" s="142" t="str">
        <f t="shared" si="24"/>
        <v/>
      </c>
      <c r="X150" s="137" t="str">
        <f t="shared" si="25"/>
        <v/>
      </c>
      <c r="Y150" s="79" t="str">
        <f t="shared" si="26"/>
        <v/>
      </c>
      <c r="Z150" s="79" t="str">
        <f t="shared" si="27"/>
        <v/>
      </c>
      <c r="AA150" s="79" t="str">
        <f t="shared" si="28"/>
        <v/>
      </c>
      <c r="AB150" s="79" t="str">
        <f t="shared" si="29"/>
        <v/>
      </c>
      <c r="AC150" s="79" t="str">
        <f t="shared" si="30"/>
        <v/>
      </c>
      <c r="AD150" s="79" t="str">
        <f t="shared" si="31"/>
        <v/>
      </c>
      <c r="AE150" s="134" t="str">
        <f t="shared" si="32"/>
        <v/>
      </c>
    </row>
    <row r="151" spans="1:31" ht="120" customHeight="1" x14ac:dyDescent="0.2">
      <c r="A151" s="85" t="str">
        <f t="shared" si="22"/>
        <v/>
      </c>
      <c r="B151" s="156" t="str">
        <f t="shared" si="23"/>
        <v/>
      </c>
      <c r="C151" s="172"/>
      <c r="D151" s="172"/>
      <c r="E151" s="173" t="str">
        <f>_xlfn.IFNA(VLOOKUP(D151, 'Realisatie acties 2025'!$B$4:$U$498, 6, FALSE)&amp;"", "")</f>
        <v/>
      </c>
      <c r="F151" s="172"/>
      <c r="G151" s="172"/>
      <c r="H151" s="172"/>
      <c r="I151" s="172"/>
      <c r="J151" s="172"/>
      <c r="K151" s="174"/>
      <c r="M151" s="79" t="str">
        <f>IF(C151&lt;&gt;"", IF(C151="Nieuwe actie", MAX(VALUE(Datum_werkingsjaar+1&amp;"000"), $M$3:$M150)+1, IF(D151&lt;&gt;"", VALUE(RIGHT(SUBSTITUTE(D151, ".", ""), 7)), "")), "")</f>
        <v/>
      </c>
      <c r="N151" s="146"/>
      <c r="O151" s="146"/>
      <c r="P151" s="146"/>
      <c r="Q151" s="146"/>
      <c r="R151" s="146"/>
      <c r="S151" s="146"/>
      <c r="T151" s="146"/>
      <c r="U151" s="146"/>
      <c r="V151" s="146"/>
      <c r="W151" s="142" t="str">
        <f t="shared" si="24"/>
        <v/>
      </c>
      <c r="X151" s="137" t="str">
        <f t="shared" si="25"/>
        <v/>
      </c>
      <c r="Y151" s="79" t="str">
        <f t="shared" si="26"/>
        <v/>
      </c>
      <c r="Z151" s="79" t="str">
        <f t="shared" si="27"/>
        <v/>
      </c>
      <c r="AA151" s="79" t="str">
        <f t="shared" si="28"/>
        <v/>
      </c>
      <c r="AB151" s="79" t="str">
        <f t="shared" si="29"/>
        <v/>
      </c>
      <c r="AC151" s="79" t="str">
        <f t="shared" si="30"/>
        <v/>
      </c>
      <c r="AD151" s="79" t="str">
        <f t="shared" si="31"/>
        <v/>
      </c>
      <c r="AE151" s="134" t="str">
        <f t="shared" si="32"/>
        <v/>
      </c>
    </row>
    <row r="152" spans="1:31" ht="120" customHeight="1" x14ac:dyDescent="0.2">
      <c r="A152" s="85" t="str">
        <f t="shared" si="22"/>
        <v/>
      </c>
      <c r="B152" s="156" t="str">
        <f t="shared" si="23"/>
        <v/>
      </c>
      <c r="C152" s="172"/>
      <c r="D152" s="172"/>
      <c r="E152" s="173" t="str">
        <f>_xlfn.IFNA(VLOOKUP(D152, 'Realisatie acties 2025'!$B$4:$U$498, 6, FALSE)&amp;"", "")</f>
        <v/>
      </c>
      <c r="F152" s="172"/>
      <c r="G152" s="172"/>
      <c r="H152" s="172"/>
      <c r="I152" s="172"/>
      <c r="J152" s="172"/>
      <c r="K152" s="174"/>
      <c r="M152" s="79" t="str">
        <f>IF(C152&lt;&gt;"", IF(C152="Nieuwe actie", MAX(VALUE(Datum_werkingsjaar+1&amp;"000"), $M$3:$M151)+1, IF(D152&lt;&gt;"", VALUE(RIGHT(SUBSTITUTE(D152, ".", ""), 7)), "")), "")</f>
        <v/>
      </c>
      <c r="N152" s="146"/>
      <c r="O152" s="146"/>
      <c r="P152" s="146"/>
      <c r="Q152" s="146"/>
      <c r="R152" s="146"/>
      <c r="S152" s="146"/>
      <c r="T152" s="146"/>
      <c r="U152" s="146"/>
      <c r="V152" s="146"/>
      <c r="W152" s="142" t="str">
        <f t="shared" si="24"/>
        <v/>
      </c>
      <c r="X152" s="137" t="str">
        <f t="shared" si="25"/>
        <v/>
      </c>
      <c r="Y152" s="79" t="str">
        <f t="shared" si="26"/>
        <v/>
      </c>
      <c r="Z152" s="79" t="str">
        <f t="shared" si="27"/>
        <v/>
      </c>
      <c r="AA152" s="79" t="str">
        <f t="shared" si="28"/>
        <v/>
      </c>
      <c r="AB152" s="79" t="str">
        <f t="shared" si="29"/>
        <v/>
      </c>
      <c r="AC152" s="79" t="str">
        <f t="shared" si="30"/>
        <v/>
      </c>
      <c r="AD152" s="79" t="str">
        <f t="shared" si="31"/>
        <v/>
      </c>
      <c r="AE152" s="134" t="str">
        <f t="shared" si="32"/>
        <v/>
      </c>
    </row>
    <row r="153" spans="1:31" ht="120" customHeight="1" x14ac:dyDescent="0.2">
      <c r="A153" s="85" t="str">
        <f t="shared" si="22"/>
        <v/>
      </c>
      <c r="B153" s="157" t="str">
        <f t="shared" si="23"/>
        <v/>
      </c>
      <c r="C153" s="175"/>
      <c r="D153" s="175"/>
      <c r="E153" s="176" t="str">
        <f>_xlfn.IFNA(VLOOKUP(D153, 'Realisatie acties 2025'!$B$4:$U$498, 6, FALSE)&amp;"", "")</f>
        <v/>
      </c>
      <c r="F153" s="175"/>
      <c r="G153" s="175"/>
      <c r="H153" s="175"/>
      <c r="I153" s="175"/>
      <c r="J153" s="175"/>
      <c r="K153" s="177"/>
      <c r="M153" s="79" t="str">
        <f>IF(C153&lt;&gt;"", IF(C153="Nieuwe actie", MAX(VALUE(Datum_werkingsjaar+1&amp;"000"), $M$3:$M152)+1, IF(D153&lt;&gt;"", VALUE(RIGHT(SUBSTITUTE(D153, ".", ""), 7)), "")), "")</f>
        <v/>
      </c>
      <c r="N153" s="146"/>
      <c r="O153" s="146"/>
      <c r="P153" s="146"/>
      <c r="Q153" s="146"/>
      <c r="R153" s="146"/>
      <c r="S153" s="146"/>
      <c r="T153" s="146"/>
      <c r="U153" s="146"/>
      <c r="V153" s="146"/>
      <c r="W153" s="142" t="str">
        <f t="shared" si="24"/>
        <v/>
      </c>
      <c r="X153" s="137" t="str">
        <f t="shared" si="25"/>
        <v/>
      </c>
      <c r="Y153" s="79" t="str">
        <f t="shared" si="26"/>
        <v/>
      </c>
      <c r="Z153" s="79" t="str">
        <f t="shared" si="27"/>
        <v/>
      </c>
      <c r="AA153" s="79" t="str">
        <f t="shared" si="28"/>
        <v/>
      </c>
      <c r="AB153" s="79" t="str">
        <f t="shared" si="29"/>
        <v/>
      </c>
      <c r="AC153" s="79" t="str">
        <f t="shared" si="30"/>
        <v/>
      </c>
      <c r="AD153" s="79" t="str">
        <f t="shared" si="31"/>
        <v/>
      </c>
      <c r="AE153" s="134" t="str">
        <f t="shared" si="32"/>
        <v/>
      </c>
    </row>
    <row r="154" spans="1:31" x14ac:dyDescent="0.2">
      <c r="A154" s="88"/>
      <c r="B154" s="43"/>
      <c r="C154" s="43"/>
      <c r="D154" s="43"/>
      <c r="E154" s="43"/>
      <c r="F154" s="43"/>
      <c r="G154" s="43"/>
      <c r="H154" s="43"/>
      <c r="I154" s="43"/>
      <c r="J154" s="43"/>
      <c r="K154" s="43"/>
      <c r="L154" s="79" cm="1">
        <f t="array" ref="L154">ROW()-ROW($3:$3)-1-COUNTBLANK(AE4:$AE$153)</f>
        <v>0</v>
      </c>
      <c r="M154" s="140"/>
      <c r="N154" s="140"/>
      <c r="O154" s="140"/>
      <c r="P154" s="140"/>
      <c r="Q154" s="140"/>
      <c r="R154" s="140"/>
      <c r="S154" s="140"/>
      <c r="T154" s="140"/>
      <c r="U154" s="140"/>
      <c r="V154" s="140"/>
      <c r="W154" s="140"/>
      <c r="X154" s="140"/>
      <c r="Y154" s="140"/>
      <c r="Z154" s="140"/>
      <c r="AA154" s="140"/>
      <c r="AB154" s="140"/>
      <c r="AC154" s="140"/>
      <c r="AD154" s="140"/>
      <c r="AE154" s="61"/>
    </row>
    <row r="155" spans="1:31" x14ac:dyDescent="0.2">
      <c r="B155" s="42"/>
      <c r="C155" s="42"/>
      <c r="D155" s="42"/>
      <c r="E155" s="42"/>
      <c r="F155" s="42"/>
      <c r="G155" s="42"/>
      <c r="H155" s="42"/>
      <c r="I155" s="42"/>
      <c r="J155" s="42"/>
      <c r="K155" s="42"/>
      <c r="AD155" s="79" t="s">
        <v>15</v>
      </c>
    </row>
  </sheetData>
  <sheetProtection algorithmName="SHA-512" hashValue="PeQQt19iRR38J98QMI5WJ/yO9ZAqff6k7GXSd/PkbO+GsuL38si0eTh3onHszTsx3h7Pj1WNtNPkUW0yaAAFjw==" saltValue="9iEC1tL6ZthrKXY9zRfnXA==" spinCount="100000" sheet="1" objects="1" scenarios="1" selectLockedCells="1"/>
  <mergeCells count="1">
    <mergeCell ref="D3:E3"/>
  </mergeCells>
  <phoneticPr fontId="14" type="noConversion"/>
  <conditionalFormatting sqref="B4:K153">
    <cfRule type="expression" dxfId="21" priority="15">
      <formula>MOD(ROW(), 2)=0</formula>
    </cfRule>
  </conditionalFormatting>
  <conditionalFormatting sqref="C4:E153">
    <cfRule type="expression" dxfId="20" priority="1">
      <formula>X4&lt;&gt;""</formula>
    </cfRule>
  </conditionalFormatting>
  <conditionalFormatting sqref="C4:K153">
    <cfRule type="expression" dxfId="19" priority="10">
      <formula>AND(C4&lt;&gt;N4, $O4&lt;&gt;"")</formula>
    </cfRule>
  </conditionalFormatting>
  <conditionalFormatting sqref="D4:D153 F4:K153">
    <cfRule type="expression" dxfId="18" priority="2">
      <formula>AND($AA4&lt;&gt;"", D4&lt;&gt;"")</formula>
    </cfRule>
  </conditionalFormatting>
  <conditionalFormatting sqref="D4:D153 K4:K153">
    <cfRule type="expression" dxfId="17" priority="12">
      <formula>AND($C4="Bestaande actie", D4="")</formula>
    </cfRule>
  </conditionalFormatting>
  <conditionalFormatting sqref="D4:D153">
    <cfRule type="expression" dxfId="16" priority="5">
      <formula>$AB4&lt;&gt;""</formula>
    </cfRule>
  </conditionalFormatting>
  <conditionalFormatting sqref="D4:E153">
    <cfRule type="expression" dxfId="15" priority="6">
      <formula>$C4&lt;&gt;"Bestaande actie"</formula>
    </cfRule>
    <cfRule type="expression" dxfId="14" priority="7">
      <formula>$C4="Nieuwe actie"</formula>
    </cfRule>
  </conditionalFormatting>
  <conditionalFormatting sqref="F4:G153 I4:K153">
    <cfRule type="expression" dxfId="13" priority="13">
      <formula>AND($B4&lt;&gt;"", $W4&lt;&gt;"Bestaande actie", F4="")</formula>
    </cfRule>
  </conditionalFormatting>
  <conditionalFormatting sqref="F4:J153">
    <cfRule type="expression" dxfId="12" priority="3">
      <formula>IF($AC4&lt;&gt;"", F4&lt;&gt;"")</formula>
    </cfRule>
    <cfRule type="expression" dxfId="11" priority="9">
      <formula>AND($C4="Bestaande actie", _xlfn.ISFORMULA($E4))</formula>
    </cfRule>
  </conditionalFormatting>
  <conditionalFormatting sqref="F4:K153">
    <cfRule type="expression" dxfId="10" priority="8">
      <formula>$C4=""</formula>
    </cfRule>
  </conditionalFormatting>
  <dataValidations count="3">
    <dataValidation type="list" allowBlank="1" showInputMessage="1" showErrorMessage="1" sqref="J4:J155" xr:uid="{615953F2-7B9B-4087-852E-297B6F24C629}">
      <formula1>Rol</formula1>
    </dataValidation>
    <dataValidation type="list" allowBlank="1" showInputMessage="1" showErrorMessage="1" sqref="C4:C153" xr:uid="{2EEC3C27-1945-472B-9D3B-5C67063E1E0A}">
      <formula1>Soort</formula1>
    </dataValidation>
    <dataValidation type="list" allowBlank="1" showInputMessage="1" showErrorMessage="1" sqref="D4:D153" xr:uid="{231E0694-EC0C-4CFD-9381-BD9866721CF3}">
      <formula1>ID_realisatie</formula1>
    </dataValidation>
  </dataValidations>
  <pageMargins left="0.70866141732283472" right="0.70866141732283472" top="0.74803149606299213" bottom="0.74803149606299213" header="0.31496062992125984" footer="0.31496062992125984"/>
  <pageSetup paperSize="9" scale="58" fitToHeight="0" orientation="portrait" r:id="rId1"/>
  <headerFooter>
    <oddFooter>Pagina &amp;P van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746A8-FD95-4CC3-B6A9-D82DB6C52BC6}">
  <sheetPr codeName="Blad8">
    <pageSetUpPr fitToPage="1"/>
  </sheetPr>
  <dimension ref="A1:M14"/>
  <sheetViews>
    <sheetView showGridLines="0" zoomScaleNormal="100" workbookViewId="0">
      <pane ySplit="3" topLeftCell="A4" activePane="bottomLeft" state="frozen"/>
      <selection pane="bottomLeft"/>
    </sheetView>
  </sheetViews>
  <sheetFormatPr baseColWidth="10" defaultColWidth="8.83203125" defaultRowHeight="15" x14ac:dyDescent="0.2"/>
  <cols>
    <col min="1" max="2" width="2.5" customWidth="1"/>
    <col min="3" max="3" width="32.5" customWidth="1"/>
    <col min="4" max="4" width="8.5" customWidth="1"/>
    <col min="5" max="5" width="22.5" customWidth="1"/>
    <col min="6" max="6" width="13.5" customWidth="1"/>
    <col min="7" max="7" width="11.5" customWidth="1"/>
    <col min="8" max="10" width="20" customWidth="1"/>
    <col min="11" max="11" width="2.5" customWidth="1"/>
    <col min="12" max="12" width="2.5" style="62" customWidth="1"/>
    <col min="13" max="13" width="8.83203125" hidden="1" customWidth="1"/>
  </cols>
  <sheetData>
    <row r="1" spans="1:13" ht="24" customHeight="1" x14ac:dyDescent="0.2">
      <c r="A1" s="1"/>
      <c r="D1" s="124"/>
    </row>
    <row r="2" spans="1:13" s="6" customFormat="1" ht="24" customHeight="1" x14ac:dyDescent="0.2">
      <c r="A2" s="45"/>
      <c r="B2" s="84" t="s">
        <v>589</v>
      </c>
      <c r="C2" s="83"/>
      <c r="D2" s="82"/>
      <c r="E2" s="82"/>
      <c r="F2" s="82"/>
      <c r="G2" s="82"/>
      <c r="H2" s="45"/>
      <c r="I2" s="45"/>
      <c r="J2" s="45"/>
      <c r="K2" s="45"/>
      <c r="L2" s="62"/>
    </row>
    <row r="3" spans="1:13" ht="14.25" customHeight="1" x14ac:dyDescent="0.2">
      <c r="A3" s="16"/>
      <c r="B3" s="16"/>
      <c r="C3" s="43"/>
      <c r="D3" s="43"/>
      <c r="E3" s="43"/>
      <c r="F3" s="43"/>
      <c r="G3" s="43"/>
      <c r="H3" s="43"/>
      <c r="I3" s="43"/>
      <c r="J3" s="43"/>
      <c r="K3" s="16"/>
      <c r="L3" s="61"/>
    </row>
    <row r="4" spans="1:13" x14ac:dyDescent="0.2">
      <c r="C4" s="42"/>
      <c r="D4" s="42"/>
      <c r="E4" s="42"/>
      <c r="F4" s="42"/>
      <c r="G4" s="42"/>
      <c r="H4" s="42"/>
      <c r="I4" s="42"/>
      <c r="J4" s="42"/>
    </row>
    <row r="5" spans="1:13" x14ac:dyDescent="0.2">
      <c r="B5" s="63" t="s">
        <v>590</v>
      </c>
      <c r="C5" s="8"/>
      <c r="D5" s="8"/>
      <c r="E5" s="64"/>
      <c r="F5" s="64"/>
      <c r="G5" s="42"/>
      <c r="H5" s="42"/>
      <c r="I5" s="42"/>
      <c r="J5" s="42"/>
      <c r="M5" t="s">
        <v>591</v>
      </c>
    </row>
    <row r="6" spans="1:13" ht="3.5" customHeight="1" x14ac:dyDescent="0.2">
      <c r="L6"/>
    </row>
    <row r="7" spans="1:13" ht="17.75" customHeight="1" x14ac:dyDescent="0.2">
      <c r="B7" s="13"/>
      <c r="C7" s="119" t="s">
        <v>592</v>
      </c>
      <c r="D7" s="65" t="str">
        <f t="shared" ref="D7:D8" si="0">IF(M7&lt;&gt;0, "✘", "✔")</f>
        <v>✔</v>
      </c>
      <c r="E7" s="15" t="str">
        <f t="shared" ref="E7:E8" si="1">IF(M7&lt;&gt;0, "fout(en) gevonden en/of onvolledig", "geen fouten gevonden")</f>
        <v>geen fouten gevonden</v>
      </c>
      <c r="F7" s="13"/>
      <c r="G7" s="202" t="str">
        <f ca="1">IF(Sjabloon_status&lt;&gt;"Test",
  IF(TODAY()&lt;Datum_vervaldatum,
    IF(TODAY()&lt;=Datum_deadline,
      IF(M13&lt;&gt;0,
        "✘",
        "✔"),
      IF(M13&lt;&gt;0,
        "✘",
        "✘")),
    "✘"),
  "✘")</f>
        <v>✘</v>
      </c>
      <c r="H7" s="203" t="str">
        <f ca="1">IF(Sjabloon_status&lt;&gt;"Test",
  IF(TODAY()&lt;Datum_vervaldatum,
    IF(TODAY()&lt;=Datum_deadline,
      IF(M13&lt;&gt;0,
        "Het document werd nog niet volledig (correct) ingevuld"&amp;CHAR(10)&amp;"en mag niet ingediend worden.",
        "Het document werd correct ingevuld"&amp;CHAR(10)&amp;"en mag ingediend worden."),
      IF(M13&lt;&gt;0,
        "Het document werd nog niet volledig (correct) ingevuld"&amp;CHAR(10)&amp;"en mag niet ingediend worden."&amp;CHAR(10)&amp;"Let op: de deadline voor de indiening ervan van "&amp;TEXT(Datum_deadline, "d mmmm jjjj")&amp;CHAR(10)&amp;" is gepasseerd.",
        "Het document werd correct ingevuld maar de deadline"&amp;CHAR(10)&amp;"voor de indiening ervan van "&amp;TEXT(Datum_deadline, "d mmmm jjjj")&amp;" is gepasseerd.")),
    "Dit sjabloon is vervallen op "&amp;TEXT(Datum_vervaldatum, "d mmmm jjjj")&amp;"."&amp;CHAR(10)&amp;"Bezoek vlaanderen.be/cjm/nl/subsidiewijzer"&amp;CHAR(10)&amp;"om actuele subsidiedocumenten op te zoeken."),
  "Dit sjabloon dient enkel voor testdoeleinden."&amp;CHAR(10)&amp;"Niet gebruiken bij de echte "&amp;LOWER(Sjabloon_fase)&amp;".")</f>
        <v>Het document werd correct ingevuld maar de deadline
voor de indiening ervan van 31 maart 2026 is gepasseerd.</v>
      </c>
      <c r="I7" s="203"/>
      <c r="J7" s="203"/>
      <c r="M7">
        <f>'Samenstelling van IGS'!Q2</f>
        <v>0</v>
      </c>
    </row>
    <row r="8" spans="1:13" ht="17.75" customHeight="1" x14ac:dyDescent="0.2">
      <c r="B8" s="13"/>
      <c r="C8" s="119" t="s">
        <v>593</v>
      </c>
      <c r="D8" s="65" t="str">
        <f t="shared" si="0"/>
        <v>✔</v>
      </c>
      <c r="E8" s="15" t="str">
        <f t="shared" si="1"/>
        <v>geen fouten gevonden</v>
      </c>
      <c r="F8" s="13"/>
      <c r="G8" s="202"/>
      <c r="H8" s="203"/>
      <c r="I8" s="203"/>
      <c r="J8" s="203"/>
      <c r="M8">
        <f>Personeelsgegevens!O3</f>
        <v>0</v>
      </c>
    </row>
    <row r="9" spans="1:13" ht="17.75" customHeight="1" x14ac:dyDescent="0.2">
      <c r="B9" s="13"/>
      <c r="C9" s="119" t="str">
        <f>"Werkblad 'Realisatie acties "&amp;Datum_werkingsjaar&amp;"':"</f>
        <v>Werkblad 'Realisatie acties 2025':</v>
      </c>
      <c r="D9" s="65" t="str">
        <f>IF(M9&lt;&gt;0, "✘", "✔")</f>
        <v>✔</v>
      </c>
      <c r="E9" s="15" t="str">
        <f>IF(M9&lt;&gt;0, "fout(en) gevonden en/of onvolledig", "geen fouten gevonden")</f>
        <v>geen fouten gevonden</v>
      </c>
      <c r="G9" s="202"/>
      <c r="H9" s="203"/>
      <c r="I9" s="203"/>
      <c r="J9" s="203"/>
      <c r="M9">
        <f>'Realisatie acties 2025'!AU500</f>
        <v>0</v>
      </c>
    </row>
    <row r="10" spans="1:13" ht="17.75" customHeight="1" x14ac:dyDescent="0.2">
      <c r="C10" s="119" t="str">
        <f>"Werkblad 'Jaaractieplan "&amp;Datum_werkingsjaar+1&amp;"':"</f>
        <v>Werkblad 'Jaaractieplan 2026':</v>
      </c>
      <c r="D10" s="65" t="str">
        <f>IF(M10&lt;&gt;0, "✘", "✔")</f>
        <v>✔</v>
      </c>
      <c r="E10" s="15" t="str">
        <f>IF(M10&lt;&gt;0, "fout(en) gevonden en/of onvolledig", "geen fouten gevonden")</f>
        <v>geen fouten gevonden</v>
      </c>
      <c r="G10" s="202"/>
      <c r="H10" s="203"/>
      <c r="I10" s="203"/>
      <c r="J10" s="203"/>
      <c r="M10">
        <f>'Jaaractieplan 2026'!L2+Keuzelijsten!D154</f>
        <v>0</v>
      </c>
    </row>
    <row r="11" spans="1:13" ht="17.75" customHeight="1" x14ac:dyDescent="0.2">
      <c r="C11" s="125"/>
      <c r="D11" s="65"/>
      <c r="E11" s="15"/>
      <c r="G11" s="202"/>
      <c r="H11" s="203"/>
      <c r="I11" s="203"/>
      <c r="J11" s="203"/>
    </row>
    <row r="12" spans="1:13" ht="17.75" customHeight="1" x14ac:dyDescent="0.2">
      <c r="C12" s="125"/>
      <c r="D12" s="65"/>
      <c r="E12" s="15"/>
    </row>
    <row r="13" spans="1:13" x14ac:dyDescent="0.2">
      <c r="M13">
        <f>SUM(M7:M10)</f>
        <v>0</v>
      </c>
    </row>
    <row r="14" spans="1:13" x14ac:dyDescent="0.2">
      <c r="A14" s="16"/>
      <c r="B14" s="16"/>
      <c r="C14" s="16"/>
      <c r="D14" s="16"/>
      <c r="E14" s="16"/>
      <c r="F14" s="16"/>
      <c r="G14" s="16"/>
      <c r="H14" s="16"/>
      <c r="I14" s="16"/>
      <c r="J14" s="16"/>
      <c r="K14" s="16"/>
      <c r="L14" s="61"/>
      <c r="M14" t="s">
        <v>15</v>
      </c>
    </row>
  </sheetData>
  <sheetProtection algorithmName="SHA-512" hashValue="iijS+PSJCr27iB5wxRbebm0cC4Aho9FuZtN2D6Odo4mS8Z3Jcdqepwo0DdGn/Uz7PsXV6r4OLX/9IdEGTZG3hw==" saltValue="gfsR4RDZz2fVPjHcI08pNA==" spinCount="100000" sheet="1" objects="1" scenarios="1" selectLockedCells="1"/>
  <mergeCells count="2">
    <mergeCell ref="G7:G11"/>
    <mergeCell ref="H7:J11"/>
  </mergeCells>
  <conditionalFormatting sqref="C7:E10">
    <cfRule type="expression" dxfId="9" priority="3">
      <formula>$M7&lt;&gt;0</formula>
    </cfRule>
    <cfRule type="expression" dxfId="8" priority="4">
      <formula>$M7=0</formula>
    </cfRule>
  </conditionalFormatting>
  <conditionalFormatting sqref="G7:J11">
    <cfRule type="expression" dxfId="7" priority="1">
      <formula>$M$13=0</formula>
    </cfRule>
    <cfRule type="expression" dxfId="6" priority="2">
      <formula>$M$13&lt;&gt;0</formula>
    </cfRule>
  </conditionalFormatting>
  <dataValidations count="1">
    <dataValidation type="list" allowBlank="1" showInputMessage="1" showErrorMessage="1" sqref="G3:G6" xr:uid="{3E56241F-2EF5-409C-9FE9-C9683984B650}">
      <formula1>Rol</formula1>
    </dataValidation>
  </dataValidations>
  <hyperlinks>
    <hyperlink ref="C7" location="'Samenstelling van IGS'!A1" display="Werkblad 'Samenstelling van IGS':" xr:uid="{40CFE0F4-0D73-4161-94ED-17B4054B472D}"/>
    <hyperlink ref="C8" location="Personeelsgegevens!A1" display="Werkblad 'Personeelsgegevens':" xr:uid="{55F25290-864C-4D07-85FB-0F18CDB74615}"/>
    <hyperlink ref="C9" location="'Realisatie acties 2025'!A1" display="'Realisatie acties 2025'!A1" xr:uid="{F580471B-D9D8-480B-8BF7-6AF893D8226A}"/>
    <hyperlink ref="C10" location="'Jaaractieplan 2026'!A1" display="'Jaaractieplan 2026'!A1" xr:uid="{6D9B96D0-0874-45D9-905F-A053A5C8B10A}"/>
  </hyperlinks>
  <pageMargins left="0.70866141732283472" right="0.70866141732283472" top="0.74803149606299213" bottom="0.74803149606299213" header="0.31496062992125984" footer="0.31496062992125984"/>
  <pageSetup paperSize="9" scale="58" fitToHeight="0" orientation="portrait" r:id="rId1"/>
  <headerFooter>
    <oddFooter>Pagina &amp;P van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EDECF-3FA6-4FAA-9102-597291F459FE}">
  <sheetPr codeName="Blad5"/>
  <dimension ref="A1:J500"/>
  <sheetViews>
    <sheetView zoomScaleNormal="100" workbookViewId="0"/>
  </sheetViews>
  <sheetFormatPr baseColWidth="10" defaultColWidth="8.83203125" defaultRowHeight="15" x14ac:dyDescent="0.2"/>
  <cols>
    <col min="1" max="10" width="16.5" customWidth="1"/>
  </cols>
  <sheetData>
    <row r="1" spans="1:10" x14ac:dyDescent="0.2">
      <c r="D1" s="9" t="s">
        <v>594</v>
      </c>
      <c r="E1" s="9" t="s">
        <v>374</v>
      </c>
      <c r="F1" s="9" t="s">
        <v>369</v>
      </c>
      <c r="G1" s="9" t="s">
        <v>17</v>
      </c>
      <c r="H1" s="9" t="s">
        <v>595</v>
      </c>
      <c r="I1" s="9" t="s">
        <v>596</v>
      </c>
      <c r="J1" s="9" t="s">
        <v>597</v>
      </c>
    </row>
    <row r="2" spans="1:10" x14ac:dyDescent="0.2">
      <c r="E2" t="s">
        <v>402</v>
      </c>
      <c r="F2" t="s">
        <v>572</v>
      </c>
      <c r="G2" t="s">
        <v>403</v>
      </c>
      <c r="H2" t="s">
        <v>404</v>
      </c>
      <c r="I2">
        <v>2026</v>
      </c>
      <c r="J2" t="s">
        <v>496</v>
      </c>
    </row>
    <row r="3" spans="1:10" x14ac:dyDescent="0.2">
      <c r="A3" t="str">
        <f>IF(C3="","",MAX(A$1:A2)+1)</f>
        <v/>
      </c>
      <c r="B3" t="str">
        <f>IF('Realisatie acties 2025'!B4&lt;&gt;"", IF(OR('Realisatie acties 2025'!J4="In uitvoering", AND(OR(AND('Realisatie acties 2025'!J4="Gerealiseerd", 'Realisatie acties 2025'!K4="Ja"), 'Realisatie acties 2025'!J4="Niet in uitvoering"), 'Realisatie acties 2025'!L4=Datum_werkingsjaar+1)), 'Realisatie acties 2025'!B4&amp;"", ""), "")</f>
        <v>D2020.001</v>
      </c>
      <c r="C3" t="str">
        <f>IFERROR(IF(MATCH(B3,'Jaaractieplan 2026'!$D$4:$D$153,0)&lt;&gt;0, ""), B3)</f>
        <v/>
      </c>
      <c r="D3" t="str">
        <f t="shared" ref="D3:D34" si="0">IFERROR(INDEX($C$3:$C$499, MATCH(ROW()-ROW($D$2), $A$3:$A$499, 0)), "")</f>
        <v/>
      </c>
      <c r="E3" t="s">
        <v>495</v>
      </c>
      <c r="F3" t="s">
        <v>598</v>
      </c>
      <c r="G3" t="s">
        <v>438</v>
      </c>
      <c r="H3" t="s">
        <v>599</v>
      </c>
      <c r="J3" t="s">
        <v>600</v>
      </c>
    </row>
    <row r="4" spans="1:10" x14ac:dyDescent="0.2">
      <c r="A4" t="str">
        <f>IF(C4="","",MAX(A$1:A3)+1)</f>
        <v/>
      </c>
      <c r="B4" t="str">
        <f>IF('Realisatie acties 2025'!B5&lt;&gt;"", IF(OR('Realisatie acties 2025'!J5="In uitvoering", AND(OR(AND('Realisatie acties 2025'!J5="Gerealiseerd", 'Realisatie acties 2025'!K5="Ja"), 'Realisatie acties 2025'!J5="Niet in uitvoering"), 'Realisatie acties 2025'!L5=Datum_werkingsjaar+1)), 'Realisatie acties 2025'!B5&amp;"", ""), "")</f>
        <v/>
      </c>
      <c r="C4" t="str">
        <f>IFERROR(IF(MATCH(B4,'Jaaractieplan 2026'!$D$4:$D$153,0)&lt;&gt;0, ""), B4)</f>
        <v/>
      </c>
      <c r="D4" t="str">
        <f t="shared" si="0"/>
        <v/>
      </c>
      <c r="G4" t="s">
        <v>601</v>
      </c>
      <c r="J4" t="s">
        <v>405</v>
      </c>
    </row>
    <row r="5" spans="1:10" x14ac:dyDescent="0.2">
      <c r="A5" t="str">
        <f>IF(C5="","",MAX(A$1:A4)+1)</f>
        <v/>
      </c>
      <c r="B5" t="str">
        <f>IF('Realisatie acties 2025'!B6&lt;&gt;"", IF(OR('Realisatie acties 2025'!J6="In uitvoering", AND(OR(AND('Realisatie acties 2025'!J6="Gerealiseerd", 'Realisatie acties 2025'!K6="Ja"), 'Realisatie acties 2025'!J6="Niet in uitvoering"), 'Realisatie acties 2025'!L6=Datum_werkingsjaar+1)), 'Realisatie acties 2025'!B6&amp;"", ""), "")</f>
        <v/>
      </c>
      <c r="C5" t="str">
        <f>IFERROR(IF(MATCH(B5,'Jaaractieplan 2026'!$D$4:$D$153,0)&lt;&gt;0, ""), B5)</f>
        <v/>
      </c>
      <c r="D5" t="str">
        <f t="shared" si="0"/>
        <v/>
      </c>
      <c r="G5" t="s">
        <v>515</v>
      </c>
      <c r="J5" t="s">
        <v>426</v>
      </c>
    </row>
    <row r="6" spans="1:10" x14ac:dyDescent="0.2">
      <c r="A6" t="str">
        <f>IF(C6="","",MAX(A$1:A5)+1)</f>
        <v/>
      </c>
      <c r="B6" t="str">
        <f>IF('Realisatie acties 2025'!B7&lt;&gt;"", IF(OR('Realisatie acties 2025'!J7="In uitvoering", AND(OR(AND('Realisatie acties 2025'!J7="Gerealiseerd", 'Realisatie acties 2025'!K7="Ja"), 'Realisatie acties 2025'!J7="Niet in uitvoering"), 'Realisatie acties 2025'!L7=Datum_werkingsjaar+1)), 'Realisatie acties 2025'!B7&amp;"", ""), "")</f>
        <v/>
      </c>
      <c r="C6" t="str">
        <f>IFERROR(IF(MATCH(B6,'Jaaractieplan 2026'!$D$4:$D$153,0)&lt;&gt;0, ""), B6)</f>
        <v/>
      </c>
      <c r="D6" t="str">
        <f t="shared" si="0"/>
        <v/>
      </c>
    </row>
    <row r="7" spans="1:10" x14ac:dyDescent="0.2">
      <c r="A7" t="str">
        <f>IF(C7="","",MAX(A$1:A6)+1)</f>
        <v/>
      </c>
      <c r="B7" t="str">
        <f>IF('Realisatie acties 2025'!B8&lt;&gt;"", IF(OR('Realisatie acties 2025'!J8="In uitvoering", AND(OR(AND('Realisatie acties 2025'!J8="Gerealiseerd", 'Realisatie acties 2025'!K8="Ja"), 'Realisatie acties 2025'!J8="Niet in uitvoering"), 'Realisatie acties 2025'!L8=Datum_werkingsjaar+1)), 'Realisatie acties 2025'!B8&amp;"", ""), "")</f>
        <v/>
      </c>
      <c r="C7" t="str">
        <f>IFERROR(IF(MATCH(B7,'Jaaractieplan 2026'!$D$4:$D$153,0)&lt;&gt;0, ""), B7)</f>
        <v/>
      </c>
      <c r="D7" t="str">
        <f t="shared" si="0"/>
        <v/>
      </c>
    </row>
    <row r="8" spans="1:10" x14ac:dyDescent="0.2">
      <c r="A8" t="str">
        <f>IF(C8="","",MAX(A$1:A7)+1)</f>
        <v/>
      </c>
      <c r="B8" t="str">
        <f>IF('Realisatie acties 2025'!B9&lt;&gt;"", IF(OR('Realisatie acties 2025'!J9="In uitvoering", AND(OR(AND('Realisatie acties 2025'!J9="Gerealiseerd", 'Realisatie acties 2025'!K9="Ja"), 'Realisatie acties 2025'!J9="Niet in uitvoering"), 'Realisatie acties 2025'!L9=Datum_werkingsjaar+1)), 'Realisatie acties 2025'!B9&amp;"", ""), "")</f>
        <v/>
      </c>
      <c r="C8" t="str">
        <f>IFERROR(IF(MATCH(B8,'Jaaractieplan 2026'!$D$4:$D$153,0)&lt;&gt;0, ""), B8)</f>
        <v/>
      </c>
      <c r="D8" t="str">
        <f t="shared" si="0"/>
        <v/>
      </c>
    </row>
    <row r="9" spans="1:10" x14ac:dyDescent="0.2">
      <c r="A9" t="str">
        <f>IF(C9="","",MAX(A$1:A8)+1)</f>
        <v/>
      </c>
      <c r="B9" t="str">
        <f>IF('Realisatie acties 2025'!B10&lt;&gt;"", IF(OR('Realisatie acties 2025'!J10="In uitvoering", AND(OR(AND('Realisatie acties 2025'!J10="Gerealiseerd", 'Realisatie acties 2025'!K10="Ja"), 'Realisatie acties 2025'!J10="Niet in uitvoering"), 'Realisatie acties 2025'!L10=Datum_werkingsjaar+1)), 'Realisatie acties 2025'!B10&amp;"", ""), "")</f>
        <v/>
      </c>
      <c r="C9" t="str">
        <f>IFERROR(IF(MATCH(B9,'Jaaractieplan 2026'!$D$4:$D$153,0)&lt;&gt;0, ""), B9)</f>
        <v/>
      </c>
      <c r="D9" t="str">
        <f t="shared" si="0"/>
        <v/>
      </c>
    </row>
    <row r="10" spans="1:10" x14ac:dyDescent="0.2">
      <c r="A10" t="str">
        <f>IF(C10="","",MAX(A$1:A9)+1)</f>
        <v/>
      </c>
      <c r="B10" t="str">
        <f>IF('Realisatie acties 2025'!B11&lt;&gt;"", IF(OR('Realisatie acties 2025'!J11="In uitvoering", AND(OR(AND('Realisatie acties 2025'!J11="Gerealiseerd", 'Realisatie acties 2025'!K11="Ja"), 'Realisatie acties 2025'!J11="Niet in uitvoering"), 'Realisatie acties 2025'!L11=Datum_werkingsjaar+1)), 'Realisatie acties 2025'!B11&amp;"", ""), "")</f>
        <v/>
      </c>
      <c r="C10" t="str">
        <f>IFERROR(IF(MATCH(B10,'Jaaractieplan 2026'!$D$4:$D$153,0)&lt;&gt;0, ""), B10)</f>
        <v/>
      </c>
      <c r="D10" t="str">
        <f t="shared" si="0"/>
        <v/>
      </c>
    </row>
    <row r="11" spans="1:10" x14ac:dyDescent="0.2">
      <c r="A11" t="str">
        <f>IF(C11="","",MAX(A$1:A10)+1)</f>
        <v/>
      </c>
      <c r="B11" t="str">
        <f>IF('Realisatie acties 2025'!B12&lt;&gt;"", IF(OR('Realisatie acties 2025'!J12="In uitvoering", AND(OR(AND('Realisatie acties 2025'!J12="Gerealiseerd", 'Realisatie acties 2025'!K12="Ja"), 'Realisatie acties 2025'!J12="Niet in uitvoering"), 'Realisatie acties 2025'!L12=Datum_werkingsjaar+1)), 'Realisatie acties 2025'!B12&amp;"", ""), "")</f>
        <v/>
      </c>
      <c r="C11" t="str">
        <f>IFERROR(IF(MATCH(B11,'Jaaractieplan 2026'!$D$4:$D$153,0)&lt;&gt;0, ""), B11)</f>
        <v/>
      </c>
      <c r="D11" t="str">
        <f t="shared" si="0"/>
        <v/>
      </c>
    </row>
    <row r="12" spans="1:10" x14ac:dyDescent="0.2">
      <c r="A12" t="str">
        <f>IF(C12="","",MAX(A$1:A11)+1)</f>
        <v/>
      </c>
      <c r="B12" t="str">
        <f>IF('Realisatie acties 2025'!B13&lt;&gt;"", IF(OR('Realisatie acties 2025'!J13="In uitvoering", AND(OR(AND('Realisatie acties 2025'!J13="Gerealiseerd", 'Realisatie acties 2025'!K13="Ja"), 'Realisatie acties 2025'!J13="Niet in uitvoering"), 'Realisatie acties 2025'!L13=Datum_werkingsjaar+1)), 'Realisatie acties 2025'!B13&amp;"", ""), "")</f>
        <v>D2020.002</v>
      </c>
      <c r="C12" t="str">
        <f>IFERROR(IF(MATCH(B12,'Jaaractieplan 2026'!$D$4:$D$153,0)&lt;&gt;0, ""), B12)</f>
        <v/>
      </c>
      <c r="D12" t="str">
        <f t="shared" si="0"/>
        <v/>
      </c>
    </row>
    <row r="13" spans="1:10" x14ac:dyDescent="0.2">
      <c r="A13" t="str">
        <f>IF(C13="","",MAX(A$1:A12)+1)</f>
        <v/>
      </c>
      <c r="B13" t="str">
        <f>IF('Realisatie acties 2025'!B14&lt;&gt;"", IF(OR('Realisatie acties 2025'!J14="In uitvoering", AND(OR(AND('Realisatie acties 2025'!J14="Gerealiseerd", 'Realisatie acties 2025'!K14="Ja"), 'Realisatie acties 2025'!J14="Niet in uitvoering"), 'Realisatie acties 2025'!L14=Datum_werkingsjaar+1)), 'Realisatie acties 2025'!B14&amp;"", ""), "")</f>
        <v/>
      </c>
      <c r="C13" t="str">
        <f>IFERROR(IF(MATCH(B13,'Jaaractieplan 2026'!$D$4:$D$153,0)&lt;&gt;0, ""), B13)</f>
        <v/>
      </c>
      <c r="D13" t="str">
        <f t="shared" si="0"/>
        <v/>
      </c>
    </row>
    <row r="14" spans="1:10" x14ac:dyDescent="0.2">
      <c r="A14" t="str">
        <f>IF(C14="","",MAX(A$1:A13)+1)</f>
        <v/>
      </c>
      <c r="B14" t="str">
        <f>IF('Realisatie acties 2025'!B15&lt;&gt;"", IF(OR('Realisatie acties 2025'!J15="In uitvoering", AND(OR(AND('Realisatie acties 2025'!J15="Gerealiseerd", 'Realisatie acties 2025'!K15="Ja"), 'Realisatie acties 2025'!J15="Niet in uitvoering"), 'Realisatie acties 2025'!L15=Datum_werkingsjaar+1)), 'Realisatie acties 2025'!B15&amp;"", ""), "")</f>
        <v/>
      </c>
      <c r="C14" t="str">
        <f>IFERROR(IF(MATCH(B14,'Jaaractieplan 2026'!$D$4:$D$153,0)&lt;&gt;0, ""), B14)</f>
        <v/>
      </c>
      <c r="D14" t="str">
        <f t="shared" si="0"/>
        <v/>
      </c>
    </row>
    <row r="15" spans="1:10" x14ac:dyDescent="0.2">
      <c r="A15" t="str">
        <f>IF(C15="","",MAX(A$1:A14)+1)</f>
        <v/>
      </c>
      <c r="B15" t="str">
        <f>IF('Realisatie acties 2025'!B16&lt;&gt;"", IF(OR('Realisatie acties 2025'!J16="In uitvoering", AND(OR(AND('Realisatie acties 2025'!J16="Gerealiseerd", 'Realisatie acties 2025'!K16="Ja"), 'Realisatie acties 2025'!J16="Niet in uitvoering"), 'Realisatie acties 2025'!L16=Datum_werkingsjaar+1)), 'Realisatie acties 2025'!B16&amp;"", ""), "")</f>
        <v/>
      </c>
      <c r="C15" t="str">
        <f>IFERROR(IF(MATCH(B15,'Jaaractieplan 2026'!$D$4:$D$153,0)&lt;&gt;0, ""), B15)</f>
        <v/>
      </c>
      <c r="D15" t="str">
        <f t="shared" si="0"/>
        <v/>
      </c>
    </row>
    <row r="16" spans="1:10" x14ac:dyDescent="0.2">
      <c r="A16" t="str">
        <f>IF(C16="","",MAX(A$1:A15)+1)</f>
        <v/>
      </c>
      <c r="B16" t="str">
        <f>IF('Realisatie acties 2025'!B17&lt;&gt;"", IF(OR('Realisatie acties 2025'!J17="In uitvoering", AND(OR(AND('Realisatie acties 2025'!J17="Gerealiseerd", 'Realisatie acties 2025'!K17="Ja"), 'Realisatie acties 2025'!J17="Niet in uitvoering"), 'Realisatie acties 2025'!L17=Datum_werkingsjaar+1)), 'Realisatie acties 2025'!B17&amp;"", ""), "")</f>
        <v/>
      </c>
      <c r="C16" t="str">
        <f>IFERROR(IF(MATCH(B16,'Jaaractieplan 2026'!$D$4:$D$153,0)&lt;&gt;0, ""), B16)</f>
        <v/>
      </c>
      <c r="D16" t="str">
        <f t="shared" si="0"/>
        <v/>
      </c>
    </row>
    <row r="17" spans="1:4" x14ac:dyDescent="0.2">
      <c r="A17" t="str">
        <f>IF(C17="","",MAX(A$1:A16)+1)</f>
        <v/>
      </c>
      <c r="B17" t="str">
        <f>IF('Realisatie acties 2025'!B18&lt;&gt;"", IF(OR('Realisatie acties 2025'!J18="In uitvoering", AND(OR(AND('Realisatie acties 2025'!J18="Gerealiseerd", 'Realisatie acties 2025'!K18="Ja"), 'Realisatie acties 2025'!J18="Niet in uitvoering"), 'Realisatie acties 2025'!L18=Datum_werkingsjaar+1)), 'Realisatie acties 2025'!B18&amp;"", ""), "")</f>
        <v/>
      </c>
      <c r="C17" t="str">
        <f>IFERROR(IF(MATCH(B17,'Jaaractieplan 2026'!$D$4:$D$153,0)&lt;&gt;0, ""), B17)</f>
        <v/>
      </c>
      <c r="D17" t="str">
        <f t="shared" si="0"/>
        <v/>
      </c>
    </row>
    <row r="18" spans="1:4" x14ac:dyDescent="0.2">
      <c r="A18" t="str">
        <f>IF(C18="","",MAX(A$1:A17)+1)</f>
        <v/>
      </c>
      <c r="B18" t="str">
        <f>IF('Realisatie acties 2025'!B19&lt;&gt;"", IF(OR('Realisatie acties 2025'!J19="In uitvoering", AND(OR(AND('Realisatie acties 2025'!J19="Gerealiseerd", 'Realisatie acties 2025'!K19="Ja"), 'Realisatie acties 2025'!J19="Niet in uitvoering"), 'Realisatie acties 2025'!L19=Datum_werkingsjaar+1)), 'Realisatie acties 2025'!B19&amp;"", ""), "")</f>
        <v/>
      </c>
      <c r="C18" t="str">
        <f>IFERROR(IF(MATCH(B18,'Jaaractieplan 2026'!$D$4:$D$153,0)&lt;&gt;0, ""), B18)</f>
        <v/>
      </c>
      <c r="D18" t="str">
        <f t="shared" si="0"/>
        <v/>
      </c>
    </row>
    <row r="19" spans="1:4" x14ac:dyDescent="0.2">
      <c r="A19" t="str">
        <f>IF(C19="","",MAX(A$1:A18)+1)</f>
        <v/>
      </c>
      <c r="B19" t="str">
        <f>IF('Realisatie acties 2025'!B20&lt;&gt;"", IF(OR('Realisatie acties 2025'!J20="In uitvoering", AND(OR(AND('Realisatie acties 2025'!J20="Gerealiseerd", 'Realisatie acties 2025'!K20="Ja"), 'Realisatie acties 2025'!J20="Niet in uitvoering"), 'Realisatie acties 2025'!L20=Datum_werkingsjaar+1)), 'Realisatie acties 2025'!B20&amp;"", ""), "")</f>
        <v/>
      </c>
      <c r="C19" t="str">
        <f>IFERROR(IF(MATCH(B19,'Jaaractieplan 2026'!$D$4:$D$153,0)&lt;&gt;0, ""), B19)</f>
        <v/>
      </c>
      <c r="D19" t="str">
        <f t="shared" si="0"/>
        <v/>
      </c>
    </row>
    <row r="20" spans="1:4" x14ac:dyDescent="0.2">
      <c r="A20" t="str">
        <f>IF(C20="","",MAX(A$1:A19)+1)</f>
        <v/>
      </c>
      <c r="B20" t="str">
        <f>IF('Realisatie acties 2025'!B21&lt;&gt;"", IF(OR('Realisatie acties 2025'!J21="In uitvoering", AND(OR(AND('Realisatie acties 2025'!J21="Gerealiseerd", 'Realisatie acties 2025'!K21="Ja"), 'Realisatie acties 2025'!J21="Niet in uitvoering"), 'Realisatie acties 2025'!L21=Datum_werkingsjaar+1)), 'Realisatie acties 2025'!B21&amp;"", ""), "")</f>
        <v/>
      </c>
      <c r="C20" t="str">
        <f>IFERROR(IF(MATCH(B20,'Jaaractieplan 2026'!$D$4:$D$153,0)&lt;&gt;0, ""), B20)</f>
        <v/>
      </c>
      <c r="D20" t="str">
        <f t="shared" si="0"/>
        <v/>
      </c>
    </row>
    <row r="21" spans="1:4" x14ac:dyDescent="0.2">
      <c r="A21" t="str">
        <f>IF(C21="","",MAX(A$1:A20)+1)</f>
        <v/>
      </c>
      <c r="B21" t="str">
        <f>IF('Realisatie acties 2025'!B22&lt;&gt;"", IF(OR('Realisatie acties 2025'!J22="In uitvoering", AND(OR(AND('Realisatie acties 2025'!J22="Gerealiseerd", 'Realisatie acties 2025'!K22="Ja"), 'Realisatie acties 2025'!J22="Niet in uitvoering"), 'Realisatie acties 2025'!L22=Datum_werkingsjaar+1)), 'Realisatie acties 2025'!B22&amp;"", ""), "")</f>
        <v>D2020.003</v>
      </c>
      <c r="C21" t="str">
        <f>IFERROR(IF(MATCH(B21,'Jaaractieplan 2026'!$D$4:$D$153,0)&lt;&gt;0, ""), B21)</f>
        <v/>
      </c>
      <c r="D21" t="str">
        <f t="shared" si="0"/>
        <v/>
      </c>
    </row>
    <row r="22" spans="1:4" x14ac:dyDescent="0.2">
      <c r="A22" t="str">
        <f>IF(C22="","",MAX(A$1:A21)+1)</f>
        <v/>
      </c>
      <c r="B22" t="str">
        <f>IF('Realisatie acties 2025'!B23&lt;&gt;"", IF(OR('Realisatie acties 2025'!J23="In uitvoering", AND(OR(AND('Realisatie acties 2025'!J23="Gerealiseerd", 'Realisatie acties 2025'!K23="Ja"), 'Realisatie acties 2025'!J23="Niet in uitvoering"), 'Realisatie acties 2025'!L23=Datum_werkingsjaar+1)), 'Realisatie acties 2025'!B23&amp;"", ""), "")</f>
        <v/>
      </c>
      <c r="C22" t="str">
        <f>IFERROR(IF(MATCH(B22,'Jaaractieplan 2026'!$D$4:$D$153,0)&lt;&gt;0, ""), B22)</f>
        <v/>
      </c>
      <c r="D22" t="str">
        <f t="shared" si="0"/>
        <v/>
      </c>
    </row>
    <row r="23" spans="1:4" x14ac:dyDescent="0.2">
      <c r="A23" t="str">
        <f>IF(C23="","",MAX(A$1:A22)+1)</f>
        <v/>
      </c>
      <c r="B23" t="str">
        <f>IF('Realisatie acties 2025'!B24&lt;&gt;"", IF(OR('Realisatie acties 2025'!J24="In uitvoering", AND(OR(AND('Realisatie acties 2025'!J24="Gerealiseerd", 'Realisatie acties 2025'!K24="Ja"), 'Realisatie acties 2025'!J24="Niet in uitvoering"), 'Realisatie acties 2025'!L24=Datum_werkingsjaar+1)), 'Realisatie acties 2025'!B24&amp;"", ""), "")</f>
        <v/>
      </c>
      <c r="C23" t="str">
        <f>IFERROR(IF(MATCH(B23,'Jaaractieplan 2026'!$D$4:$D$153,0)&lt;&gt;0, ""), B23)</f>
        <v/>
      </c>
      <c r="D23" t="str">
        <f t="shared" si="0"/>
        <v/>
      </c>
    </row>
    <row r="24" spans="1:4" x14ac:dyDescent="0.2">
      <c r="A24" t="str">
        <f>IF(C24="","",MAX(A$1:A23)+1)</f>
        <v/>
      </c>
      <c r="B24" t="str">
        <f>IF('Realisatie acties 2025'!B25&lt;&gt;"", IF(OR('Realisatie acties 2025'!J25="In uitvoering", AND(OR(AND('Realisatie acties 2025'!J25="Gerealiseerd", 'Realisatie acties 2025'!K25="Ja"), 'Realisatie acties 2025'!J25="Niet in uitvoering"), 'Realisatie acties 2025'!L25=Datum_werkingsjaar+1)), 'Realisatie acties 2025'!B25&amp;"", ""), "")</f>
        <v/>
      </c>
      <c r="C24" t="str">
        <f>IFERROR(IF(MATCH(B24,'Jaaractieplan 2026'!$D$4:$D$153,0)&lt;&gt;0, ""), B24)</f>
        <v/>
      </c>
      <c r="D24" t="str">
        <f t="shared" si="0"/>
        <v/>
      </c>
    </row>
    <row r="25" spans="1:4" x14ac:dyDescent="0.2">
      <c r="A25" t="str">
        <f>IF(C25="","",MAX(A$1:A24)+1)</f>
        <v/>
      </c>
      <c r="B25" t="str">
        <f>IF('Realisatie acties 2025'!B26&lt;&gt;"", IF(OR('Realisatie acties 2025'!J26="In uitvoering", AND(OR(AND('Realisatie acties 2025'!J26="Gerealiseerd", 'Realisatie acties 2025'!K26="Ja"), 'Realisatie acties 2025'!J26="Niet in uitvoering"), 'Realisatie acties 2025'!L26=Datum_werkingsjaar+1)), 'Realisatie acties 2025'!B26&amp;"", ""), "")</f>
        <v/>
      </c>
      <c r="C25" t="str">
        <f>IFERROR(IF(MATCH(B25,'Jaaractieplan 2026'!$D$4:$D$153,0)&lt;&gt;0, ""), B25)</f>
        <v/>
      </c>
      <c r="D25" t="str">
        <f t="shared" si="0"/>
        <v/>
      </c>
    </row>
    <row r="26" spans="1:4" x14ac:dyDescent="0.2">
      <c r="A26" t="str">
        <f>IF(C26="","",MAX(A$1:A25)+1)</f>
        <v/>
      </c>
      <c r="B26" t="str">
        <f>IF('Realisatie acties 2025'!B27&lt;&gt;"", IF(OR('Realisatie acties 2025'!J27="In uitvoering", AND(OR(AND('Realisatie acties 2025'!J27="Gerealiseerd", 'Realisatie acties 2025'!K27="Ja"), 'Realisatie acties 2025'!J27="Niet in uitvoering"), 'Realisatie acties 2025'!L27=Datum_werkingsjaar+1)), 'Realisatie acties 2025'!B27&amp;"", ""), "")</f>
        <v/>
      </c>
      <c r="C26" t="str">
        <f>IFERROR(IF(MATCH(B26,'Jaaractieplan 2026'!$D$4:$D$153,0)&lt;&gt;0, ""), B26)</f>
        <v/>
      </c>
      <c r="D26" t="str">
        <f t="shared" si="0"/>
        <v/>
      </c>
    </row>
    <row r="27" spans="1:4" x14ac:dyDescent="0.2">
      <c r="A27" t="str">
        <f>IF(C27="","",MAX(A$1:A26)+1)</f>
        <v/>
      </c>
      <c r="B27" t="str">
        <f>IF('Realisatie acties 2025'!B28&lt;&gt;"", IF(OR('Realisatie acties 2025'!J28="In uitvoering", AND(OR(AND('Realisatie acties 2025'!J28="Gerealiseerd", 'Realisatie acties 2025'!K28="Ja"), 'Realisatie acties 2025'!J28="Niet in uitvoering"), 'Realisatie acties 2025'!L28=Datum_werkingsjaar+1)), 'Realisatie acties 2025'!B28&amp;"", ""), "")</f>
        <v/>
      </c>
      <c r="C27" t="str">
        <f>IFERROR(IF(MATCH(B27,'Jaaractieplan 2026'!$D$4:$D$153,0)&lt;&gt;0, ""), B27)</f>
        <v/>
      </c>
      <c r="D27" t="str">
        <f t="shared" si="0"/>
        <v/>
      </c>
    </row>
    <row r="28" spans="1:4" x14ac:dyDescent="0.2">
      <c r="A28" t="str">
        <f>IF(C28="","",MAX(A$1:A27)+1)</f>
        <v/>
      </c>
      <c r="B28" t="str">
        <f>IF('Realisatie acties 2025'!B29&lt;&gt;"", IF(OR('Realisatie acties 2025'!J29="In uitvoering", AND(OR(AND('Realisatie acties 2025'!J29="Gerealiseerd", 'Realisatie acties 2025'!K29="Ja"), 'Realisatie acties 2025'!J29="Niet in uitvoering"), 'Realisatie acties 2025'!L29=Datum_werkingsjaar+1)), 'Realisatie acties 2025'!B29&amp;"", ""), "")</f>
        <v/>
      </c>
      <c r="C28" t="str">
        <f>IFERROR(IF(MATCH(B28,'Jaaractieplan 2026'!$D$4:$D$153,0)&lt;&gt;0, ""), B28)</f>
        <v/>
      </c>
      <c r="D28" t="str">
        <f t="shared" si="0"/>
        <v/>
      </c>
    </row>
    <row r="29" spans="1:4" x14ac:dyDescent="0.2">
      <c r="A29" t="str">
        <f>IF(C29="","",MAX(A$1:A28)+1)</f>
        <v/>
      </c>
      <c r="B29" t="str">
        <f>IF('Realisatie acties 2025'!B30&lt;&gt;"", IF(OR('Realisatie acties 2025'!J30="In uitvoering", AND(OR(AND('Realisatie acties 2025'!J30="Gerealiseerd", 'Realisatie acties 2025'!K30="Ja"), 'Realisatie acties 2025'!J30="Niet in uitvoering"), 'Realisatie acties 2025'!L30=Datum_werkingsjaar+1)), 'Realisatie acties 2025'!B30&amp;"", ""), "")</f>
        <v/>
      </c>
      <c r="C29" t="str">
        <f>IFERROR(IF(MATCH(B29,'Jaaractieplan 2026'!$D$4:$D$153,0)&lt;&gt;0, ""), B29)</f>
        <v/>
      </c>
      <c r="D29" t="str">
        <f t="shared" si="0"/>
        <v/>
      </c>
    </row>
    <row r="30" spans="1:4" x14ac:dyDescent="0.2">
      <c r="A30" t="str">
        <f>IF(C30="","",MAX(A$1:A29)+1)</f>
        <v/>
      </c>
      <c r="B30" t="str">
        <f>IF('Realisatie acties 2025'!B31&lt;&gt;"", IF(OR('Realisatie acties 2025'!J31="In uitvoering", AND(OR(AND('Realisatie acties 2025'!J31="Gerealiseerd", 'Realisatie acties 2025'!K31="Ja"), 'Realisatie acties 2025'!J31="Niet in uitvoering"), 'Realisatie acties 2025'!L31=Datum_werkingsjaar+1)), 'Realisatie acties 2025'!B31&amp;"", ""), "")</f>
        <v>D2020.004</v>
      </c>
      <c r="C30" t="str">
        <f>IFERROR(IF(MATCH(B30,'Jaaractieplan 2026'!$D$4:$D$153,0)&lt;&gt;0, ""), B30)</f>
        <v/>
      </c>
      <c r="D30" t="str">
        <f t="shared" si="0"/>
        <v/>
      </c>
    </row>
    <row r="31" spans="1:4" x14ac:dyDescent="0.2">
      <c r="A31" t="str">
        <f>IF(C31="","",MAX(A$1:A30)+1)</f>
        <v/>
      </c>
      <c r="B31" t="str">
        <f>IF('Realisatie acties 2025'!B32&lt;&gt;"", IF(OR('Realisatie acties 2025'!J32="In uitvoering", AND(OR(AND('Realisatie acties 2025'!J32="Gerealiseerd", 'Realisatie acties 2025'!K32="Ja"), 'Realisatie acties 2025'!J32="Niet in uitvoering"), 'Realisatie acties 2025'!L32=Datum_werkingsjaar+1)), 'Realisatie acties 2025'!B32&amp;"", ""), "")</f>
        <v/>
      </c>
      <c r="C31" t="str">
        <f>IFERROR(IF(MATCH(B31,'Jaaractieplan 2026'!$D$4:$D$153,0)&lt;&gt;0, ""), B31)</f>
        <v/>
      </c>
      <c r="D31" t="str">
        <f t="shared" si="0"/>
        <v/>
      </c>
    </row>
    <row r="32" spans="1:4" x14ac:dyDescent="0.2">
      <c r="A32" t="str">
        <f>IF(C32="","",MAX(A$1:A31)+1)</f>
        <v/>
      </c>
      <c r="B32" t="str">
        <f>IF('Realisatie acties 2025'!B33&lt;&gt;"", IF(OR('Realisatie acties 2025'!J33="In uitvoering", AND(OR(AND('Realisatie acties 2025'!J33="Gerealiseerd", 'Realisatie acties 2025'!K33="Ja"), 'Realisatie acties 2025'!J33="Niet in uitvoering"), 'Realisatie acties 2025'!L33=Datum_werkingsjaar+1)), 'Realisatie acties 2025'!B33&amp;"", ""), "")</f>
        <v/>
      </c>
      <c r="C32" t="str">
        <f>IFERROR(IF(MATCH(B32,'Jaaractieplan 2026'!$D$4:$D$153,0)&lt;&gt;0, ""), B32)</f>
        <v/>
      </c>
      <c r="D32" t="str">
        <f t="shared" si="0"/>
        <v/>
      </c>
    </row>
    <row r="33" spans="1:4" x14ac:dyDescent="0.2">
      <c r="A33" t="str">
        <f>IF(C33="","",MAX(A$1:A32)+1)</f>
        <v/>
      </c>
      <c r="B33" t="str">
        <f>IF('Realisatie acties 2025'!B34&lt;&gt;"", IF(OR('Realisatie acties 2025'!J34="In uitvoering", AND(OR(AND('Realisatie acties 2025'!J34="Gerealiseerd", 'Realisatie acties 2025'!K34="Ja"), 'Realisatie acties 2025'!J34="Niet in uitvoering"), 'Realisatie acties 2025'!L34=Datum_werkingsjaar+1)), 'Realisatie acties 2025'!B34&amp;"", ""), "")</f>
        <v/>
      </c>
      <c r="C33" t="str">
        <f>IFERROR(IF(MATCH(B33,'Jaaractieplan 2026'!$D$4:$D$153,0)&lt;&gt;0, ""), B33)</f>
        <v/>
      </c>
      <c r="D33" t="str">
        <f t="shared" si="0"/>
        <v/>
      </c>
    </row>
    <row r="34" spans="1:4" x14ac:dyDescent="0.2">
      <c r="A34" t="str">
        <f>IF(C34="","",MAX(A$1:A33)+1)</f>
        <v/>
      </c>
      <c r="B34" t="str">
        <f>IF('Realisatie acties 2025'!B35&lt;&gt;"", IF(OR('Realisatie acties 2025'!J35="In uitvoering", AND(OR(AND('Realisatie acties 2025'!J35="Gerealiseerd", 'Realisatie acties 2025'!K35="Ja"), 'Realisatie acties 2025'!J35="Niet in uitvoering"), 'Realisatie acties 2025'!L35=Datum_werkingsjaar+1)), 'Realisatie acties 2025'!B35&amp;"", ""), "")</f>
        <v/>
      </c>
      <c r="C34" t="str">
        <f>IFERROR(IF(MATCH(B34,'Jaaractieplan 2026'!$D$4:$D$153,0)&lt;&gt;0, ""), B34)</f>
        <v/>
      </c>
      <c r="D34" t="str">
        <f t="shared" si="0"/>
        <v/>
      </c>
    </row>
    <row r="35" spans="1:4" x14ac:dyDescent="0.2">
      <c r="A35" t="str">
        <f>IF(C35="","",MAX(A$1:A34)+1)</f>
        <v/>
      </c>
      <c r="B35" t="str">
        <f>IF('Realisatie acties 2025'!B36&lt;&gt;"", IF(OR('Realisatie acties 2025'!J36="In uitvoering", AND(OR(AND('Realisatie acties 2025'!J36="Gerealiseerd", 'Realisatie acties 2025'!K36="Ja"), 'Realisatie acties 2025'!J36="Niet in uitvoering"), 'Realisatie acties 2025'!L36=Datum_werkingsjaar+1)), 'Realisatie acties 2025'!B36&amp;"", ""), "")</f>
        <v/>
      </c>
      <c r="C35" t="str">
        <f>IFERROR(IF(MATCH(B35,'Jaaractieplan 2026'!$D$4:$D$153,0)&lt;&gt;0, ""), B35)</f>
        <v/>
      </c>
      <c r="D35" t="str">
        <f t="shared" ref="D35:D66" si="1">IFERROR(INDEX($C$3:$C$499, MATCH(ROW()-ROW($D$2), $A$3:$A$499, 0)), "")</f>
        <v/>
      </c>
    </row>
    <row r="36" spans="1:4" x14ac:dyDescent="0.2">
      <c r="A36" t="str">
        <f>IF(C36="","",MAX(A$1:A35)+1)</f>
        <v/>
      </c>
      <c r="B36" t="str">
        <f>IF('Realisatie acties 2025'!B37&lt;&gt;"", IF(OR('Realisatie acties 2025'!J37="In uitvoering", AND(OR(AND('Realisatie acties 2025'!J37="Gerealiseerd", 'Realisatie acties 2025'!K37="Ja"), 'Realisatie acties 2025'!J37="Niet in uitvoering"), 'Realisatie acties 2025'!L37=Datum_werkingsjaar+1)), 'Realisatie acties 2025'!B37&amp;"", ""), "")</f>
        <v/>
      </c>
      <c r="C36" t="str">
        <f>IFERROR(IF(MATCH(B36,'Jaaractieplan 2026'!$D$4:$D$153,0)&lt;&gt;0, ""), B36)</f>
        <v/>
      </c>
      <c r="D36" t="str">
        <f t="shared" si="1"/>
        <v/>
      </c>
    </row>
    <row r="37" spans="1:4" x14ac:dyDescent="0.2">
      <c r="A37" t="str">
        <f>IF(C37="","",MAX(A$1:A36)+1)</f>
        <v/>
      </c>
      <c r="B37" t="str">
        <f>IF('Realisatie acties 2025'!B38&lt;&gt;"", IF(OR('Realisatie acties 2025'!J38="In uitvoering", AND(OR(AND('Realisatie acties 2025'!J38="Gerealiseerd", 'Realisatie acties 2025'!K38="Ja"), 'Realisatie acties 2025'!J38="Niet in uitvoering"), 'Realisatie acties 2025'!L38=Datum_werkingsjaar+1)), 'Realisatie acties 2025'!B38&amp;"", ""), "")</f>
        <v/>
      </c>
      <c r="C37" t="str">
        <f>IFERROR(IF(MATCH(B37,'Jaaractieplan 2026'!$D$4:$D$153,0)&lt;&gt;0, ""), B37)</f>
        <v/>
      </c>
      <c r="D37" t="str">
        <f t="shared" si="1"/>
        <v/>
      </c>
    </row>
    <row r="38" spans="1:4" x14ac:dyDescent="0.2">
      <c r="A38" t="str">
        <f>IF(C38="","",MAX(A$1:A37)+1)</f>
        <v/>
      </c>
      <c r="B38" t="str">
        <f>IF('Realisatie acties 2025'!B39&lt;&gt;"", IF(OR('Realisatie acties 2025'!J39="In uitvoering", AND(OR(AND('Realisatie acties 2025'!J39="Gerealiseerd", 'Realisatie acties 2025'!K39="Ja"), 'Realisatie acties 2025'!J39="Niet in uitvoering"), 'Realisatie acties 2025'!L39=Datum_werkingsjaar+1)), 'Realisatie acties 2025'!B39&amp;"", ""), "")</f>
        <v/>
      </c>
      <c r="C38" t="str">
        <f>IFERROR(IF(MATCH(B38,'Jaaractieplan 2026'!$D$4:$D$153,0)&lt;&gt;0, ""), B38)</f>
        <v/>
      </c>
      <c r="D38" t="str">
        <f t="shared" si="1"/>
        <v/>
      </c>
    </row>
    <row r="39" spans="1:4" x14ac:dyDescent="0.2">
      <c r="A39" t="str">
        <f>IF(C39="","",MAX(A$1:A38)+1)</f>
        <v/>
      </c>
      <c r="B39" t="str">
        <f>IF('Realisatie acties 2025'!B40&lt;&gt;"", IF(OR('Realisatie acties 2025'!J40="In uitvoering", AND(OR(AND('Realisatie acties 2025'!J40="Gerealiseerd", 'Realisatie acties 2025'!K40="Ja"), 'Realisatie acties 2025'!J40="Niet in uitvoering"), 'Realisatie acties 2025'!L40=Datum_werkingsjaar+1)), 'Realisatie acties 2025'!B40&amp;"", ""), "")</f>
        <v>D2020.005</v>
      </c>
      <c r="C39" t="str">
        <f>IFERROR(IF(MATCH(B39,'Jaaractieplan 2026'!$D$4:$D$153,0)&lt;&gt;0, ""), B39)</f>
        <v/>
      </c>
      <c r="D39" t="str">
        <f t="shared" si="1"/>
        <v/>
      </c>
    </row>
    <row r="40" spans="1:4" x14ac:dyDescent="0.2">
      <c r="A40" t="str">
        <f>IF(C40="","",MAX(A$1:A39)+1)</f>
        <v/>
      </c>
      <c r="B40" t="str">
        <f>IF('Realisatie acties 2025'!B41&lt;&gt;"", IF(OR('Realisatie acties 2025'!J41="In uitvoering", AND(OR(AND('Realisatie acties 2025'!J41="Gerealiseerd", 'Realisatie acties 2025'!K41="Ja"), 'Realisatie acties 2025'!J41="Niet in uitvoering"), 'Realisatie acties 2025'!L41=Datum_werkingsjaar+1)), 'Realisatie acties 2025'!B41&amp;"", ""), "")</f>
        <v/>
      </c>
      <c r="C40" t="str">
        <f>IFERROR(IF(MATCH(B40,'Jaaractieplan 2026'!$D$4:$D$153,0)&lt;&gt;0, ""), B40)</f>
        <v/>
      </c>
      <c r="D40" t="str">
        <f t="shared" si="1"/>
        <v/>
      </c>
    </row>
    <row r="41" spans="1:4" x14ac:dyDescent="0.2">
      <c r="A41" t="str">
        <f>IF(C41="","",MAX(A$1:A40)+1)</f>
        <v/>
      </c>
      <c r="B41" t="str">
        <f>IF('Realisatie acties 2025'!B42&lt;&gt;"", IF(OR('Realisatie acties 2025'!J42="In uitvoering", AND(OR(AND('Realisatie acties 2025'!J42="Gerealiseerd", 'Realisatie acties 2025'!K42="Ja"), 'Realisatie acties 2025'!J42="Niet in uitvoering"), 'Realisatie acties 2025'!L42=Datum_werkingsjaar+1)), 'Realisatie acties 2025'!B42&amp;"", ""), "")</f>
        <v/>
      </c>
      <c r="C41" t="str">
        <f>IFERROR(IF(MATCH(B41,'Jaaractieplan 2026'!$D$4:$D$153,0)&lt;&gt;0, ""), B41)</f>
        <v/>
      </c>
      <c r="D41" t="str">
        <f t="shared" si="1"/>
        <v/>
      </c>
    </row>
    <row r="42" spans="1:4" x14ac:dyDescent="0.2">
      <c r="A42" t="str">
        <f>IF(C42="","",MAX(A$1:A41)+1)</f>
        <v/>
      </c>
      <c r="B42" t="str">
        <f>IF('Realisatie acties 2025'!B43&lt;&gt;"", IF(OR('Realisatie acties 2025'!J43="In uitvoering", AND(OR(AND('Realisatie acties 2025'!J43="Gerealiseerd", 'Realisatie acties 2025'!K43="Ja"), 'Realisatie acties 2025'!J43="Niet in uitvoering"), 'Realisatie acties 2025'!L43=Datum_werkingsjaar+1)), 'Realisatie acties 2025'!B43&amp;"", ""), "")</f>
        <v/>
      </c>
      <c r="C42" t="str">
        <f>IFERROR(IF(MATCH(B42,'Jaaractieplan 2026'!$D$4:$D$153,0)&lt;&gt;0, ""), B42)</f>
        <v/>
      </c>
      <c r="D42" t="str">
        <f t="shared" si="1"/>
        <v/>
      </c>
    </row>
    <row r="43" spans="1:4" x14ac:dyDescent="0.2">
      <c r="A43" t="str">
        <f>IF(C43="","",MAX(A$1:A42)+1)</f>
        <v/>
      </c>
      <c r="B43" t="str">
        <f>IF('Realisatie acties 2025'!B44&lt;&gt;"", IF(OR('Realisatie acties 2025'!J44="In uitvoering", AND(OR(AND('Realisatie acties 2025'!J44="Gerealiseerd", 'Realisatie acties 2025'!K44="Ja"), 'Realisatie acties 2025'!J44="Niet in uitvoering"), 'Realisatie acties 2025'!L44=Datum_werkingsjaar+1)), 'Realisatie acties 2025'!B44&amp;"", ""), "")</f>
        <v/>
      </c>
      <c r="C43" t="str">
        <f>IFERROR(IF(MATCH(B43,'Jaaractieplan 2026'!$D$4:$D$153,0)&lt;&gt;0, ""), B43)</f>
        <v/>
      </c>
      <c r="D43" t="str">
        <f t="shared" si="1"/>
        <v/>
      </c>
    </row>
    <row r="44" spans="1:4" x14ac:dyDescent="0.2">
      <c r="A44" t="str">
        <f>IF(C44="","",MAX(A$1:A43)+1)</f>
        <v/>
      </c>
      <c r="B44" t="str">
        <f>IF('Realisatie acties 2025'!B45&lt;&gt;"", IF(OR('Realisatie acties 2025'!J45="In uitvoering", AND(OR(AND('Realisatie acties 2025'!J45="Gerealiseerd", 'Realisatie acties 2025'!K45="Ja"), 'Realisatie acties 2025'!J45="Niet in uitvoering"), 'Realisatie acties 2025'!L45=Datum_werkingsjaar+1)), 'Realisatie acties 2025'!B45&amp;"", ""), "")</f>
        <v/>
      </c>
      <c r="C44" t="str">
        <f>IFERROR(IF(MATCH(B44,'Jaaractieplan 2026'!$D$4:$D$153,0)&lt;&gt;0, ""), B44)</f>
        <v/>
      </c>
      <c r="D44" t="str">
        <f t="shared" si="1"/>
        <v/>
      </c>
    </row>
    <row r="45" spans="1:4" x14ac:dyDescent="0.2">
      <c r="A45" t="str">
        <f>IF(C45="","",MAX(A$1:A44)+1)</f>
        <v/>
      </c>
      <c r="B45" t="str">
        <f>IF('Realisatie acties 2025'!B46&lt;&gt;"", IF(OR('Realisatie acties 2025'!J46="In uitvoering", AND(OR(AND('Realisatie acties 2025'!J46="Gerealiseerd", 'Realisatie acties 2025'!K46="Ja"), 'Realisatie acties 2025'!J46="Niet in uitvoering"), 'Realisatie acties 2025'!L46=Datum_werkingsjaar+1)), 'Realisatie acties 2025'!B46&amp;"", ""), "")</f>
        <v/>
      </c>
      <c r="C45" t="str">
        <f>IFERROR(IF(MATCH(B45,'Jaaractieplan 2026'!$D$4:$D$153,0)&lt;&gt;0, ""), B45)</f>
        <v/>
      </c>
      <c r="D45" t="str">
        <f t="shared" si="1"/>
        <v/>
      </c>
    </row>
    <row r="46" spans="1:4" x14ac:dyDescent="0.2">
      <c r="A46" t="str">
        <f>IF(C46="","",MAX(A$1:A45)+1)</f>
        <v/>
      </c>
      <c r="B46" t="str">
        <f>IF('Realisatie acties 2025'!B47&lt;&gt;"", IF(OR('Realisatie acties 2025'!J47="In uitvoering", AND(OR(AND('Realisatie acties 2025'!J47="Gerealiseerd", 'Realisatie acties 2025'!K47="Ja"), 'Realisatie acties 2025'!J47="Niet in uitvoering"), 'Realisatie acties 2025'!L47=Datum_werkingsjaar+1)), 'Realisatie acties 2025'!B47&amp;"", ""), "")</f>
        <v/>
      </c>
      <c r="C46" t="str">
        <f>IFERROR(IF(MATCH(B46,'Jaaractieplan 2026'!$D$4:$D$153,0)&lt;&gt;0, ""), B46)</f>
        <v/>
      </c>
      <c r="D46" t="str">
        <f t="shared" si="1"/>
        <v/>
      </c>
    </row>
    <row r="47" spans="1:4" x14ac:dyDescent="0.2">
      <c r="A47" t="str">
        <f>IF(C47="","",MAX(A$1:A46)+1)</f>
        <v/>
      </c>
      <c r="B47" t="str">
        <f>IF('Realisatie acties 2025'!B48&lt;&gt;"", IF(OR('Realisatie acties 2025'!J48="In uitvoering", AND(OR(AND('Realisatie acties 2025'!J48="Gerealiseerd", 'Realisatie acties 2025'!K48="Ja"), 'Realisatie acties 2025'!J48="Niet in uitvoering"), 'Realisatie acties 2025'!L48=Datum_werkingsjaar+1)), 'Realisatie acties 2025'!B48&amp;"", ""), "")</f>
        <v/>
      </c>
      <c r="C47" t="str">
        <f>IFERROR(IF(MATCH(B47,'Jaaractieplan 2026'!$D$4:$D$153,0)&lt;&gt;0, ""), B47)</f>
        <v/>
      </c>
      <c r="D47" t="str">
        <f t="shared" si="1"/>
        <v/>
      </c>
    </row>
    <row r="48" spans="1:4" x14ac:dyDescent="0.2">
      <c r="A48" t="str">
        <f>IF(C48="","",MAX(A$1:A47)+1)</f>
        <v/>
      </c>
      <c r="B48" t="str">
        <f>IF('Realisatie acties 2025'!B49&lt;&gt;"", IF(OR('Realisatie acties 2025'!J49="In uitvoering", AND(OR(AND('Realisatie acties 2025'!J49="Gerealiseerd", 'Realisatie acties 2025'!K49="Ja"), 'Realisatie acties 2025'!J49="Niet in uitvoering"), 'Realisatie acties 2025'!L49=Datum_werkingsjaar+1)), 'Realisatie acties 2025'!B49&amp;"", ""), "")</f>
        <v>D2020.006</v>
      </c>
      <c r="C48" t="str">
        <f>IFERROR(IF(MATCH(B48,'Jaaractieplan 2026'!$D$4:$D$153,0)&lt;&gt;0, ""), B48)</f>
        <v/>
      </c>
      <c r="D48" t="str">
        <f t="shared" si="1"/>
        <v/>
      </c>
    </row>
    <row r="49" spans="1:4" x14ac:dyDescent="0.2">
      <c r="A49" t="str">
        <f>IF(C49="","",MAX(A$1:A48)+1)</f>
        <v/>
      </c>
      <c r="B49" t="str">
        <f>IF('Realisatie acties 2025'!B50&lt;&gt;"", IF(OR('Realisatie acties 2025'!J50="In uitvoering", AND(OR(AND('Realisatie acties 2025'!J50="Gerealiseerd", 'Realisatie acties 2025'!K50="Ja"), 'Realisatie acties 2025'!J50="Niet in uitvoering"), 'Realisatie acties 2025'!L50=Datum_werkingsjaar+1)), 'Realisatie acties 2025'!B50&amp;"", ""), "")</f>
        <v/>
      </c>
      <c r="C49" t="str">
        <f>IFERROR(IF(MATCH(B49,'Jaaractieplan 2026'!$D$4:$D$153,0)&lt;&gt;0, ""), B49)</f>
        <v/>
      </c>
      <c r="D49" t="str">
        <f t="shared" si="1"/>
        <v/>
      </c>
    </row>
    <row r="50" spans="1:4" x14ac:dyDescent="0.2">
      <c r="A50" t="str">
        <f>IF(C50="","",MAX(A$1:A49)+1)</f>
        <v/>
      </c>
      <c r="B50" t="str">
        <f>IF('Realisatie acties 2025'!B51&lt;&gt;"", IF(OR('Realisatie acties 2025'!J51="In uitvoering", AND(OR(AND('Realisatie acties 2025'!J51="Gerealiseerd", 'Realisatie acties 2025'!K51="Ja"), 'Realisatie acties 2025'!J51="Niet in uitvoering"), 'Realisatie acties 2025'!L51=Datum_werkingsjaar+1)), 'Realisatie acties 2025'!B51&amp;"", ""), "")</f>
        <v/>
      </c>
      <c r="C50" t="str">
        <f>IFERROR(IF(MATCH(B50,'Jaaractieplan 2026'!$D$4:$D$153,0)&lt;&gt;0, ""), B50)</f>
        <v/>
      </c>
      <c r="D50" t="str">
        <f t="shared" si="1"/>
        <v/>
      </c>
    </row>
    <row r="51" spans="1:4" x14ac:dyDescent="0.2">
      <c r="A51" t="str">
        <f>IF(C51="","",MAX(A$1:A50)+1)</f>
        <v/>
      </c>
      <c r="B51" t="str">
        <f>IF('Realisatie acties 2025'!B52&lt;&gt;"", IF(OR('Realisatie acties 2025'!J52="In uitvoering", AND(OR(AND('Realisatie acties 2025'!J52="Gerealiseerd", 'Realisatie acties 2025'!K52="Ja"), 'Realisatie acties 2025'!J52="Niet in uitvoering"), 'Realisatie acties 2025'!L52=Datum_werkingsjaar+1)), 'Realisatie acties 2025'!B52&amp;"", ""), "")</f>
        <v/>
      </c>
      <c r="C51" t="str">
        <f>IFERROR(IF(MATCH(B51,'Jaaractieplan 2026'!$D$4:$D$153,0)&lt;&gt;0, ""), B51)</f>
        <v/>
      </c>
      <c r="D51" t="str">
        <f t="shared" si="1"/>
        <v/>
      </c>
    </row>
    <row r="52" spans="1:4" x14ac:dyDescent="0.2">
      <c r="A52" t="str">
        <f>IF(C52="","",MAX(A$1:A51)+1)</f>
        <v/>
      </c>
      <c r="B52" t="str">
        <f>IF('Realisatie acties 2025'!B53&lt;&gt;"", IF(OR('Realisatie acties 2025'!J53="In uitvoering", AND(OR(AND('Realisatie acties 2025'!J53="Gerealiseerd", 'Realisatie acties 2025'!K53="Ja"), 'Realisatie acties 2025'!J53="Niet in uitvoering"), 'Realisatie acties 2025'!L53=Datum_werkingsjaar+1)), 'Realisatie acties 2025'!B53&amp;"", ""), "")</f>
        <v/>
      </c>
      <c r="C52" t="str">
        <f>IFERROR(IF(MATCH(B52,'Jaaractieplan 2026'!$D$4:$D$153,0)&lt;&gt;0, ""), B52)</f>
        <v/>
      </c>
      <c r="D52" t="str">
        <f t="shared" si="1"/>
        <v/>
      </c>
    </row>
    <row r="53" spans="1:4" x14ac:dyDescent="0.2">
      <c r="A53" t="str">
        <f>IF(C53="","",MAX(A$1:A52)+1)</f>
        <v/>
      </c>
      <c r="B53" t="str">
        <f>IF('Realisatie acties 2025'!B54&lt;&gt;"", IF(OR('Realisatie acties 2025'!J54="In uitvoering", AND(OR(AND('Realisatie acties 2025'!J54="Gerealiseerd", 'Realisatie acties 2025'!K54="Ja"), 'Realisatie acties 2025'!J54="Niet in uitvoering"), 'Realisatie acties 2025'!L54=Datum_werkingsjaar+1)), 'Realisatie acties 2025'!B54&amp;"", ""), "")</f>
        <v/>
      </c>
      <c r="C53" t="str">
        <f>IFERROR(IF(MATCH(B53,'Jaaractieplan 2026'!$D$4:$D$153,0)&lt;&gt;0, ""), B53)</f>
        <v/>
      </c>
      <c r="D53" t="str">
        <f t="shared" si="1"/>
        <v/>
      </c>
    </row>
    <row r="54" spans="1:4" x14ac:dyDescent="0.2">
      <c r="A54" t="str">
        <f>IF(C54="","",MAX(A$1:A53)+1)</f>
        <v/>
      </c>
      <c r="B54" t="str">
        <f>IF('Realisatie acties 2025'!B55&lt;&gt;"", IF(OR('Realisatie acties 2025'!J55="In uitvoering", AND(OR(AND('Realisatie acties 2025'!J55="Gerealiseerd", 'Realisatie acties 2025'!K55="Ja"), 'Realisatie acties 2025'!J55="Niet in uitvoering"), 'Realisatie acties 2025'!L55=Datum_werkingsjaar+1)), 'Realisatie acties 2025'!B55&amp;"", ""), "")</f>
        <v/>
      </c>
      <c r="C54" t="str">
        <f>IFERROR(IF(MATCH(B54,'Jaaractieplan 2026'!$D$4:$D$153,0)&lt;&gt;0, ""), B54)</f>
        <v/>
      </c>
      <c r="D54" t="str">
        <f t="shared" si="1"/>
        <v/>
      </c>
    </row>
    <row r="55" spans="1:4" x14ac:dyDescent="0.2">
      <c r="A55" t="str">
        <f>IF(C55="","",MAX(A$1:A54)+1)</f>
        <v/>
      </c>
      <c r="B55" t="str">
        <f>IF('Realisatie acties 2025'!B56&lt;&gt;"", IF(OR('Realisatie acties 2025'!J56="In uitvoering", AND(OR(AND('Realisatie acties 2025'!J56="Gerealiseerd", 'Realisatie acties 2025'!K56="Ja"), 'Realisatie acties 2025'!J56="Niet in uitvoering"), 'Realisatie acties 2025'!L56=Datum_werkingsjaar+1)), 'Realisatie acties 2025'!B56&amp;"", ""), "")</f>
        <v/>
      </c>
      <c r="C55" t="str">
        <f>IFERROR(IF(MATCH(B55,'Jaaractieplan 2026'!$D$4:$D$153,0)&lt;&gt;0, ""), B55)</f>
        <v/>
      </c>
      <c r="D55" t="str">
        <f t="shared" si="1"/>
        <v/>
      </c>
    </row>
    <row r="56" spans="1:4" x14ac:dyDescent="0.2">
      <c r="A56" t="str">
        <f>IF(C56="","",MAX(A$1:A55)+1)</f>
        <v/>
      </c>
      <c r="B56" t="str">
        <f>IF('Realisatie acties 2025'!B57&lt;&gt;"", IF(OR('Realisatie acties 2025'!J57="In uitvoering", AND(OR(AND('Realisatie acties 2025'!J57="Gerealiseerd", 'Realisatie acties 2025'!K57="Ja"), 'Realisatie acties 2025'!J57="Niet in uitvoering"), 'Realisatie acties 2025'!L57=Datum_werkingsjaar+1)), 'Realisatie acties 2025'!B57&amp;"", ""), "")</f>
        <v/>
      </c>
      <c r="C56" t="str">
        <f>IFERROR(IF(MATCH(B56,'Jaaractieplan 2026'!$D$4:$D$153,0)&lt;&gt;0, ""), B56)</f>
        <v/>
      </c>
      <c r="D56" t="str">
        <f t="shared" si="1"/>
        <v/>
      </c>
    </row>
    <row r="57" spans="1:4" x14ac:dyDescent="0.2">
      <c r="A57" t="str">
        <f>IF(C57="","",MAX(A$1:A56)+1)</f>
        <v/>
      </c>
      <c r="B57" t="str">
        <f>IF('Realisatie acties 2025'!B58&lt;&gt;"", IF(OR('Realisatie acties 2025'!J58="In uitvoering", AND(OR(AND('Realisatie acties 2025'!J58="Gerealiseerd", 'Realisatie acties 2025'!K58="Ja"), 'Realisatie acties 2025'!J58="Niet in uitvoering"), 'Realisatie acties 2025'!L58=Datum_werkingsjaar+1)), 'Realisatie acties 2025'!B58&amp;"", ""), "")</f>
        <v>D2020.009</v>
      </c>
      <c r="C57" t="str">
        <f>IFERROR(IF(MATCH(B57,'Jaaractieplan 2026'!$D$4:$D$153,0)&lt;&gt;0, ""), B57)</f>
        <v/>
      </c>
      <c r="D57" t="str">
        <f t="shared" si="1"/>
        <v/>
      </c>
    </row>
    <row r="58" spans="1:4" x14ac:dyDescent="0.2">
      <c r="A58" t="str">
        <f>IF(C58="","",MAX(A$1:A57)+1)</f>
        <v/>
      </c>
      <c r="B58" t="str">
        <f>IF('Realisatie acties 2025'!B59&lt;&gt;"", IF(OR('Realisatie acties 2025'!J59="In uitvoering", AND(OR(AND('Realisatie acties 2025'!J59="Gerealiseerd", 'Realisatie acties 2025'!K59="Ja"), 'Realisatie acties 2025'!J59="Niet in uitvoering"), 'Realisatie acties 2025'!L59=Datum_werkingsjaar+1)), 'Realisatie acties 2025'!B59&amp;"", ""), "")</f>
        <v/>
      </c>
      <c r="C58" t="str">
        <f>IFERROR(IF(MATCH(B58,'Jaaractieplan 2026'!$D$4:$D$153,0)&lt;&gt;0, ""), B58)</f>
        <v/>
      </c>
      <c r="D58" t="str">
        <f t="shared" si="1"/>
        <v/>
      </c>
    </row>
    <row r="59" spans="1:4" x14ac:dyDescent="0.2">
      <c r="A59" t="str">
        <f>IF(C59="","",MAX(A$1:A58)+1)</f>
        <v/>
      </c>
      <c r="B59" t="str">
        <f>IF('Realisatie acties 2025'!B60&lt;&gt;"", IF(OR('Realisatie acties 2025'!J60="In uitvoering", AND(OR(AND('Realisatie acties 2025'!J60="Gerealiseerd", 'Realisatie acties 2025'!K60="Ja"), 'Realisatie acties 2025'!J60="Niet in uitvoering"), 'Realisatie acties 2025'!L60=Datum_werkingsjaar+1)), 'Realisatie acties 2025'!B60&amp;"", ""), "")</f>
        <v/>
      </c>
      <c r="C59" t="str">
        <f>IFERROR(IF(MATCH(B59,'Jaaractieplan 2026'!$D$4:$D$153,0)&lt;&gt;0, ""), B59)</f>
        <v/>
      </c>
      <c r="D59" t="str">
        <f t="shared" si="1"/>
        <v/>
      </c>
    </row>
    <row r="60" spans="1:4" x14ac:dyDescent="0.2">
      <c r="A60" t="str">
        <f>IF(C60="","",MAX(A$1:A59)+1)</f>
        <v/>
      </c>
      <c r="B60" t="str">
        <f>IF('Realisatie acties 2025'!B61&lt;&gt;"", IF(OR('Realisatie acties 2025'!J61="In uitvoering", AND(OR(AND('Realisatie acties 2025'!J61="Gerealiseerd", 'Realisatie acties 2025'!K61="Ja"), 'Realisatie acties 2025'!J61="Niet in uitvoering"), 'Realisatie acties 2025'!L61=Datum_werkingsjaar+1)), 'Realisatie acties 2025'!B61&amp;"", ""), "")</f>
        <v/>
      </c>
      <c r="C60" t="str">
        <f>IFERROR(IF(MATCH(B60,'Jaaractieplan 2026'!$D$4:$D$153,0)&lt;&gt;0, ""), B60)</f>
        <v/>
      </c>
      <c r="D60" t="str">
        <f t="shared" si="1"/>
        <v/>
      </c>
    </row>
    <row r="61" spans="1:4" x14ac:dyDescent="0.2">
      <c r="A61" t="str">
        <f>IF(C61="","",MAX(A$1:A60)+1)</f>
        <v/>
      </c>
      <c r="B61" t="str">
        <f>IF('Realisatie acties 2025'!B62&lt;&gt;"", IF(OR('Realisatie acties 2025'!J62="In uitvoering", AND(OR(AND('Realisatie acties 2025'!J62="Gerealiseerd", 'Realisatie acties 2025'!K62="Ja"), 'Realisatie acties 2025'!J62="Niet in uitvoering"), 'Realisatie acties 2025'!L62=Datum_werkingsjaar+1)), 'Realisatie acties 2025'!B62&amp;"", ""), "")</f>
        <v/>
      </c>
      <c r="C61" t="str">
        <f>IFERROR(IF(MATCH(B61,'Jaaractieplan 2026'!$D$4:$D$153,0)&lt;&gt;0, ""), B61)</f>
        <v/>
      </c>
      <c r="D61" t="str">
        <f t="shared" si="1"/>
        <v/>
      </c>
    </row>
    <row r="62" spans="1:4" x14ac:dyDescent="0.2">
      <c r="A62" t="str">
        <f>IF(C62="","",MAX(A$1:A61)+1)</f>
        <v/>
      </c>
      <c r="B62" t="str">
        <f>IF('Realisatie acties 2025'!B63&lt;&gt;"", IF(OR('Realisatie acties 2025'!J63="In uitvoering", AND(OR(AND('Realisatie acties 2025'!J63="Gerealiseerd", 'Realisatie acties 2025'!K63="Ja"), 'Realisatie acties 2025'!J63="Niet in uitvoering"), 'Realisatie acties 2025'!L63=Datum_werkingsjaar+1)), 'Realisatie acties 2025'!B63&amp;"", ""), "")</f>
        <v/>
      </c>
      <c r="C62" t="str">
        <f>IFERROR(IF(MATCH(B62,'Jaaractieplan 2026'!$D$4:$D$153,0)&lt;&gt;0, ""), B62)</f>
        <v/>
      </c>
      <c r="D62" t="str">
        <f t="shared" si="1"/>
        <v/>
      </c>
    </row>
    <row r="63" spans="1:4" x14ac:dyDescent="0.2">
      <c r="A63" t="str">
        <f>IF(C63="","",MAX(A$1:A62)+1)</f>
        <v/>
      </c>
      <c r="B63" t="str">
        <f>IF('Realisatie acties 2025'!B64&lt;&gt;"", IF(OR('Realisatie acties 2025'!J64="In uitvoering", AND(OR(AND('Realisatie acties 2025'!J64="Gerealiseerd", 'Realisatie acties 2025'!K64="Ja"), 'Realisatie acties 2025'!J64="Niet in uitvoering"), 'Realisatie acties 2025'!L64=Datum_werkingsjaar+1)), 'Realisatie acties 2025'!B64&amp;"", ""), "")</f>
        <v/>
      </c>
      <c r="C63" t="str">
        <f>IFERROR(IF(MATCH(B63,'Jaaractieplan 2026'!$D$4:$D$153,0)&lt;&gt;0, ""), B63)</f>
        <v/>
      </c>
      <c r="D63" t="str">
        <f t="shared" si="1"/>
        <v/>
      </c>
    </row>
    <row r="64" spans="1:4" x14ac:dyDescent="0.2">
      <c r="A64" t="str">
        <f>IF(C64="","",MAX(A$1:A63)+1)</f>
        <v/>
      </c>
      <c r="B64" t="str">
        <f>IF('Realisatie acties 2025'!B65&lt;&gt;"", IF(OR('Realisatie acties 2025'!J65="In uitvoering", AND(OR(AND('Realisatie acties 2025'!J65="Gerealiseerd", 'Realisatie acties 2025'!K65="Ja"), 'Realisatie acties 2025'!J65="Niet in uitvoering"), 'Realisatie acties 2025'!L65=Datum_werkingsjaar+1)), 'Realisatie acties 2025'!B65&amp;"", ""), "")</f>
        <v/>
      </c>
      <c r="C64" t="str">
        <f>IFERROR(IF(MATCH(B64,'Jaaractieplan 2026'!$D$4:$D$153,0)&lt;&gt;0, ""), B64)</f>
        <v/>
      </c>
      <c r="D64" t="str">
        <f t="shared" si="1"/>
        <v/>
      </c>
    </row>
    <row r="65" spans="1:4" x14ac:dyDescent="0.2">
      <c r="A65" t="str">
        <f>IF(C65="","",MAX(A$1:A64)+1)</f>
        <v/>
      </c>
      <c r="B65" t="str">
        <f>IF('Realisatie acties 2025'!B66&lt;&gt;"", IF(OR('Realisatie acties 2025'!J66="In uitvoering", AND(OR(AND('Realisatie acties 2025'!J66="Gerealiseerd", 'Realisatie acties 2025'!K66="Ja"), 'Realisatie acties 2025'!J66="Niet in uitvoering"), 'Realisatie acties 2025'!L66=Datum_werkingsjaar+1)), 'Realisatie acties 2025'!B66&amp;"", ""), "")</f>
        <v/>
      </c>
      <c r="C65" t="str">
        <f>IFERROR(IF(MATCH(B65,'Jaaractieplan 2026'!$D$4:$D$153,0)&lt;&gt;0, ""), B65)</f>
        <v/>
      </c>
      <c r="D65" t="str">
        <f t="shared" si="1"/>
        <v/>
      </c>
    </row>
    <row r="66" spans="1:4" x14ac:dyDescent="0.2">
      <c r="A66" t="str">
        <f>IF(C66="","",MAX(A$1:A65)+1)</f>
        <v/>
      </c>
      <c r="B66" t="str">
        <f>IF('Realisatie acties 2025'!B67&lt;&gt;"", IF(OR('Realisatie acties 2025'!J67="In uitvoering", AND(OR(AND('Realisatie acties 2025'!J67="Gerealiseerd", 'Realisatie acties 2025'!K67="Ja"), 'Realisatie acties 2025'!J67="Niet in uitvoering"), 'Realisatie acties 2025'!L67=Datum_werkingsjaar+1)), 'Realisatie acties 2025'!B67&amp;"", ""), "")</f>
        <v>D2020.010</v>
      </c>
      <c r="C66" t="str">
        <f>IFERROR(IF(MATCH(B66,'Jaaractieplan 2026'!$D$4:$D$153,0)&lt;&gt;0, ""), B66)</f>
        <v/>
      </c>
      <c r="D66" t="str">
        <f t="shared" si="1"/>
        <v/>
      </c>
    </row>
    <row r="67" spans="1:4" x14ac:dyDescent="0.2">
      <c r="A67" t="str">
        <f>IF(C67="","",MAX(A$1:A66)+1)</f>
        <v/>
      </c>
      <c r="B67" t="str">
        <f>IF('Realisatie acties 2025'!B68&lt;&gt;"", IF(OR('Realisatie acties 2025'!J68="In uitvoering", AND(OR(AND('Realisatie acties 2025'!J68="Gerealiseerd", 'Realisatie acties 2025'!K68="Ja"), 'Realisatie acties 2025'!J68="Niet in uitvoering"), 'Realisatie acties 2025'!L68=Datum_werkingsjaar+1)), 'Realisatie acties 2025'!B68&amp;"", ""), "")</f>
        <v/>
      </c>
      <c r="C67" t="str">
        <f>IFERROR(IF(MATCH(B67,'Jaaractieplan 2026'!$D$4:$D$153,0)&lt;&gt;0, ""), B67)</f>
        <v/>
      </c>
      <c r="D67" t="str">
        <f t="shared" ref="D67:D98" si="2">IFERROR(INDEX($C$3:$C$499, MATCH(ROW()-ROW($D$2), $A$3:$A$499, 0)), "")</f>
        <v/>
      </c>
    </row>
    <row r="68" spans="1:4" x14ac:dyDescent="0.2">
      <c r="A68" t="str">
        <f>IF(C68="","",MAX(A$1:A67)+1)</f>
        <v/>
      </c>
      <c r="B68" t="str">
        <f>IF('Realisatie acties 2025'!B69&lt;&gt;"", IF(OR('Realisatie acties 2025'!J69="In uitvoering", AND(OR(AND('Realisatie acties 2025'!J69="Gerealiseerd", 'Realisatie acties 2025'!K69="Ja"), 'Realisatie acties 2025'!J69="Niet in uitvoering"), 'Realisatie acties 2025'!L69=Datum_werkingsjaar+1)), 'Realisatie acties 2025'!B69&amp;"", ""), "")</f>
        <v/>
      </c>
      <c r="C68" t="str">
        <f>IFERROR(IF(MATCH(B68,'Jaaractieplan 2026'!$D$4:$D$153,0)&lt;&gt;0, ""), B68)</f>
        <v/>
      </c>
      <c r="D68" t="str">
        <f t="shared" si="2"/>
        <v/>
      </c>
    </row>
    <row r="69" spans="1:4" x14ac:dyDescent="0.2">
      <c r="A69" t="str">
        <f>IF(C69="","",MAX(A$1:A68)+1)</f>
        <v/>
      </c>
      <c r="B69" t="str">
        <f>IF('Realisatie acties 2025'!B70&lt;&gt;"", IF(OR('Realisatie acties 2025'!J70="In uitvoering", AND(OR(AND('Realisatie acties 2025'!J70="Gerealiseerd", 'Realisatie acties 2025'!K70="Ja"), 'Realisatie acties 2025'!J70="Niet in uitvoering"), 'Realisatie acties 2025'!L70=Datum_werkingsjaar+1)), 'Realisatie acties 2025'!B70&amp;"", ""), "")</f>
        <v/>
      </c>
      <c r="C69" t="str">
        <f>IFERROR(IF(MATCH(B69,'Jaaractieplan 2026'!$D$4:$D$153,0)&lt;&gt;0, ""), B69)</f>
        <v/>
      </c>
      <c r="D69" t="str">
        <f t="shared" si="2"/>
        <v/>
      </c>
    </row>
    <row r="70" spans="1:4" x14ac:dyDescent="0.2">
      <c r="A70" t="str">
        <f>IF(C70="","",MAX(A$1:A69)+1)</f>
        <v/>
      </c>
      <c r="B70" t="str">
        <f>IF('Realisatie acties 2025'!B71&lt;&gt;"", IF(OR('Realisatie acties 2025'!J71="In uitvoering", AND(OR(AND('Realisatie acties 2025'!J71="Gerealiseerd", 'Realisatie acties 2025'!K71="Ja"), 'Realisatie acties 2025'!J71="Niet in uitvoering"), 'Realisatie acties 2025'!L71=Datum_werkingsjaar+1)), 'Realisatie acties 2025'!B71&amp;"", ""), "")</f>
        <v/>
      </c>
      <c r="C70" t="str">
        <f>IFERROR(IF(MATCH(B70,'Jaaractieplan 2026'!$D$4:$D$153,0)&lt;&gt;0, ""), B70)</f>
        <v/>
      </c>
      <c r="D70" t="str">
        <f t="shared" si="2"/>
        <v/>
      </c>
    </row>
    <row r="71" spans="1:4" x14ac:dyDescent="0.2">
      <c r="A71" t="str">
        <f>IF(C71="","",MAX(A$1:A70)+1)</f>
        <v/>
      </c>
      <c r="B71" t="str">
        <f>IF('Realisatie acties 2025'!B72&lt;&gt;"", IF(OR('Realisatie acties 2025'!J72="In uitvoering", AND(OR(AND('Realisatie acties 2025'!J72="Gerealiseerd", 'Realisatie acties 2025'!K72="Ja"), 'Realisatie acties 2025'!J72="Niet in uitvoering"), 'Realisatie acties 2025'!L72=Datum_werkingsjaar+1)), 'Realisatie acties 2025'!B72&amp;"", ""), "")</f>
        <v/>
      </c>
      <c r="C71" t="str">
        <f>IFERROR(IF(MATCH(B71,'Jaaractieplan 2026'!$D$4:$D$153,0)&lt;&gt;0, ""), B71)</f>
        <v/>
      </c>
      <c r="D71" t="str">
        <f t="shared" si="2"/>
        <v/>
      </c>
    </row>
    <row r="72" spans="1:4" x14ac:dyDescent="0.2">
      <c r="A72" t="str">
        <f>IF(C72="","",MAX(A$1:A71)+1)</f>
        <v/>
      </c>
      <c r="B72" t="str">
        <f>IF('Realisatie acties 2025'!B73&lt;&gt;"", IF(OR('Realisatie acties 2025'!J73="In uitvoering", AND(OR(AND('Realisatie acties 2025'!J73="Gerealiseerd", 'Realisatie acties 2025'!K73="Ja"), 'Realisatie acties 2025'!J73="Niet in uitvoering"), 'Realisatie acties 2025'!L73=Datum_werkingsjaar+1)), 'Realisatie acties 2025'!B73&amp;"", ""), "")</f>
        <v/>
      </c>
      <c r="C72" t="str">
        <f>IFERROR(IF(MATCH(B72,'Jaaractieplan 2026'!$D$4:$D$153,0)&lt;&gt;0, ""), B72)</f>
        <v/>
      </c>
      <c r="D72" t="str">
        <f t="shared" si="2"/>
        <v/>
      </c>
    </row>
    <row r="73" spans="1:4" x14ac:dyDescent="0.2">
      <c r="A73" t="str">
        <f>IF(C73="","",MAX(A$1:A72)+1)</f>
        <v/>
      </c>
      <c r="B73" t="str">
        <f>IF('Realisatie acties 2025'!B74&lt;&gt;"", IF(OR('Realisatie acties 2025'!J74="In uitvoering", AND(OR(AND('Realisatie acties 2025'!J74="Gerealiseerd", 'Realisatie acties 2025'!K74="Ja"), 'Realisatie acties 2025'!J74="Niet in uitvoering"), 'Realisatie acties 2025'!L74=Datum_werkingsjaar+1)), 'Realisatie acties 2025'!B74&amp;"", ""), "")</f>
        <v/>
      </c>
      <c r="C73" t="str">
        <f>IFERROR(IF(MATCH(B73,'Jaaractieplan 2026'!$D$4:$D$153,0)&lt;&gt;0, ""), B73)</f>
        <v/>
      </c>
      <c r="D73" t="str">
        <f t="shared" si="2"/>
        <v/>
      </c>
    </row>
    <row r="74" spans="1:4" x14ac:dyDescent="0.2">
      <c r="A74" t="str">
        <f>IF(C74="","",MAX(A$1:A73)+1)</f>
        <v/>
      </c>
      <c r="B74" t="str">
        <f>IF('Realisatie acties 2025'!B75&lt;&gt;"", IF(OR('Realisatie acties 2025'!J75="In uitvoering", AND(OR(AND('Realisatie acties 2025'!J75="Gerealiseerd", 'Realisatie acties 2025'!K75="Ja"), 'Realisatie acties 2025'!J75="Niet in uitvoering"), 'Realisatie acties 2025'!L75=Datum_werkingsjaar+1)), 'Realisatie acties 2025'!B75&amp;"", ""), "")</f>
        <v/>
      </c>
      <c r="C74" t="str">
        <f>IFERROR(IF(MATCH(B74,'Jaaractieplan 2026'!$D$4:$D$153,0)&lt;&gt;0, ""), B74)</f>
        <v/>
      </c>
      <c r="D74" t="str">
        <f t="shared" si="2"/>
        <v/>
      </c>
    </row>
    <row r="75" spans="1:4" x14ac:dyDescent="0.2">
      <c r="A75" t="str">
        <f>IF(C75="","",MAX(A$1:A74)+1)</f>
        <v/>
      </c>
      <c r="B75" t="str">
        <f>IF('Realisatie acties 2025'!B76&lt;&gt;"", IF(OR('Realisatie acties 2025'!J76="In uitvoering", AND(OR(AND('Realisatie acties 2025'!J76="Gerealiseerd", 'Realisatie acties 2025'!K76="Ja"), 'Realisatie acties 2025'!J76="Niet in uitvoering"), 'Realisatie acties 2025'!L76=Datum_werkingsjaar+1)), 'Realisatie acties 2025'!B76&amp;"", ""), "")</f>
        <v>D2020.013</v>
      </c>
      <c r="C75" t="str">
        <f>IFERROR(IF(MATCH(B75,'Jaaractieplan 2026'!$D$4:$D$153,0)&lt;&gt;0, ""), B75)</f>
        <v/>
      </c>
      <c r="D75" t="str">
        <f t="shared" si="2"/>
        <v/>
      </c>
    </row>
    <row r="76" spans="1:4" x14ac:dyDescent="0.2">
      <c r="A76" t="str">
        <f>IF(C76="","",MAX(A$1:A75)+1)</f>
        <v/>
      </c>
      <c r="B76" t="str">
        <f>IF('Realisatie acties 2025'!B77&lt;&gt;"", IF(OR('Realisatie acties 2025'!J77="In uitvoering", AND(OR(AND('Realisatie acties 2025'!J77="Gerealiseerd", 'Realisatie acties 2025'!K77="Ja"), 'Realisatie acties 2025'!J77="Niet in uitvoering"), 'Realisatie acties 2025'!L77=Datum_werkingsjaar+1)), 'Realisatie acties 2025'!B77&amp;"", ""), "")</f>
        <v/>
      </c>
      <c r="C76" t="str">
        <f>IFERROR(IF(MATCH(B76,'Jaaractieplan 2026'!$D$4:$D$153,0)&lt;&gt;0, ""), B76)</f>
        <v/>
      </c>
      <c r="D76" t="str">
        <f t="shared" si="2"/>
        <v/>
      </c>
    </row>
    <row r="77" spans="1:4" x14ac:dyDescent="0.2">
      <c r="A77" t="str">
        <f>IF(C77="","",MAX(A$1:A76)+1)</f>
        <v/>
      </c>
      <c r="B77" t="str">
        <f>IF('Realisatie acties 2025'!B78&lt;&gt;"", IF(OR('Realisatie acties 2025'!J78="In uitvoering", AND(OR(AND('Realisatie acties 2025'!J78="Gerealiseerd", 'Realisatie acties 2025'!K78="Ja"), 'Realisatie acties 2025'!J78="Niet in uitvoering"), 'Realisatie acties 2025'!L78=Datum_werkingsjaar+1)), 'Realisatie acties 2025'!B78&amp;"", ""), "")</f>
        <v/>
      </c>
      <c r="C77" t="str">
        <f>IFERROR(IF(MATCH(B77,'Jaaractieplan 2026'!$D$4:$D$153,0)&lt;&gt;0, ""), B77)</f>
        <v/>
      </c>
      <c r="D77" t="str">
        <f t="shared" si="2"/>
        <v/>
      </c>
    </row>
    <row r="78" spans="1:4" x14ac:dyDescent="0.2">
      <c r="A78" t="str">
        <f>IF(C78="","",MAX(A$1:A77)+1)</f>
        <v/>
      </c>
      <c r="B78" t="str">
        <f>IF('Realisatie acties 2025'!B79&lt;&gt;"", IF(OR('Realisatie acties 2025'!J79="In uitvoering", AND(OR(AND('Realisatie acties 2025'!J79="Gerealiseerd", 'Realisatie acties 2025'!K79="Ja"), 'Realisatie acties 2025'!J79="Niet in uitvoering"), 'Realisatie acties 2025'!L79=Datum_werkingsjaar+1)), 'Realisatie acties 2025'!B79&amp;"", ""), "")</f>
        <v/>
      </c>
      <c r="C78" t="str">
        <f>IFERROR(IF(MATCH(B78,'Jaaractieplan 2026'!$D$4:$D$153,0)&lt;&gt;0, ""), B78)</f>
        <v/>
      </c>
      <c r="D78" t="str">
        <f t="shared" si="2"/>
        <v/>
      </c>
    </row>
    <row r="79" spans="1:4" x14ac:dyDescent="0.2">
      <c r="A79" t="str">
        <f>IF(C79="","",MAX(A$1:A78)+1)</f>
        <v/>
      </c>
      <c r="B79" t="str">
        <f>IF('Realisatie acties 2025'!B80&lt;&gt;"", IF(OR('Realisatie acties 2025'!J80="In uitvoering", AND(OR(AND('Realisatie acties 2025'!J80="Gerealiseerd", 'Realisatie acties 2025'!K80="Ja"), 'Realisatie acties 2025'!J80="Niet in uitvoering"), 'Realisatie acties 2025'!L80=Datum_werkingsjaar+1)), 'Realisatie acties 2025'!B80&amp;"", ""), "")</f>
        <v/>
      </c>
      <c r="C79" t="str">
        <f>IFERROR(IF(MATCH(B79,'Jaaractieplan 2026'!$D$4:$D$153,0)&lt;&gt;0, ""), B79)</f>
        <v/>
      </c>
      <c r="D79" t="str">
        <f t="shared" si="2"/>
        <v/>
      </c>
    </row>
    <row r="80" spans="1:4" x14ac:dyDescent="0.2">
      <c r="A80" t="str">
        <f>IF(C80="","",MAX(A$1:A79)+1)</f>
        <v/>
      </c>
      <c r="B80" t="str">
        <f>IF('Realisatie acties 2025'!B81&lt;&gt;"", IF(OR('Realisatie acties 2025'!J81="In uitvoering", AND(OR(AND('Realisatie acties 2025'!J81="Gerealiseerd", 'Realisatie acties 2025'!K81="Ja"), 'Realisatie acties 2025'!J81="Niet in uitvoering"), 'Realisatie acties 2025'!L81=Datum_werkingsjaar+1)), 'Realisatie acties 2025'!B81&amp;"", ""), "")</f>
        <v/>
      </c>
      <c r="C80" t="str">
        <f>IFERROR(IF(MATCH(B80,'Jaaractieplan 2026'!$D$4:$D$153,0)&lt;&gt;0, ""), B80)</f>
        <v/>
      </c>
      <c r="D80" t="str">
        <f t="shared" si="2"/>
        <v/>
      </c>
    </row>
    <row r="81" spans="1:4" x14ac:dyDescent="0.2">
      <c r="A81" t="str">
        <f>IF(C81="","",MAX(A$1:A80)+1)</f>
        <v/>
      </c>
      <c r="B81" t="str">
        <f>IF('Realisatie acties 2025'!B82&lt;&gt;"", IF(OR('Realisatie acties 2025'!J82="In uitvoering", AND(OR(AND('Realisatie acties 2025'!J82="Gerealiseerd", 'Realisatie acties 2025'!K82="Ja"), 'Realisatie acties 2025'!J82="Niet in uitvoering"), 'Realisatie acties 2025'!L82=Datum_werkingsjaar+1)), 'Realisatie acties 2025'!B82&amp;"", ""), "")</f>
        <v/>
      </c>
      <c r="C81" t="str">
        <f>IFERROR(IF(MATCH(B81,'Jaaractieplan 2026'!$D$4:$D$153,0)&lt;&gt;0, ""), B81)</f>
        <v/>
      </c>
      <c r="D81" t="str">
        <f t="shared" si="2"/>
        <v/>
      </c>
    </row>
    <row r="82" spans="1:4" x14ac:dyDescent="0.2">
      <c r="A82" t="str">
        <f>IF(C82="","",MAX(A$1:A81)+1)</f>
        <v/>
      </c>
      <c r="B82" t="str">
        <f>IF('Realisatie acties 2025'!B83&lt;&gt;"", IF(OR('Realisatie acties 2025'!J83="In uitvoering", AND(OR(AND('Realisatie acties 2025'!J83="Gerealiseerd", 'Realisatie acties 2025'!K83="Ja"), 'Realisatie acties 2025'!J83="Niet in uitvoering"), 'Realisatie acties 2025'!L83=Datum_werkingsjaar+1)), 'Realisatie acties 2025'!B83&amp;"", ""), "")</f>
        <v/>
      </c>
      <c r="C82" t="str">
        <f>IFERROR(IF(MATCH(B82,'Jaaractieplan 2026'!$D$4:$D$153,0)&lt;&gt;0, ""), B82)</f>
        <v/>
      </c>
      <c r="D82" t="str">
        <f t="shared" si="2"/>
        <v/>
      </c>
    </row>
    <row r="83" spans="1:4" x14ac:dyDescent="0.2">
      <c r="A83" t="str">
        <f>IF(C83="","",MAX(A$1:A82)+1)</f>
        <v/>
      </c>
      <c r="B83" t="str">
        <f>IF('Realisatie acties 2025'!B84&lt;&gt;"", IF(OR('Realisatie acties 2025'!J84="In uitvoering", AND(OR(AND('Realisatie acties 2025'!J84="Gerealiseerd", 'Realisatie acties 2025'!K84="Ja"), 'Realisatie acties 2025'!J84="Niet in uitvoering"), 'Realisatie acties 2025'!L84=Datum_werkingsjaar+1)), 'Realisatie acties 2025'!B84&amp;"", ""), "")</f>
        <v/>
      </c>
      <c r="C83" t="str">
        <f>IFERROR(IF(MATCH(B83,'Jaaractieplan 2026'!$D$4:$D$153,0)&lt;&gt;0, ""), B83)</f>
        <v/>
      </c>
      <c r="D83" t="str">
        <f t="shared" si="2"/>
        <v/>
      </c>
    </row>
    <row r="84" spans="1:4" x14ac:dyDescent="0.2">
      <c r="A84" t="str">
        <f>IF(C84="","",MAX(A$1:A83)+1)</f>
        <v/>
      </c>
      <c r="B84" t="str">
        <f>IF('Realisatie acties 2025'!B85&lt;&gt;"", IF(OR('Realisatie acties 2025'!J85="In uitvoering", AND(OR(AND('Realisatie acties 2025'!J85="Gerealiseerd", 'Realisatie acties 2025'!K85="Ja"), 'Realisatie acties 2025'!J85="Niet in uitvoering"), 'Realisatie acties 2025'!L85=Datum_werkingsjaar+1)), 'Realisatie acties 2025'!B85&amp;"", ""), "")</f>
        <v>D2020.015</v>
      </c>
      <c r="C84" t="str">
        <f>IFERROR(IF(MATCH(B84,'Jaaractieplan 2026'!$D$4:$D$153,0)&lt;&gt;0, ""), B84)</f>
        <v/>
      </c>
      <c r="D84" t="str">
        <f t="shared" si="2"/>
        <v/>
      </c>
    </row>
    <row r="85" spans="1:4" x14ac:dyDescent="0.2">
      <c r="A85" t="str">
        <f>IF(C85="","",MAX(A$1:A84)+1)</f>
        <v/>
      </c>
      <c r="B85" t="str">
        <f>IF('Realisatie acties 2025'!B86&lt;&gt;"", IF(OR('Realisatie acties 2025'!J86="In uitvoering", AND(OR(AND('Realisatie acties 2025'!J86="Gerealiseerd", 'Realisatie acties 2025'!K86="Ja"), 'Realisatie acties 2025'!J86="Niet in uitvoering"), 'Realisatie acties 2025'!L86=Datum_werkingsjaar+1)), 'Realisatie acties 2025'!B86&amp;"", ""), "")</f>
        <v/>
      </c>
      <c r="C85" t="str">
        <f>IFERROR(IF(MATCH(B85,'Jaaractieplan 2026'!$D$4:$D$153,0)&lt;&gt;0, ""), B85)</f>
        <v/>
      </c>
      <c r="D85" t="str">
        <f t="shared" si="2"/>
        <v/>
      </c>
    </row>
    <row r="86" spans="1:4" x14ac:dyDescent="0.2">
      <c r="A86" t="str">
        <f>IF(C86="","",MAX(A$1:A85)+1)</f>
        <v/>
      </c>
      <c r="B86" t="str">
        <f>IF('Realisatie acties 2025'!B87&lt;&gt;"", IF(OR('Realisatie acties 2025'!J87="In uitvoering", AND(OR(AND('Realisatie acties 2025'!J87="Gerealiseerd", 'Realisatie acties 2025'!K87="Ja"), 'Realisatie acties 2025'!J87="Niet in uitvoering"), 'Realisatie acties 2025'!L87=Datum_werkingsjaar+1)), 'Realisatie acties 2025'!B87&amp;"", ""), "")</f>
        <v/>
      </c>
      <c r="C86" t="str">
        <f>IFERROR(IF(MATCH(B86,'Jaaractieplan 2026'!$D$4:$D$153,0)&lt;&gt;0, ""), B86)</f>
        <v/>
      </c>
      <c r="D86" t="str">
        <f t="shared" si="2"/>
        <v/>
      </c>
    </row>
    <row r="87" spans="1:4" x14ac:dyDescent="0.2">
      <c r="A87" t="str">
        <f>IF(C87="","",MAX(A$1:A86)+1)</f>
        <v/>
      </c>
      <c r="B87" t="str">
        <f>IF('Realisatie acties 2025'!B88&lt;&gt;"", IF(OR('Realisatie acties 2025'!J88="In uitvoering", AND(OR(AND('Realisatie acties 2025'!J88="Gerealiseerd", 'Realisatie acties 2025'!K88="Ja"), 'Realisatie acties 2025'!J88="Niet in uitvoering"), 'Realisatie acties 2025'!L88=Datum_werkingsjaar+1)), 'Realisatie acties 2025'!B88&amp;"", ""), "")</f>
        <v/>
      </c>
      <c r="C87" t="str">
        <f>IFERROR(IF(MATCH(B87,'Jaaractieplan 2026'!$D$4:$D$153,0)&lt;&gt;0, ""), B87)</f>
        <v/>
      </c>
      <c r="D87" t="str">
        <f t="shared" si="2"/>
        <v/>
      </c>
    </row>
    <row r="88" spans="1:4" x14ac:dyDescent="0.2">
      <c r="A88" t="str">
        <f>IF(C88="","",MAX(A$1:A87)+1)</f>
        <v/>
      </c>
      <c r="B88" t="str">
        <f>IF('Realisatie acties 2025'!B89&lt;&gt;"", IF(OR('Realisatie acties 2025'!J89="In uitvoering", AND(OR(AND('Realisatie acties 2025'!J89="Gerealiseerd", 'Realisatie acties 2025'!K89="Ja"), 'Realisatie acties 2025'!J89="Niet in uitvoering"), 'Realisatie acties 2025'!L89=Datum_werkingsjaar+1)), 'Realisatie acties 2025'!B89&amp;"", ""), "")</f>
        <v/>
      </c>
      <c r="C88" t="str">
        <f>IFERROR(IF(MATCH(B88,'Jaaractieplan 2026'!$D$4:$D$153,0)&lt;&gt;0, ""), B88)</f>
        <v/>
      </c>
      <c r="D88" t="str">
        <f t="shared" si="2"/>
        <v/>
      </c>
    </row>
    <row r="89" spans="1:4" x14ac:dyDescent="0.2">
      <c r="A89" t="str">
        <f>IF(C89="","",MAX(A$1:A88)+1)</f>
        <v/>
      </c>
      <c r="B89" t="str">
        <f>IF('Realisatie acties 2025'!B90&lt;&gt;"", IF(OR('Realisatie acties 2025'!J90="In uitvoering", AND(OR(AND('Realisatie acties 2025'!J90="Gerealiseerd", 'Realisatie acties 2025'!K90="Ja"), 'Realisatie acties 2025'!J90="Niet in uitvoering"), 'Realisatie acties 2025'!L90=Datum_werkingsjaar+1)), 'Realisatie acties 2025'!B90&amp;"", ""), "")</f>
        <v/>
      </c>
      <c r="C89" t="str">
        <f>IFERROR(IF(MATCH(B89,'Jaaractieplan 2026'!$D$4:$D$153,0)&lt;&gt;0, ""), B89)</f>
        <v/>
      </c>
      <c r="D89" t="str">
        <f t="shared" si="2"/>
        <v/>
      </c>
    </row>
    <row r="90" spans="1:4" x14ac:dyDescent="0.2">
      <c r="A90" t="str">
        <f>IF(C90="","",MAX(A$1:A89)+1)</f>
        <v/>
      </c>
      <c r="B90" t="str">
        <f>IF('Realisatie acties 2025'!B91&lt;&gt;"", IF(OR('Realisatie acties 2025'!J91="In uitvoering", AND(OR(AND('Realisatie acties 2025'!J91="Gerealiseerd", 'Realisatie acties 2025'!K91="Ja"), 'Realisatie acties 2025'!J91="Niet in uitvoering"), 'Realisatie acties 2025'!L91=Datum_werkingsjaar+1)), 'Realisatie acties 2025'!B91&amp;"", ""), "")</f>
        <v/>
      </c>
      <c r="C90" t="str">
        <f>IFERROR(IF(MATCH(B90,'Jaaractieplan 2026'!$D$4:$D$153,0)&lt;&gt;0, ""), B90)</f>
        <v/>
      </c>
      <c r="D90" t="str">
        <f t="shared" si="2"/>
        <v/>
      </c>
    </row>
    <row r="91" spans="1:4" x14ac:dyDescent="0.2">
      <c r="A91" t="str">
        <f>IF(C91="","",MAX(A$1:A90)+1)</f>
        <v/>
      </c>
      <c r="B91" t="str">
        <f>IF('Realisatie acties 2025'!B92&lt;&gt;"", IF(OR('Realisatie acties 2025'!J92="In uitvoering", AND(OR(AND('Realisatie acties 2025'!J92="Gerealiseerd", 'Realisatie acties 2025'!K92="Ja"), 'Realisatie acties 2025'!J92="Niet in uitvoering"), 'Realisatie acties 2025'!L92=Datum_werkingsjaar+1)), 'Realisatie acties 2025'!B92&amp;"", ""), "")</f>
        <v/>
      </c>
      <c r="C91" t="str">
        <f>IFERROR(IF(MATCH(B91,'Jaaractieplan 2026'!$D$4:$D$153,0)&lt;&gt;0, ""), B91)</f>
        <v/>
      </c>
      <c r="D91" t="str">
        <f t="shared" si="2"/>
        <v/>
      </c>
    </row>
    <row r="92" spans="1:4" x14ac:dyDescent="0.2">
      <c r="A92" t="str">
        <f>IF(C92="","",MAX(A$1:A91)+1)</f>
        <v/>
      </c>
      <c r="B92" t="str">
        <f>IF('Realisatie acties 2025'!B93&lt;&gt;"", IF(OR('Realisatie acties 2025'!J93="In uitvoering", AND(OR(AND('Realisatie acties 2025'!J93="Gerealiseerd", 'Realisatie acties 2025'!K93="Ja"), 'Realisatie acties 2025'!J93="Niet in uitvoering"), 'Realisatie acties 2025'!L93=Datum_werkingsjaar+1)), 'Realisatie acties 2025'!B93&amp;"", ""), "")</f>
        <v/>
      </c>
      <c r="C92" t="str">
        <f>IFERROR(IF(MATCH(B92,'Jaaractieplan 2026'!$D$4:$D$153,0)&lt;&gt;0, ""), B92)</f>
        <v/>
      </c>
      <c r="D92" t="str">
        <f t="shared" si="2"/>
        <v/>
      </c>
    </row>
    <row r="93" spans="1:4" x14ac:dyDescent="0.2">
      <c r="A93" t="str">
        <f>IF(C93="","",MAX(A$1:A92)+1)</f>
        <v/>
      </c>
      <c r="B93" t="str">
        <f>IF('Realisatie acties 2025'!B94&lt;&gt;"", IF(OR('Realisatie acties 2025'!J94="In uitvoering", AND(OR(AND('Realisatie acties 2025'!J94="Gerealiseerd", 'Realisatie acties 2025'!K94="Ja"), 'Realisatie acties 2025'!J94="Niet in uitvoering"), 'Realisatie acties 2025'!L94=Datum_werkingsjaar+1)), 'Realisatie acties 2025'!B94&amp;"", ""), "")</f>
        <v>D2020.016</v>
      </c>
      <c r="C93" t="str">
        <f>IFERROR(IF(MATCH(B93,'Jaaractieplan 2026'!$D$4:$D$153,0)&lt;&gt;0, ""), B93)</f>
        <v/>
      </c>
      <c r="D93" t="str">
        <f t="shared" si="2"/>
        <v/>
      </c>
    </row>
    <row r="94" spans="1:4" x14ac:dyDescent="0.2">
      <c r="A94" t="str">
        <f>IF(C94="","",MAX(A$1:A93)+1)</f>
        <v/>
      </c>
      <c r="B94" t="str">
        <f>IF('Realisatie acties 2025'!B95&lt;&gt;"", IF(OR('Realisatie acties 2025'!J95="In uitvoering", AND(OR(AND('Realisatie acties 2025'!J95="Gerealiseerd", 'Realisatie acties 2025'!K95="Ja"), 'Realisatie acties 2025'!J95="Niet in uitvoering"), 'Realisatie acties 2025'!L95=Datum_werkingsjaar+1)), 'Realisatie acties 2025'!B95&amp;"", ""), "")</f>
        <v/>
      </c>
      <c r="C94" t="str">
        <f>IFERROR(IF(MATCH(B94,'Jaaractieplan 2026'!$D$4:$D$153,0)&lt;&gt;0, ""), B94)</f>
        <v/>
      </c>
      <c r="D94" t="str">
        <f t="shared" si="2"/>
        <v/>
      </c>
    </row>
    <row r="95" spans="1:4" x14ac:dyDescent="0.2">
      <c r="A95" t="str">
        <f>IF(C95="","",MAX(A$1:A94)+1)</f>
        <v/>
      </c>
      <c r="B95" t="str">
        <f>IF('Realisatie acties 2025'!B96&lt;&gt;"", IF(OR('Realisatie acties 2025'!J96="In uitvoering", AND(OR(AND('Realisatie acties 2025'!J96="Gerealiseerd", 'Realisatie acties 2025'!K96="Ja"), 'Realisatie acties 2025'!J96="Niet in uitvoering"), 'Realisatie acties 2025'!L96=Datum_werkingsjaar+1)), 'Realisatie acties 2025'!B96&amp;"", ""), "")</f>
        <v/>
      </c>
      <c r="C95" t="str">
        <f>IFERROR(IF(MATCH(B95,'Jaaractieplan 2026'!$D$4:$D$153,0)&lt;&gt;0, ""), B95)</f>
        <v/>
      </c>
      <c r="D95" t="str">
        <f t="shared" si="2"/>
        <v/>
      </c>
    </row>
    <row r="96" spans="1:4" x14ac:dyDescent="0.2">
      <c r="A96" t="str">
        <f>IF(C96="","",MAX(A$1:A95)+1)</f>
        <v/>
      </c>
      <c r="B96" t="str">
        <f>IF('Realisatie acties 2025'!B97&lt;&gt;"", IF(OR('Realisatie acties 2025'!J97="In uitvoering", AND(OR(AND('Realisatie acties 2025'!J97="Gerealiseerd", 'Realisatie acties 2025'!K97="Ja"), 'Realisatie acties 2025'!J97="Niet in uitvoering"), 'Realisatie acties 2025'!L97=Datum_werkingsjaar+1)), 'Realisatie acties 2025'!B97&amp;"", ""), "")</f>
        <v/>
      </c>
      <c r="C96" t="str">
        <f>IFERROR(IF(MATCH(B96,'Jaaractieplan 2026'!$D$4:$D$153,0)&lt;&gt;0, ""), B96)</f>
        <v/>
      </c>
      <c r="D96" t="str">
        <f t="shared" si="2"/>
        <v/>
      </c>
    </row>
    <row r="97" spans="1:4" x14ac:dyDescent="0.2">
      <c r="A97" t="str">
        <f>IF(C97="","",MAX(A$1:A96)+1)</f>
        <v/>
      </c>
      <c r="B97" t="str">
        <f>IF('Realisatie acties 2025'!B98&lt;&gt;"", IF(OR('Realisatie acties 2025'!J98="In uitvoering", AND(OR(AND('Realisatie acties 2025'!J98="Gerealiseerd", 'Realisatie acties 2025'!K98="Ja"), 'Realisatie acties 2025'!J98="Niet in uitvoering"), 'Realisatie acties 2025'!L98=Datum_werkingsjaar+1)), 'Realisatie acties 2025'!B98&amp;"", ""), "")</f>
        <v/>
      </c>
      <c r="C97" t="str">
        <f>IFERROR(IF(MATCH(B97,'Jaaractieplan 2026'!$D$4:$D$153,0)&lt;&gt;0, ""), B97)</f>
        <v/>
      </c>
      <c r="D97" t="str">
        <f t="shared" si="2"/>
        <v/>
      </c>
    </row>
    <row r="98" spans="1:4" x14ac:dyDescent="0.2">
      <c r="A98" t="str">
        <f>IF(C98="","",MAX(A$1:A97)+1)</f>
        <v/>
      </c>
      <c r="B98" t="str">
        <f>IF('Realisatie acties 2025'!B99&lt;&gt;"", IF(OR('Realisatie acties 2025'!J99="In uitvoering", AND(OR(AND('Realisatie acties 2025'!J99="Gerealiseerd", 'Realisatie acties 2025'!K99="Ja"), 'Realisatie acties 2025'!J99="Niet in uitvoering"), 'Realisatie acties 2025'!L99=Datum_werkingsjaar+1)), 'Realisatie acties 2025'!B99&amp;"", ""), "")</f>
        <v/>
      </c>
      <c r="C98" t="str">
        <f>IFERROR(IF(MATCH(B98,'Jaaractieplan 2026'!$D$4:$D$153,0)&lt;&gt;0, ""), B98)</f>
        <v/>
      </c>
      <c r="D98" t="str">
        <f t="shared" si="2"/>
        <v/>
      </c>
    </row>
    <row r="99" spans="1:4" x14ac:dyDescent="0.2">
      <c r="A99" t="str">
        <f>IF(C99="","",MAX(A$1:A98)+1)</f>
        <v/>
      </c>
      <c r="B99" t="str">
        <f>IF('Realisatie acties 2025'!B100&lt;&gt;"", IF(OR('Realisatie acties 2025'!J100="In uitvoering", AND(OR(AND('Realisatie acties 2025'!J100="Gerealiseerd", 'Realisatie acties 2025'!K100="Ja"), 'Realisatie acties 2025'!J100="Niet in uitvoering"), 'Realisatie acties 2025'!L100=Datum_werkingsjaar+1)), 'Realisatie acties 2025'!B100&amp;"", ""), "")</f>
        <v/>
      </c>
      <c r="C99" t="str">
        <f>IFERROR(IF(MATCH(B99,'Jaaractieplan 2026'!$D$4:$D$153,0)&lt;&gt;0, ""), B99)</f>
        <v/>
      </c>
      <c r="D99" t="str">
        <f t="shared" ref="D99:D130" si="3">IFERROR(INDEX($C$3:$C$499, MATCH(ROW()-ROW($D$2), $A$3:$A$499, 0)), "")</f>
        <v/>
      </c>
    </row>
    <row r="100" spans="1:4" x14ac:dyDescent="0.2">
      <c r="A100" t="str">
        <f>IF(C100="","",MAX(A$1:A99)+1)</f>
        <v/>
      </c>
      <c r="B100" t="str">
        <f>IF('Realisatie acties 2025'!B101&lt;&gt;"", IF(OR('Realisatie acties 2025'!J101="In uitvoering", AND(OR(AND('Realisatie acties 2025'!J101="Gerealiseerd", 'Realisatie acties 2025'!K101="Ja"), 'Realisatie acties 2025'!J101="Niet in uitvoering"), 'Realisatie acties 2025'!L101=Datum_werkingsjaar+1)), 'Realisatie acties 2025'!B101&amp;"", ""), "")</f>
        <v/>
      </c>
      <c r="C100" t="str">
        <f>IFERROR(IF(MATCH(B100,'Jaaractieplan 2026'!$D$4:$D$153,0)&lt;&gt;0, ""), B100)</f>
        <v/>
      </c>
      <c r="D100" t="str">
        <f t="shared" si="3"/>
        <v/>
      </c>
    </row>
    <row r="101" spans="1:4" x14ac:dyDescent="0.2">
      <c r="A101" t="str">
        <f>IF(C101="","",MAX(A$1:A100)+1)</f>
        <v/>
      </c>
      <c r="B101" t="str">
        <f>IF('Realisatie acties 2025'!B102&lt;&gt;"", IF(OR('Realisatie acties 2025'!J102="In uitvoering", AND(OR(AND('Realisatie acties 2025'!J102="Gerealiseerd", 'Realisatie acties 2025'!K102="Ja"), 'Realisatie acties 2025'!J102="Niet in uitvoering"), 'Realisatie acties 2025'!L102=Datum_werkingsjaar+1)), 'Realisatie acties 2025'!B102&amp;"", ""), "")</f>
        <v/>
      </c>
      <c r="C101" t="str">
        <f>IFERROR(IF(MATCH(B101,'Jaaractieplan 2026'!$D$4:$D$153,0)&lt;&gt;0, ""), B101)</f>
        <v/>
      </c>
      <c r="D101" t="str">
        <f t="shared" si="3"/>
        <v/>
      </c>
    </row>
    <row r="102" spans="1:4" x14ac:dyDescent="0.2">
      <c r="A102" t="str">
        <f>IF(C102="","",MAX(A$1:A101)+1)</f>
        <v/>
      </c>
      <c r="B102" t="str">
        <f>IF('Realisatie acties 2025'!B103&lt;&gt;"", IF(OR('Realisatie acties 2025'!J103="In uitvoering", AND(OR(AND('Realisatie acties 2025'!J103="Gerealiseerd", 'Realisatie acties 2025'!K103="Ja"), 'Realisatie acties 2025'!J103="Niet in uitvoering"), 'Realisatie acties 2025'!L103=Datum_werkingsjaar+1)), 'Realisatie acties 2025'!B103&amp;"", ""), "")</f>
        <v>D2020.017</v>
      </c>
      <c r="C102" t="str">
        <f>IFERROR(IF(MATCH(B102,'Jaaractieplan 2026'!$D$4:$D$153,0)&lt;&gt;0, ""), B102)</f>
        <v/>
      </c>
      <c r="D102" t="str">
        <f t="shared" si="3"/>
        <v/>
      </c>
    </row>
    <row r="103" spans="1:4" x14ac:dyDescent="0.2">
      <c r="A103" t="str">
        <f>IF(C103="","",MAX(A$1:A102)+1)</f>
        <v/>
      </c>
      <c r="B103" t="str">
        <f>IF('Realisatie acties 2025'!B104&lt;&gt;"", IF(OR('Realisatie acties 2025'!J104="In uitvoering", AND(OR(AND('Realisatie acties 2025'!J104="Gerealiseerd", 'Realisatie acties 2025'!K104="Ja"), 'Realisatie acties 2025'!J104="Niet in uitvoering"), 'Realisatie acties 2025'!L104=Datum_werkingsjaar+1)), 'Realisatie acties 2025'!B104&amp;"", ""), "")</f>
        <v/>
      </c>
      <c r="C103" t="str">
        <f>IFERROR(IF(MATCH(B103,'Jaaractieplan 2026'!$D$4:$D$153,0)&lt;&gt;0, ""), B103)</f>
        <v/>
      </c>
      <c r="D103" t="str">
        <f t="shared" si="3"/>
        <v/>
      </c>
    </row>
    <row r="104" spans="1:4" x14ac:dyDescent="0.2">
      <c r="A104" t="str">
        <f>IF(C104="","",MAX(A$1:A103)+1)</f>
        <v/>
      </c>
      <c r="B104" t="str">
        <f>IF('Realisatie acties 2025'!B105&lt;&gt;"", IF(OR('Realisatie acties 2025'!J105="In uitvoering", AND(OR(AND('Realisatie acties 2025'!J105="Gerealiseerd", 'Realisatie acties 2025'!K105="Ja"), 'Realisatie acties 2025'!J105="Niet in uitvoering"), 'Realisatie acties 2025'!L105=Datum_werkingsjaar+1)), 'Realisatie acties 2025'!B105&amp;"", ""), "")</f>
        <v/>
      </c>
      <c r="C104" t="str">
        <f>IFERROR(IF(MATCH(B104,'Jaaractieplan 2026'!$D$4:$D$153,0)&lt;&gt;0, ""), B104)</f>
        <v/>
      </c>
      <c r="D104" t="str">
        <f t="shared" si="3"/>
        <v/>
      </c>
    </row>
    <row r="105" spans="1:4" x14ac:dyDescent="0.2">
      <c r="A105" t="str">
        <f>IF(C105="","",MAX(A$1:A104)+1)</f>
        <v/>
      </c>
      <c r="B105" t="str">
        <f>IF('Realisatie acties 2025'!B106&lt;&gt;"", IF(OR('Realisatie acties 2025'!J106="In uitvoering", AND(OR(AND('Realisatie acties 2025'!J106="Gerealiseerd", 'Realisatie acties 2025'!K106="Ja"), 'Realisatie acties 2025'!J106="Niet in uitvoering"), 'Realisatie acties 2025'!L106=Datum_werkingsjaar+1)), 'Realisatie acties 2025'!B106&amp;"", ""), "")</f>
        <v/>
      </c>
      <c r="C105" t="str">
        <f>IFERROR(IF(MATCH(B105,'Jaaractieplan 2026'!$D$4:$D$153,0)&lt;&gt;0, ""), B105)</f>
        <v/>
      </c>
      <c r="D105" t="str">
        <f t="shared" si="3"/>
        <v/>
      </c>
    </row>
    <row r="106" spans="1:4" x14ac:dyDescent="0.2">
      <c r="A106" t="str">
        <f>IF(C106="","",MAX(A$1:A105)+1)</f>
        <v/>
      </c>
      <c r="B106" t="str">
        <f>IF('Realisatie acties 2025'!B107&lt;&gt;"", IF(OR('Realisatie acties 2025'!J107="In uitvoering", AND(OR(AND('Realisatie acties 2025'!J107="Gerealiseerd", 'Realisatie acties 2025'!K107="Ja"), 'Realisatie acties 2025'!J107="Niet in uitvoering"), 'Realisatie acties 2025'!L107=Datum_werkingsjaar+1)), 'Realisatie acties 2025'!B107&amp;"", ""), "")</f>
        <v/>
      </c>
      <c r="C106" t="str">
        <f>IFERROR(IF(MATCH(B106,'Jaaractieplan 2026'!$D$4:$D$153,0)&lt;&gt;0, ""), B106)</f>
        <v/>
      </c>
      <c r="D106" t="str">
        <f t="shared" si="3"/>
        <v/>
      </c>
    </row>
    <row r="107" spans="1:4" x14ac:dyDescent="0.2">
      <c r="A107" t="str">
        <f>IF(C107="","",MAX(A$1:A106)+1)</f>
        <v/>
      </c>
      <c r="B107" t="str">
        <f>IF('Realisatie acties 2025'!B108&lt;&gt;"", IF(OR('Realisatie acties 2025'!J108="In uitvoering", AND(OR(AND('Realisatie acties 2025'!J108="Gerealiseerd", 'Realisatie acties 2025'!K108="Ja"), 'Realisatie acties 2025'!J108="Niet in uitvoering"), 'Realisatie acties 2025'!L108=Datum_werkingsjaar+1)), 'Realisatie acties 2025'!B108&amp;"", ""), "")</f>
        <v/>
      </c>
      <c r="C107" t="str">
        <f>IFERROR(IF(MATCH(B107,'Jaaractieplan 2026'!$D$4:$D$153,0)&lt;&gt;0, ""), B107)</f>
        <v/>
      </c>
      <c r="D107" t="str">
        <f t="shared" si="3"/>
        <v/>
      </c>
    </row>
    <row r="108" spans="1:4" x14ac:dyDescent="0.2">
      <c r="A108" t="str">
        <f>IF(C108="","",MAX(A$1:A107)+1)</f>
        <v/>
      </c>
      <c r="B108" t="str">
        <f>IF('Realisatie acties 2025'!B109&lt;&gt;"", IF(OR('Realisatie acties 2025'!J109="In uitvoering", AND(OR(AND('Realisatie acties 2025'!J109="Gerealiseerd", 'Realisatie acties 2025'!K109="Ja"), 'Realisatie acties 2025'!J109="Niet in uitvoering"), 'Realisatie acties 2025'!L109=Datum_werkingsjaar+1)), 'Realisatie acties 2025'!B109&amp;"", ""), "")</f>
        <v/>
      </c>
      <c r="C108" t="str">
        <f>IFERROR(IF(MATCH(B108,'Jaaractieplan 2026'!$D$4:$D$153,0)&lt;&gt;0, ""), B108)</f>
        <v/>
      </c>
      <c r="D108" t="str">
        <f t="shared" si="3"/>
        <v/>
      </c>
    </row>
    <row r="109" spans="1:4" x14ac:dyDescent="0.2">
      <c r="A109" t="str">
        <f>IF(C109="","",MAX(A$1:A108)+1)</f>
        <v/>
      </c>
      <c r="B109" t="str">
        <f>IF('Realisatie acties 2025'!B110&lt;&gt;"", IF(OR('Realisatie acties 2025'!J110="In uitvoering", AND(OR(AND('Realisatie acties 2025'!J110="Gerealiseerd", 'Realisatie acties 2025'!K110="Ja"), 'Realisatie acties 2025'!J110="Niet in uitvoering"), 'Realisatie acties 2025'!L110=Datum_werkingsjaar+1)), 'Realisatie acties 2025'!B110&amp;"", ""), "")</f>
        <v/>
      </c>
      <c r="C109" t="str">
        <f>IFERROR(IF(MATCH(B109,'Jaaractieplan 2026'!$D$4:$D$153,0)&lt;&gt;0, ""), B109)</f>
        <v/>
      </c>
      <c r="D109" t="str">
        <f t="shared" si="3"/>
        <v/>
      </c>
    </row>
    <row r="110" spans="1:4" x14ac:dyDescent="0.2">
      <c r="A110" t="str">
        <f>IF(C110="","",MAX(A$1:A109)+1)</f>
        <v/>
      </c>
      <c r="B110" t="str">
        <f>IF('Realisatie acties 2025'!B111&lt;&gt;"", IF(OR('Realisatie acties 2025'!J111="In uitvoering", AND(OR(AND('Realisatie acties 2025'!J111="Gerealiseerd", 'Realisatie acties 2025'!K111="Ja"), 'Realisatie acties 2025'!J111="Niet in uitvoering"), 'Realisatie acties 2025'!L111=Datum_werkingsjaar+1)), 'Realisatie acties 2025'!B111&amp;"", ""), "")</f>
        <v/>
      </c>
      <c r="C110" t="str">
        <f>IFERROR(IF(MATCH(B110,'Jaaractieplan 2026'!$D$4:$D$153,0)&lt;&gt;0, ""), B110)</f>
        <v/>
      </c>
      <c r="D110" t="str">
        <f t="shared" si="3"/>
        <v/>
      </c>
    </row>
    <row r="111" spans="1:4" x14ac:dyDescent="0.2">
      <c r="A111" t="str">
        <f>IF(C111="","",MAX(A$1:A110)+1)</f>
        <v/>
      </c>
      <c r="B111" t="str">
        <f>IF('Realisatie acties 2025'!B112&lt;&gt;"", IF(OR('Realisatie acties 2025'!J112="In uitvoering", AND(OR(AND('Realisatie acties 2025'!J112="Gerealiseerd", 'Realisatie acties 2025'!K112="Ja"), 'Realisatie acties 2025'!J112="Niet in uitvoering"), 'Realisatie acties 2025'!L112=Datum_werkingsjaar+1)), 'Realisatie acties 2025'!B112&amp;"", ""), "")</f>
        <v>D2020.018</v>
      </c>
      <c r="C111" t="str">
        <f>IFERROR(IF(MATCH(B111,'Jaaractieplan 2026'!$D$4:$D$153,0)&lt;&gt;0, ""), B111)</f>
        <v/>
      </c>
      <c r="D111" t="str">
        <f t="shared" si="3"/>
        <v/>
      </c>
    </row>
    <row r="112" spans="1:4" x14ac:dyDescent="0.2">
      <c r="A112" t="str">
        <f>IF(C112="","",MAX(A$1:A111)+1)</f>
        <v/>
      </c>
      <c r="B112" t="str">
        <f>IF('Realisatie acties 2025'!B113&lt;&gt;"", IF(OR('Realisatie acties 2025'!J113="In uitvoering", AND(OR(AND('Realisatie acties 2025'!J113="Gerealiseerd", 'Realisatie acties 2025'!K113="Ja"), 'Realisatie acties 2025'!J113="Niet in uitvoering"), 'Realisatie acties 2025'!L113=Datum_werkingsjaar+1)), 'Realisatie acties 2025'!B113&amp;"", ""), "")</f>
        <v/>
      </c>
      <c r="C112" t="str">
        <f>IFERROR(IF(MATCH(B112,'Jaaractieplan 2026'!$D$4:$D$153,0)&lt;&gt;0, ""), B112)</f>
        <v/>
      </c>
      <c r="D112" t="str">
        <f t="shared" si="3"/>
        <v/>
      </c>
    </row>
    <row r="113" spans="1:4" x14ac:dyDescent="0.2">
      <c r="A113" t="str">
        <f>IF(C113="","",MAX(A$1:A112)+1)</f>
        <v/>
      </c>
      <c r="B113" t="str">
        <f>IF('Realisatie acties 2025'!B114&lt;&gt;"", IF(OR('Realisatie acties 2025'!J114="In uitvoering", AND(OR(AND('Realisatie acties 2025'!J114="Gerealiseerd", 'Realisatie acties 2025'!K114="Ja"), 'Realisatie acties 2025'!J114="Niet in uitvoering"), 'Realisatie acties 2025'!L114=Datum_werkingsjaar+1)), 'Realisatie acties 2025'!B114&amp;"", ""), "")</f>
        <v/>
      </c>
      <c r="C113" t="str">
        <f>IFERROR(IF(MATCH(B113,'Jaaractieplan 2026'!$D$4:$D$153,0)&lt;&gt;0, ""), B113)</f>
        <v/>
      </c>
      <c r="D113" t="str">
        <f t="shared" si="3"/>
        <v/>
      </c>
    </row>
    <row r="114" spans="1:4" x14ac:dyDescent="0.2">
      <c r="A114" t="str">
        <f>IF(C114="","",MAX(A$1:A113)+1)</f>
        <v/>
      </c>
      <c r="B114" t="str">
        <f>IF('Realisatie acties 2025'!B115&lt;&gt;"", IF(OR('Realisatie acties 2025'!J115="In uitvoering", AND(OR(AND('Realisatie acties 2025'!J115="Gerealiseerd", 'Realisatie acties 2025'!K115="Ja"), 'Realisatie acties 2025'!J115="Niet in uitvoering"), 'Realisatie acties 2025'!L115=Datum_werkingsjaar+1)), 'Realisatie acties 2025'!B115&amp;"", ""), "")</f>
        <v/>
      </c>
      <c r="C114" t="str">
        <f>IFERROR(IF(MATCH(B114,'Jaaractieplan 2026'!$D$4:$D$153,0)&lt;&gt;0, ""), B114)</f>
        <v/>
      </c>
      <c r="D114" t="str">
        <f t="shared" si="3"/>
        <v/>
      </c>
    </row>
    <row r="115" spans="1:4" x14ac:dyDescent="0.2">
      <c r="A115" t="str">
        <f>IF(C115="","",MAX(A$1:A114)+1)</f>
        <v/>
      </c>
      <c r="B115" t="str">
        <f>IF('Realisatie acties 2025'!B116&lt;&gt;"", IF(OR('Realisatie acties 2025'!J116="In uitvoering", AND(OR(AND('Realisatie acties 2025'!J116="Gerealiseerd", 'Realisatie acties 2025'!K116="Ja"), 'Realisatie acties 2025'!J116="Niet in uitvoering"), 'Realisatie acties 2025'!L116=Datum_werkingsjaar+1)), 'Realisatie acties 2025'!B116&amp;"", ""), "")</f>
        <v/>
      </c>
      <c r="C115" t="str">
        <f>IFERROR(IF(MATCH(B115,'Jaaractieplan 2026'!$D$4:$D$153,0)&lt;&gt;0, ""), B115)</f>
        <v/>
      </c>
      <c r="D115" t="str">
        <f t="shared" si="3"/>
        <v/>
      </c>
    </row>
    <row r="116" spans="1:4" x14ac:dyDescent="0.2">
      <c r="A116" t="str">
        <f>IF(C116="","",MAX(A$1:A115)+1)</f>
        <v/>
      </c>
      <c r="B116" t="str">
        <f>IF('Realisatie acties 2025'!B117&lt;&gt;"", IF(OR('Realisatie acties 2025'!J117="In uitvoering", AND(OR(AND('Realisatie acties 2025'!J117="Gerealiseerd", 'Realisatie acties 2025'!K117="Ja"), 'Realisatie acties 2025'!J117="Niet in uitvoering"), 'Realisatie acties 2025'!L117=Datum_werkingsjaar+1)), 'Realisatie acties 2025'!B117&amp;"", ""), "")</f>
        <v/>
      </c>
      <c r="C116" t="str">
        <f>IFERROR(IF(MATCH(B116,'Jaaractieplan 2026'!$D$4:$D$153,0)&lt;&gt;0, ""), B116)</f>
        <v/>
      </c>
      <c r="D116" t="str">
        <f t="shared" si="3"/>
        <v/>
      </c>
    </row>
    <row r="117" spans="1:4" x14ac:dyDescent="0.2">
      <c r="A117" t="str">
        <f>IF(C117="","",MAX(A$1:A116)+1)</f>
        <v/>
      </c>
      <c r="B117" t="str">
        <f>IF('Realisatie acties 2025'!B118&lt;&gt;"", IF(OR('Realisatie acties 2025'!J118="In uitvoering", AND(OR(AND('Realisatie acties 2025'!J118="Gerealiseerd", 'Realisatie acties 2025'!K118="Ja"), 'Realisatie acties 2025'!J118="Niet in uitvoering"), 'Realisatie acties 2025'!L118=Datum_werkingsjaar+1)), 'Realisatie acties 2025'!B118&amp;"", ""), "")</f>
        <v/>
      </c>
      <c r="C117" t="str">
        <f>IFERROR(IF(MATCH(B117,'Jaaractieplan 2026'!$D$4:$D$153,0)&lt;&gt;0, ""), B117)</f>
        <v/>
      </c>
      <c r="D117" t="str">
        <f t="shared" si="3"/>
        <v/>
      </c>
    </row>
    <row r="118" spans="1:4" x14ac:dyDescent="0.2">
      <c r="A118" t="str">
        <f>IF(C118="","",MAX(A$1:A117)+1)</f>
        <v/>
      </c>
      <c r="B118" t="str">
        <f>IF('Realisatie acties 2025'!B119&lt;&gt;"", IF(OR('Realisatie acties 2025'!J119="In uitvoering", AND(OR(AND('Realisatie acties 2025'!J119="Gerealiseerd", 'Realisatie acties 2025'!K119="Ja"), 'Realisatie acties 2025'!J119="Niet in uitvoering"), 'Realisatie acties 2025'!L119=Datum_werkingsjaar+1)), 'Realisatie acties 2025'!B119&amp;"", ""), "")</f>
        <v/>
      </c>
      <c r="C118" t="str">
        <f>IFERROR(IF(MATCH(B118,'Jaaractieplan 2026'!$D$4:$D$153,0)&lt;&gt;0, ""), B118)</f>
        <v/>
      </c>
      <c r="D118" t="str">
        <f t="shared" si="3"/>
        <v/>
      </c>
    </row>
    <row r="119" spans="1:4" x14ac:dyDescent="0.2">
      <c r="A119" t="str">
        <f>IF(C119="","",MAX(A$1:A118)+1)</f>
        <v/>
      </c>
      <c r="B119" t="str">
        <f>IF('Realisatie acties 2025'!B120&lt;&gt;"", IF(OR('Realisatie acties 2025'!J120="In uitvoering", AND(OR(AND('Realisatie acties 2025'!J120="Gerealiseerd", 'Realisatie acties 2025'!K120="Ja"), 'Realisatie acties 2025'!J120="Niet in uitvoering"), 'Realisatie acties 2025'!L120=Datum_werkingsjaar+1)), 'Realisatie acties 2025'!B120&amp;"", ""), "")</f>
        <v/>
      </c>
      <c r="C119" t="str">
        <f>IFERROR(IF(MATCH(B119,'Jaaractieplan 2026'!$D$4:$D$153,0)&lt;&gt;0, ""), B119)</f>
        <v/>
      </c>
      <c r="D119" t="str">
        <f t="shared" si="3"/>
        <v/>
      </c>
    </row>
    <row r="120" spans="1:4" x14ac:dyDescent="0.2">
      <c r="A120" t="str">
        <f>IF(C120="","",MAX(A$1:A119)+1)</f>
        <v/>
      </c>
      <c r="B120" t="str">
        <f>IF('Realisatie acties 2025'!B121&lt;&gt;"", IF(OR('Realisatie acties 2025'!J121="In uitvoering", AND(OR(AND('Realisatie acties 2025'!J121="Gerealiseerd", 'Realisatie acties 2025'!K121="Ja"), 'Realisatie acties 2025'!J121="Niet in uitvoering"), 'Realisatie acties 2025'!L121=Datum_werkingsjaar+1)), 'Realisatie acties 2025'!B121&amp;"", ""), "")</f>
        <v/>
      </c>
      <c r="C120" t="str">
        <f>IFERROR(IF(MATCH(B120,'Jaaractieplan 2026'!$D$4:$D$153,0)&lt;&gt;0, ""), B120)</f>
        <v/>
      </c>
      <c r="D120" t="str">
        <f t="shared" si="3"/>
        <v/>
      </c>
    </row>
    <row r="121" spans="1:4" x14ac:dyDescent="0.2">
      <c r="A121" t="str">
        <f>IF(C121="","",MAX(A$1:A120)+1)</f>
        <v/>
      </c>
      <c r="B121" t="str">
        <f>IF('Realisatie acties 2025'!B122&lt;&gt;"", IF(OR('Realisatie acties 2025'!J122="In uitvoering", AND(OR(AND('Realisatie acties 2025'!J122="Gerealiseerd", 'Realisatie acties 2025'!K122="Ja"), 'Realisatie acties 2025'!J122="Niet in uitvoering"), 'Realisatie acties 2025'!L122=Datum_werkingsjaar+1)), 'Realisatie acties 2025'!B122&amp;"", ""), "")</f>
        <v/>
      </c>
      <c r="C121" t="str">
        <f>IFERROR(IF(MATCH(B121,'Jaaractieplan 2026'!$D$4:$D$153,0)&lt;&gt;0, ""), B121)</f>
        <v/>
      </c>
      <c r="D121" t="str">
        <f t="shared" si="3"/>
        <v/>
      </c>
    </row>
    <row r="122" spans="1:4" x14ac:dyDescent="0.2">
      <c r="A122" t="str">
        <f>IF(C122="","",MAX(A$1:A121)+1)</f>
        <v/>
      </c>
      <c r="B122" t="str">
        <f>IF('Realisatie acties 2025'!B123&lt;&gt;"", IF(OR('Realisatie acties 2025'!J123="In uitvoering", AND(OR(AND('Realisatie acties 2025'!J123="Gerealiseerd", 'Realisatie acties 2025'!K123="Ja"), 'Realisatie acties 2025'!J123="Niet in uitvoering"), 'Realisatie acties 2025'!L123=Datum_werkingsjaar+1)), 'Realisatie acties 2025'!B123&amp;"", ""), "")</f>
        <v/>
      </c>
      <c r="C122" t="str">
        <f>IFERROR(IF(MATCH(B122,'Jaaractieplan 2026'!$D$4:$D$153,0)&lt;&gt;0, ""), B122)</f>
        <v/>
      </c>
      <c r="D122" t="str">
        <f t="shared" si="3"/>
        <v/>
      </c>
    </row>
    <row r="123" spans="1:4" x14ac:dyDescent="0.2">
      <c r="A123" t="str">
        <f>IF(C123="","",MAX(A$1:A122)+1)</f>
        <v/>
      </c>
      <c r="B123" t="str">
        <f>IF('Realisatie acties 2025'!B124&lt;&gt;"", IF(OR('Realisatie acties 2025'!J124="In uitvoering", AND(OR(AND('Realisatie acties 2025'!J124="Gerealiseerd", 'Realisatie acties 2025'!K124="Ja"), 'Realisatie acties 2025'!J124="Niet in uitvoering"), 'Realisatie acties 2025'!L124=Datum_werkingsjaar+1)), 'Realisatie acties 2025'!B124&amp;"", ""), "")</f>
        <v/>
      </c>
      <c r="C123" t="str">
        <f>IFERROR(IF(MATCH(B123,'Jaaractieplan 2026'!$D$4:$D$153,0)&lt;&gt;0, ""), B123)</f>
        <v/>
      </c>
      <c r="D123" t="str">
        <f t="shared" si="3"/>
        <v/>
      </c>
    </row>
    <row r="124" spans="1:4" x14ac:dyDescent="0.2">
      <c r="A124" t="str">
        <f>IF(C124="","",MAX(A$1:A123)+1)</f>
        <v/>
      </c>
      <c r="B124" t="str">
        <f>IF('Realisatie acties 2025'!B125&lt;&gt;"", IF(OR('Realisatie acties 2025'!J125="In uitvoering", AND(OR(AND('Realisatie acties 2025'!J125="Gerealiseerd", 'Realisatie acties 2025'!K125="Ja"), 'Realisatie acties 2025'!J125="Niet in uitvoering"), 'Realisatie acties 2025'!L125=Datum_werkingsjaar+1)), 'Realisatie acties 2025'!B125&amp;"", ""), "")</f>
        <v/>
      </c>
      <c r="C124" t="str">
        <f>IFERROR(IF(MATCH(B124,'Jaaractieplan 2026'!$D$4:$D$153,0)&lt;&gt;0, ""), B124)</f>
        <v/>
      </c>
      <c r="D124" t="str">
        <f t="shared" si="3"/>
        <v/>
      </c>
    </row>
    <row r="125" spans="1:4" x14ac:dyDescent="0.2">
      <c r="A125" t="str">
        <f>IF(C125="","",MAX(A$1:A124)+1)</f>
        <v/>
      </c>
      <c r="B125" t="str">
        <f>IF('Realisatie acties 2025'!B126&lt;&gt;"", IF(OR('Realisatie acties 2025'!J126="In uitvoering", AND(OR(AND('Realisatie acties 2025'!J126="Gerealiseerd", 'Realisatie acties 2025'!K126="Ja"), 'Realisatie acties 2025'!J126="Niet in uitvoering"), 'Realisatie acties 2025'!L126=Datum_werkingsjaar+1)), 'Realisatie acties 2025'!B126&amp;"", ""), "")</f>
        <v/>
      </c>
      <c r="C125" t="str">
        <f>IFERROR(IF(MATCH(B125,'Jaaractieplan 2026'!$D$4:$D$153,0)&lt;&gt;0, ""), B125)</f>
        <v/>
      </c>
      <c r="D125" t="str">
        <f t="shared" si="3"/>
        <v/>
      </c>
    </row>
    <row r="126" spans="1:4" x14ac:dyDescent="0.2">
      <c r="A126" t="str">
        <f>IF(C126="","",MAX(A$1:A125)+1)</f>
        <v/>
      </c>
      <c r="B126" t="str">
        <f>IF('Realisatie acties 2025'!B127&lt;&gt;"", IF(OR('Realisatie acties 2025'!J127="In uitvoering", AND(OR(AND('Realisatie acties 2025'!J127="Gerealiseerd", 'Realisatie acties 2025'!K127="Ja"), 'Realisatie acties 2025'!J127="Niet in uitvoering"), 'Realisatie acties 2025'!L127=Datum_werkingsjaar+1)), 'Realisatie acties 2025'!B127&amp;"", ""), "")</f>
        <v/>
      </c>
      <c r="C126" t="str">
        <f>IFERROR(IF(MATCH(B126,'Jaaractieplan 2026'!$D$4:$D$153,0)&lt;&gt;0, ""), B126)</f>
        <v/>
      </c>
      <c r="D126" t="str">
        <f t="shared" si="3"/>
        <v/>
      </c>
    </row>
    <row r="127" spans="1:4" x14ac:dyDescent="0.2">
      <c r="A127" t="str">
        <f>IF(C127="","",MAX(A$1:A126)+1)</f>
        <v/>
      </c>
      <c r="B127" t="str">
        <f>IF('Realisatie acties 2025'!B128&lt;&gt;"", IF(OR('Realisatie acties 2025'!J128="In uitvoering", AND(OR(AND('Realisatie acties 2025'!J128="Gerealiseerd", 'Realisatie acties 2025'!K128="Ja"), 'Realisatie acties 2025'!J128="Niet in uitvoering"), 'Realisatie acties 2025'!L128=Datum_werkingsjaar+1)), 'Realisatie acties 2025'!B128&amp;"", ""), "")</f>
        <v/>
      </c>
      <c r="C127" t="str">
        <f>IFERROR(IF(MATCH(B127,'Jaaractieplan 2026'!$D$4:$D$153,0)&lt;&gt;0, ""), B127)</f>
        <v/>
      </c>
      <c r="D127" t="str">
        <f t="shared" si="3"/>
        <v/>
      </c>
    </row>
    <row r="128" spans="1:4" x14ac:dyDescent="0.2">
      <c r="A128" t="str">
        <f>IF(C128="","",MAX(A$1:A127)+1)</f>
        <v/>
      </c>
      <c r="B128" t="str">
        <f>IF('Realisatie acties 2025'!B129&lt;&gt;"", IF(OR('Realisatie acties 2025'!J129="In uitvoering", AND(OR(AND('Realisatie acties 2025'!J129="Gerealiseerd", 'Realisatie acties 2025'!K129="Ja"), 'Realisatie acties 2025'!J129="Niet in uitvoering"), 'Realisatie acties 2025'!L129=Datum_werkingsjaar+1)), 'Realisatie acties 2025'!B129&amp;"", ""), "")</f>
        <v/>
      </c>
      <c r="C128" t="str">
        <f>IFERROR(IF(MATCH(B128,'Jaaractieplan 2026'!$D$4:$D$153,0)&lt;&gt;0, ""), B128)</f>
        <v/>
      </c>
      <c r="D128" t="str">
        <f t="shared" si="3"/>
        <v/>
      </c>
    </row>
    <row r="129" spans="1:4" x14ac:dyDescent="0.2">
      <c r="A129" t="str">
        <f>IF(C129="","",MAX(A$1:A128)+1)</f>
        <v/>
      </c>
      <c r="B129" t="str">
        <f>IF('Realisatie acties 2025'!B130&lt;&gt;"", IF(OR('Realisatie acties 2025'!J130="In uitvoering", AND(OR(AND('Realisatie acties 2025'!J130="Gerealiseerd", 'Realisatie acties 2025'!K130="Ja"), 'Realisatie acties 2025'!J130="Niet in uitvoering"), 'Realisatie acties 2025'!L130=Datum_werkingsjaar+1)), 'Realisatie acties 2025'!B130&amp;"", ""), "")</f>
        <v>D2020.020</v>
      </c>
      <c r="C129" t="str">
        <f>IFERROR(IF(MATCH(B129,'Jaaractieplan 2026'!$D$4:$D$153,0)&lt;&gt;0, ""), B129)</f>
        <v/>
      </c>
      <c r="D129" t="str">
        <f t="shared" si="3"/>
        <v/>
      </c>
    </row>
    <row r="130" spans="1:4" x14ac:dyDescent="0.2">
      <c r="A130" t="str">
        <f>IF(C130="","",MAX(A$1:A129)+1)</f>
        <v/>
      </c>
      <c r="B130" t="str">
        <f>IF('Realisatie acties 2025'!B131&lt;&gt;"", IF(OR('Realisatie acties 2025'!J131="In uitvoering", AND(OR(AND('Realisatie acties 2025'!J131="Gerealiseerd", 'Realisatie acties 2025'!K131="Ja"), 'Realisatie acties 2025'!J131="Niet in uitvoering"), 'Realisatie acties 2025'!L131=Datum_werkingsjaar+1)), 'Realisatie acties 2025'!B131&amp;"", ""), "")</f>
        <v/>
      </c>
      <c r="C130" t="str">
        <f>IFERROR(IF(MATCH(B130,'Jaaractieplan 2026'!$D$4:$D$153,0)&lt;&gt;0, ""), B130)</f>
        <v/>
      </c>
      <c r="D130" t="str">
        <f t="shared" si="3"/>
        <v/>
      </c>
    </row>
    <row r="131" spans="1:4" x14ac:dyDescent="0.2">
      <c r="A131" t="str">
        <f>IF(C131="","",MAX(A$1:A130)+1)</f>
        <v/>
      </c>
      <c r="B131" t="str">
        <f>IF('Realisatie acties 2025'!B132&lt;&gt;"", IF(OR('Realisatie acties 2025'!J132="In uitvoering", AND(OR(AND('Realisatie acties 2025'!J132="Gerealiseerd", 'Realisatie acties 2025'!K132="Ja"), 'Realisatie acties 2025'!J132="Niet in uitvoering"), 'Realisatie acties 2025'!L132=Datum_werkingsjaar+1)), 'Realisatie acties 2025'!B132&amp;"", ""), "")</f>
        <v/>
      </c>
      <c r="C131" t="str">
        <f>IFERROR(IF(MATCH(B131,'Jaaractieplan 2026'!$D$4:$D$153,0)&lt;&gt;0, ""), B131)</f>
        <v/>
      </c>
      <c r="D131" t="str">
        <f t="shared" ref="D131:D152" si="4">IFERROR(INDEX($C$3:$C$499, MATCH(ROW()-ROW($D$2), $A$3:$A$499, 0)), "")</f>
        <v/>
      </c>
    </row>
    <row r="132" spans="1:4" x14ac:dyDescent="0.2">
      <c r="A132" t="str">
        <f>IF(C132="","",MAX(A$1:A131)+1)</f>
        <v/>
      </c>
      <c r="B132" t="str">
        <f>IF('Realisatie acties 2025'!B133&lt;&gt;"", IF(OR('Realisatie acties 2025'!J133="In uitvoering", AND(OR(AND('Realisatie acties 2025'!J133="Gerealiseerd", 'Realisatie acties 2025'!K133="Ja"), 'Realisatie acties 2025'!J133="Niet in uitvoering"), 'Realisatie acties 2025'!L133=Datum_werkingsjaar+1)), 'Realisatie acties 2025'!B133&amp;"", ""), "")</f>
        <v/>
      </c>
      <c r="C132" t="str">
        <f>IFERROR(IF(MATCH(B132,'Jaaractieplan 2026'!$D$4:$D$153,0)&lt;&gt;0, ""), B132)</f>
        <v/>
      </c>
      <c r="D132" t="str">
        <f t="shared" si="4"/>
        <v/>
      </c>
    </row>
    <row r="133" spans="1:4" x14ac:dyDescent="0.2">
      <c r="A133" t="str">
        <f>IF(C133="","",MAX(A$1:A132)+1)</f>
        <v/>
      </c>
      <c r="B133" t="str">
        <f>IF('Realisatie acties 2025'!B134&lt;&gt;"", IF(OR('Realisatie acties 2025'!J134="In uitvoering", AND(OR(AND('Realisatie acties 2025'!J134="Gerealiseerd", 'Realisatie acties 2025'!K134="Ja"), 'Realisatie acties 2025'!J134="Niet in uitvoering"), 'Realisatie acties 2025'!L134=Datum_werkingsjaar+1)), 'Realisatie acties 2025'!B134&amp;"", ""), "")</f>
        <v/>
      </c>
      <c r="C133" t="str">
        <f>IFERROR(IF(MATCH(B133,'Jaaractieplan 2026'!$D$4:$D$153,0)&lt;&gt;0, ""), B133)</f>
        <v/>
      </c>
      <c r="D133" t="str">
        <f t="shared" si="4"/>
        <v/>
      </c>
    </row>
    <row r="134" spans="1:4" x14ac:dyDescent="0.2">
      <c r="A134" t="str">
        <f>IF(C134="","",MAX(A$1:A133)+1)</f>
        <v/>
      </c>
      <c r="B134" t="str">
        <f>IF('Realisatie acties 2025'!B135&lt;&gt;"", IF(OR('Realisatie acties 2025'!J135="In uitvoering", AND(OR(AND('Realisatie acties 2025'!J135="Gerealiseerd", 'Realisatie acties 2025'!K135="Ja"), 'Realisatie acties 2025'!J135="Niet in uitvoering"), 'Realisatie acties 2025'!L135=Datum_werkingsjaar+1)), 'Realisatie acties 2025'!B135&amp;"", ""), "")</f>
        <v/>
      </c>
      <c r="C134" t="str">
        <f>IFERROR(IF(MATCH(B134,'Jaaractieplan 2026'!$D$4:$D$153,0)&lt;&gt;0, ""), B134)</f>
        <v/>
      </c>
      <c r="D134" t="str">
        <f t="shared" si="4"/>
        <v/>
      </c>
    </row>
    <row r="135" spans="1:4" x14ac:dyDescent="0.2">
      <c r="A135" t="str">
        <f>IF(C135="","",MAX(A$1:A134)+1)</f>
        <v/>
      </c>
      <c r="B135" t="str">
        <f>IF('Realisatie acties 2025'!B136&lt;&gt;"", IF(OR('Realisatie acties 2025'!J136="In uitvoering", AND(OR(AND('Realisatie acties 2025'!J136="Gerealiseerd", 'Realisatie acties 2025'!K136="Ja"), 'Realisatie acties 2025'!J136="Niet in uitvoering"), 'Realisatie acties 2025'!L136=Datum_werkingsjaar+1)), 'Realisatie acties 2025'!B136&amp;"", ""), "")</f>
        <v/>
      </c>
      <c r="C135" t="str">
        <f>IFERROR(IF(MATCH(B135,'Jaaractieplan 2026'!$D$4:$D$153,0)&lt;&gt;0, ""), B135)</f>
        <v/>
      </c>
      <c r="D135" t="str">
        <f t="shared" si="4"/>
        <v/>
      </c>
    </row>
    <row r="136" spans="1:4" x14ac:dyDescent="0.2">
      <c r="A136" t="str">
        <f>IF(C136="","",MAX(A$1:A135)+1)</f>
        <v/>
      </c>
      <c r="B136" t="str">
        <f>IF('Realisatie acties 2025'!B137&lt;&gt;"", IF(OR('Realisatie acties 2025'!J137="In uitvoering", AND(OR(AND('Realisatie acties 2025'!J137="Gerealiseerd", 'Realisatie acties 2025'!K137="Ja"), 'Realisatie acties 2025'!J137="Niet in uitvoering"), 'Realisatie acties 2025'!L137=Datum_werkingsjaar+1)), 'Realisatie acties 2025'!B137&amp;"", ""), "")</f>
        <v/>
      </c>
      <c r="C136" t="str">
        <f>IFERROR(IF(MATCH(B136,'Jaaractieplan 2026'!$D$4:$D$153,0)&lt;&gt;0, ""), B136)</f>
        <v/>
      </c>
      <c r="D136" t="str">
        <f t="shared" si="4"/>
        <v/>
      </c>
    </row>
    <row r="137" spans="1:4" x14ac:dyDescent="0.2">
      <c r="A137" t="str">
        <f>IF(C137="","",MAX(A$1:A136)+1)</f>
        <v/>
      </c>
      <c r="B137" t="str">
        <f>IF('Realisatie acties 2025'!B138&lt;&gt;"", IF(OR('Realisatie acties 2025'!J138="In uitvoering", AND(OR(AND('Realisatie acties 2025'!J138="Gerealiseerd", 'Realisatie acties 2025'!K138="Ja"), 'Realisatie acties 2025'!J138="Niet in uitvoering"), 'Realisatie acties 2025'!L138=Datum_werkingsjaar+1)), 'Realisatie acties 2025'!B138&amp;"", ""), "")</f>
        <v/>
      </c>
      <c r="C137" t="str">
        <f>IFERROR(IF(MATCH(B137,'Jaaractieplan 2026'!$D$4:$D$153,0)&lt;&gt;0, ""), B137)</f>
        <v/>
      </c>
      <c r="D137" t="str">
        <f t="shared" si="4"/>
        <v/>
      </c>
    </row>
    <row r="138" spans="1:4" x14ac:dyDescent="0.2">
      <c r="A138" t="str">
        <f>IF(C138="","",MAX(A$1:A137)+1)</f>
        <v/>
      </c>
      <c r="B138" t="str">
        <f>IF('Realisatie acties 2025'!B139&lt;&gt;"", IF(OR('Realisatie acties 2025'!J139="In uitvoering", AND(OR(AND('Realisatie acties 2025'!J139="Gerealiseerd", 'Realisatie acties 2025'!K139="Ja"), 'Realisatie acties 2025'!J139="Niet in uitvoering"), 'Realisatie acties 2025'!L139=Datum_werkingsjaar+1)), 'Realisatie acties 2025'!B139&amp;"", ""), "")</f>
        <v>D2020.021</v>
      </c>
      <c r="C138" t="str">
        <f>IFERROR(IF(MATCH(B138,'Jaaractieplan 2026'!$D$4:$D$153,0)&lt;&gt;0, ""), B138)</f>
        <v/>
      </c>
      <c r="D138" t="str">
        <f t="shared" si="4"/>
        <v/>
      </c>
    </row>
    <row r="139" spans="1:4" x14ac:dyDescent="0.2">
      <c r="A139" t="str">
        <f>IF(C139="","",MAX(A$1:A138)+1)</f>
        <v/>
      </c>
      <c r="B139" t="str">
        <f>IF('Realisatie acties 2025'!B140&lt;&gt;"", IF(OR('Realisatie acties 2025'!J140="In uitvoering", AND(OR(AND('Realisatie acties 2025'!J140="Gerealiseerd", 'Realisatie acties 2025'!K140="Ja"), 'Realisatie acties 2025'!J140="Niet in uitvoering"), 'Realisatie acties 2025'!L140=Datum_werkingsjaar+1)), 'Realisatie acties 2025'!B140&amp;"", ""), "")</f>
        <v/>
      </c>
      <c r="C139" t="str">
        <f>IFERROR(IF(MATCH(B139,'Jaaractieplan 2026'!$D$4:$D$153,0)&lt;&gt;0, ""), B139)</f>
        <v/>
      </c>
      <c r="D139" t="str">
        <f t="shared" si="4"/>
        <v/>
      </c>
    </row>
    <row r="140" spans="1:4" x14ac:dyDescent="0.2">
      <c r="A140" t="str">
        <f>IF(C140="","",MAX(A$1:A139)+1)</f>
        <v/>
      </c>
      <c r="B140" t="str">
        <f>IF('Realisatie acties 2025'!B141&lt;&gt;"", IF(OR('Realisatie acties 2025'!J141="In uitvoering", AND(OR(AND('Realisatie acties 2025'!J141="Gerealiseerd", 'Realisatie acties 2025'!K141="Ja"), 'Realisatie acties 2025'!J141="Niet in uitvoering"), 'Realisatie acties 2025'!L141=Datum_werkingsjaar+1)), 'Realisatie acties 2025'!B141&amp;"", ""), "")</f>
        <v/>
      </c>
      <c r="C140" t="str">
        <f>IFERROR(IF(MATCH(B140,'Jaaractieplan 2026'!$D$4:$D$153,0)&lt;&gt;0, ""), B140)</f>
        <v/>
      </c>
      <c r="D140" t="str">
        <f t="shared" si="4"/>
        <v/>
      </c>
    </row>
    <row r="141" spans="1:4" x14ac:dyDescent="0.2">
      <c r="A141" t="str">
        <f>IF(C141="","",MAX(A$1:A140)+1)</f>
        <v/>
      </c>
      <c r="B141" t="str">
        <f>IF('Realisatie acties 2025'!B142&lt;&gt;"", IF(OR('Realisatie acties 2025'!J142="In uitvoering", AND(OR(AND('Realisatie acties 2025'!J142="Gerealiseerd", 'Realisatie acties 2025'!K142="Ja"), 'Realisatie acties 2025'!J142="Niet in uitvoering"), 'Realisatie acties 2025'!L142=Datum_werkingsjaar+1)), 'Realisatie acties 2025'!B142&amp;"", ""), "")</f>
        <v/>
      </c>
      <c r="C141" t="str">
        <f>IFERROR(IF(MATCH(B141,'Jaaractieplan 2026'!$D$4:$D$153,0)&lt;&gt;0, ""), B141)</f>
        <v/>
      </c>
      <c r="D141" t="str">
        <f t="shared" si="4"/>
        <v/>
      </c>
    </row>
    <row r="142" spans="1:4" x14ac:dyDescent="0.2">
      <c r="A142" t="str">
        <f>IF(C142="","",MAX(A$1:A141)+1)</f>
        <v/>
      </c>
      <c r="B142" t="str">
        <f>IF('Realisatie acties 2025'!B143&lt;&gt;"", IF(OR('Realisatie acties 2025'!J143="In uitvoering", AND(OR(AND('Realisatie acties 2025'!J143="Gerealiseerd", 'Realisatie acties 2025'!K143="Ja"), 'Realisatie acties 2025'!J143="Niet in uitvoering"), 'Realisatie acties 2025'!L143=Datum_werkingsjaar+1)), 'Realisatie acties 2025'!B143&amp;"", ""), "")</f>
        <v/>
      </c>
      <c r="C142" t="str">
        <f>IFERROR(IF(MATCH(B142,'Jaaractieplan 2026'!$D$4:$D$153,0)&lt;&gt;0, ""), B142)</f>
        <v/>
      </c>
      <c r="D142" t="str">
        <f t="shared" si="4"/>
        <v/>
      </c>
    </row>
    <row r="143" spans="1:4" x14ac:dyDescent="0.2">
      <c r="A143" t="str">
        <f>IF(C143="","",MAX(A$1:A142)+1)</f>
        <v/>
      </c>
      <c r="B143" t="str">
        <f>IF('Realisatie acties 2025'!B144&lt;&gt;"", IF(OR('Realisatie acties 2025'!J144="In uitvoering", AND(OR(AND('Realisatie acties 2025'!J144="Gerealiseerd", 'Realisatie acties 2025'!K144="Ja"), 'Realisatie acties 2025'!J144="Niet in uitvoering"), 'Realisatie acties 2025'!L144=Datum_werkingsjaar+1)), 'Realisatie acties 2025'!B144&amp;"", ""), "")</f>
        <v/>
      </c>
      <c r="C143" t="str">
        <f>IFERROR(IF(MATCH(B143,'Jaaractieplan 2026'!$D$4:$D$153,0)&lt;&gt;0, ""), B143)</f>
        <v/>
      </c>
      <c r="D143" t="str">
        <f t="shared" si="4"/>
        <v/>
      </c>
    </row>
    <row r="144" spans="1:4" x14ac:dyDescent="0.2">
      <c r="A144" t="str">
        <f>IF(C144="","",MAX(A$1:A143)+1)</f>
        <v/>
      </c>
      <c r="B144" t="str">
        <f>IF('Realisatie acties 2025'!B145&lt;&gt;"", IF(OR('Realisatie acties 2025'!J145="In uitvoering", AND(OR(AND('Realisatie acties 2025'!J145="Gerealiseerd", 'Realisatie acties 2025'!K145="Ja"), 'Realisatie acties 2025'!J145="Niet in uitvoering"), 'Realisatie acties 2025'!L145=Datum_werkingsjaar+1)), 'Realisatie acties 2025'!B145&amp;"", ""), "")</f>
        <v/>
      </c>
      <c r="C144" t="str">
        <f>IFERROR(IF(MATCH(B144,'Jaaractieplan 2026'!$D$4:$D$153,0)&lt;&gt;0, ""), B144)</f>
        <v/>
      </c>
      <c r="D144" t="str">
        <f t="shared" si="4"/>
        <v/>
      </c>
    </row>
    <row r="145" spans="1:4" x14ac:dyDescent="0.2">
      <c r="A145" t="str">
        <f>IF(C145="","",MAX(A$1:A144)+1)</f>
        <v/>
      </c>
      <c r="B145" t="str">
        <f>IF('Realisatie acties 2025'!B146&lt;&gt;"", IF(OR('Realisatie acties 2025'!J146="In uitvoering", AND(OR(AND('Realisatie acties 2025'!J146="Gerealiseerd", 'Realisatie acties 2025'!K146="Ja"), 'Realisatie acties 2025'!J146="Niet in uitvoering"), 'Realisatie acties 2025'!L146=Datum_werkingsjaar+1)), 'Realisatie acties 2025'!B146&amp;"", ""), "")</f>
        <v/>
      </c>
      <c r="C145" t="str">
        <f>IFERROR(IF(MATCH(B145,'Jaaractieplan 2026'!$D$4:$D$153,0)&lt;&gt;0, ""), B145)</f>
        <v/>
      </c>
      <c r="D145" t="str">
        <f t="shared" si="4"/>
        <v/>
      </c>
    </row>
    <row r="146" spans="1:4" x14ac:dyDescent="0.2">
      <c r="A146" t="str">
        <f>IF(C146="","",MAX(A$1:A145)+1)</f>
        <v/>
      </c>
      <c r="B146" t="str">
        <f>IF('Realisatie acties 2025'!B147&lt;&gt;"", IF(OR('Realisatie acties 2025'!J147="In uitvoering", AND(OR(AND('Realisatie acties 2025'!J147="Gerealiseerd", 'Realisatie acties 2025'!K147="Ja"), 'Realisatie acties 2025'!J147="Niet in uitvoering"), 'Realisatie acties 2025'!L147=Datum_werkingsjaar+1)), 'Realisatie acties 2025'!B147&amp;"", ""), "")</f>
        <v/>
      </c>
      <c r="C146" t="str">
        <f>IFERROR(IF(MATCH(B146,'Jaaractieplan 2026'!$D$4:$D$153,0)&lt;&gt;0, ""), B146)</f>
        <v/>
      </c>
      <c r="D146" t="str">
        <f t="shared" si="4"/>
        <v/>
      </c>
    </row>
    <row r="147" spans="1:4" x14ac:dyDescent="0.2">
      <c r="A147" t="str">
        <f>IF(C147="","",MAX(A$1:A146)+1)</f>
        <v/>
      </c>
      <c r="B147" t="str">
        <f>IF('Realisatie acties 2025'!B148&lt;&gt;"", IF(OR('Realisatie acties 2025'!J148="In uitvoering", AND(OR(AND('Realisatie acties 2025'!J148="Gerealiseerd", 'Realisatie acties 2025'!K148="Ja"), 'Realisatie acties 2025'!J148="Niet in uitvoering"), 'Realisatie acties 2025'!L148=Datum_werkingsjaar+1)), 'Realisatie acties 2025'!B148&amp;"", ""), "")</f>
        <v>D2020.022</v>
      </c>
      <c r="C147" t="str">
        <f>IFERROR(IF(MATCH(B147,'Jaaractieplan 2026'!$D$4:$D$153,0)&lt;&gt;0, ""), B147)</f>
        <v/>
      </c>
      <c r="D147" t="str">
        <f t="shared" si="4"/>
        <v/>
      </c>
    </row>
    <row r="148" spans="1:4" x14ac:dyDescent="0.2">
      <c r="A148" t="str">
        <f>IF(C148="","",MAX(A$1:A147)+1)</f>
        <v/>
      </c>
      <c r="B148" t="str">
        <f>IF('Realisatie acties 2025'!B149&lt;&gt;"", IF(OR('Realisatie acties 2025'!J149="In uitvoering", AND(OR(AND('Realisatie acties 2025'!J149="Gerealiseerd", 'Realisatie acties 2025'!K149="Ja"), 'Realisatie acties 2025'!J149="Niet in uitvoering"), 'Realisatie acties 2025'!L149=Datum_werkingsjaar+1)), 'Realisatie acties 2025'!B149&amp;"", ""), "")</f>
        <v/>
      </c>
      <c r="C148" t="str">
        <f>IFERROR(IF(MATCH(B148,'Jaaractieplan 2026'!$D$4:$D$153,0)&lt;&gt;0, ""), B148)</f>
        <v/>
      </c>
      <c r="D148" t="str">
        <f t="shared" si="4"/>
        <v/>
      </c>
    </row>
    <row r="149" spans="1:4" x14ac:dyDescent="0.2">
      <c r="A149" t="str">
        <f>IF(C149="","",MAX(A$1:A148)+1)</f>
        <v/>
      </c>
      <c r="B149" t="str">
        <f>IF('Realisatie acties 2025'!B150&lt;&gt;"", IF(OR('Realisatie acties 2025'!J150="In uitvoering", AND(OR(AND('Realisatie acties 2025'!J150="Gerealiseerd", 'Realisatie acties 2025'!K150="Ja"), 'Realisatie acties 2025'!J150="Niet in uitvoering"), 'Realisatie acties 2025'!L150=Datum_werkingsjaar+1)), 'Realisatie acties 2025'!B150&amp;"", ""), "")</f>
        <v/>
      </c>
      <c r="C149" t="str">
        <f>IFERROR(IF(MATCH(B149,'Jaaractieplan 2026'!$D$4:$D$153,0)&lt;&gt;0, ""), B149)</f>
        <v/>
      </c>
      <c r="D149" t="str">
        <f t="shared" si="4"/>
        <v/>
      </c>
    </row>
    <row r="150" spans="1:4" x14ac:dyDescent="0.2">
      <c r="A150" t="str">
        <f>IF(C150="","",MAX(A$1:A149)+1)</f>
        <v/>
      </c>
      <c r="B150" t="str">
        <f>IF('Realisatie acties 2025'!B151&lt;&gt;"", IF(OR('Realisatie acties 2025'!J151="In uitvoering", AND(OR(AND('Realisatie acties 2025'!J151="Gerealiseerd", 'Realisatie acties 2025'!K151="Ja"), 'Realisatie acties 2025'!J151="Niet in uitvoering"), 'Realisatie acties 2025'!L151=Datum_werkingsjaar+1)), 'Realisatie acties 2025'!B151&amp;"", ""), "")</f>
        <v/>
      </c>
      <c r="C150" t="str">
        <f>IFERROR(IF(MATCH(B150,'Jaaractieplan 2026'!$D$4:$D$153,0)&lt;&gt;0, ""), B150)</f>
        <v/>
      </c>
      <c r="D150" t="str">
        <f t="shared" si="4"/>
        <v/>
      </c>
    </row>
    <row r="151" spans="1:4" x14ac:dyDescent="0.2">
      <c r="A151" t="str">
        <f>IF(C151="","",MAX(A$1:A150)+1)</f>
        <v/>
      </c>
      <c r="B151" t="str">
        <f>IF('Realisatie acties 2025'!B152&lt;&gt;"", IF(OR('Realisatie acties 2025'!J152="In uitvoering", AND(OR(AND('Realisatie acties 2025'!J152="Gerealiseerd", 'Realisatie acties 2025'!K152="Ja"), 'Realisatie acties 2025'!J152="Niet in uitvoering"), 'Realisatie acties 2025'!L152=Datum_werkingsjaar+1)), 'Realisatie acties 2025'!B152&amp;"", ""), "")</f>
        <v/>
      </c>
      <c r="C151" t="str">
        <f>IFERROR(IF(MATCH(B151,'Jaaractieplan 2026'!$D$4:$D$153,0)&lt;&gt;0, ""), B151)</f>
        <v/>
      </c>
      <c r="D151" t="str">
        <f t="shared" si="4"/>
        <v/>
      </c>
    </row>
    <row r="152" spans="1:4" x14ac:dyDescent="0.2">
      <c r="A152" t="str">
        <f>IF(C152="","",MAX(A$1:A151)+1)</f>
        <v/>
      </c>
      <c r="B152" t="str">
        <f>IF('Realisatie acties 2025'!B153&lt;&gt;"", IF(OR('Realisatie acties 2025'!J153="In uitvoering", AND(OR(AND('Realisatie acties 2025'!J153="Gerealiseerd", 'Realisatie acties 2025'!K153="Ja"), 'Realisatie acties 2025'!J153="Niet in uitvoering"), 'Realisatie acties 2025'!L153=Datum_werkingsjaar+1)), 'Realisatie acties 2025'!B153&amp;"", ""), "")</f>
        <v/>
      </c>
      <c r="C152" t="str">
        <f>IFERROR(IF(MATCH(B152,'Jaaractieplan 2026'!$D$4:$D$153,0)&lt;&gt;0, ""), B152)</f>
        <v/>
      </c>
      <c r="D152" t="str">
        <f t="shared" si="4"/>
        <v/>
      </c>
    </row>
    <row r="153" spans="1:4" x14ac:dyDescent="0.2">
      <c r="A153" t="str">
        <f>IF(C153="","",MAX(A$1:A152)+1)</f>
        <v/>
      </c>
      <c r="B153" t="str">
        <f>IF('Realisatie acties 2025'!B154&lt;&gt;"", IF(OR('Realisatie acties 2025'!J154="In uitvoering", AND(OR(AND('Realisatie acties 2025'!J154="Gerealiseerd", 'Realisatie acties 2025'!K154="Ja"), 'Realisatie acties 2025'!J154="Niet in uitvoering"), 'Realisatie acties 2025'!L154=Datum_werkingsjaar+1)), 'Realisatie acties 2025'!B154&amp;"", ""), "")</f>
        <v/>
      </c>
      <c r="C153" t="str">
        <f>IFERROR(IF(MATCH(B153,'Jaaractieplan 2026'!$D$4:$D$153,0)&lt;&gt;0, ""), B153)</f>
        <v/>
      </c>
      <c r="D153" s="16"/>
    </row>
    <row r="154" spans="1:4" x14ac:dyDescent="0.2">
      <c r="A154" t="str">
        <f>IF(C154="","",MAX(A$1:A153)+1)</f>
        <v/>
      </c>
      <c r="B154" t="str">
        <f>IF('Realisatie acties 2025'!B155&lt;&gt;"", IF(OR('Realisatie acties 2025'!J155="In uitvoering", AND(OR(AND('Realisatie acties 2025'!J155="Gerealiseerd", 'Realisatie acties 2025'!K155="Ja"), 'Realisatie acties 2025'!J155="Niet in uitvoering"), 'Realisatie acties 2025'!L155=Datum_werkingsjaar+1)), 'Realisatie acties 2025'!B155&amp;"", ""), "")</f>
        <v/>
      </c>
      <c r="C154" t="str">
        <f>IFERROR(IF(MATCH(B154,'Jaaractieplan 2026'!$D$4:$D$153,0)&lt;&gt;0, ""), B154)</f>
        <v/>
      </c>
      <c r="D154" s="13">
        <f>COUNTA(D3:D152)-COUNTBLANK(D3:D152)</f>
        <v>0</v>
      </c>
    </row>
    <row r="155" spans="1:4" x14ac:dyDescent="0.2">
      <c r="A155" t="str">
        <f>IF(C155="","",MAX(A$1:A154)+1)</f>
        <v/>
      </c>
      <c r="B155" t="str">
        <f>IF('Realisatie acties 2025'!B156&lt;&gt;"", IF(OR('Realisatie acties 2025'!J156="In uitvoering", AND(OR(AND('Realisatie acties 2025'!J156="Gerealiseerd", 'Realisatie acties 2025'!K156="Ja"), 'Realisatie acties 2025'!J156="Niet in uitvoering"), 'Realisatie acties 2025'!L156=Datum_werkingsjaar+1)), 'Realisatie acties 2025'!B156&amp;"", ""), "")</f>
        <v/>
      </c>
      <c r="C155" t="str">
        <f>IFERROR(IF(MATCH(B155,'Jaaractieplan 2026'!$D$4:$D$153,0)&lt;&gt;0, ""), B155)</f>
        <v/>
      </c>
    </row>
    <row r="156" spans="1:4" x14ac:dyDescent="0.2">
      <c r="A156" t="str">
        <f>IF(C156="","",MAX(A$1:A155)+1)</f>
        <v/>
      </c>
      <c r="B156" t="str">
        <f>IF('Realisatie acties 2025'!B157&lt;&gt;"", IF(OR('Realisatie acties 2025'!J157="In uitvoering", AND(OR(AND('Realisatie acties 2025'!J157="Gerealiseerd", 'Realisatie acties 2025'!K157="Ja"), 'Realisatie acties 2025'!J157="Niet in uitvoering"), 'Realisatie acties 2025'!L157=Datum_werkingsjaar+1)), 'Realisatie acties 2025'!B157&amp;"", ""), "")</f>
        <v>D2020.024</v>
      </c>
      <c r="C156" t="str">
        <f>IFERROR(IF(MATCH(B156,'Jaaractieplan 2026'!$D$4:$D$153,0)&lt;&gt;0, ""), B156)</f>
        <v/>
      </c>
    </row>
    <row r="157" spans="1:4" x14ac:dyDescent="0.2">
      <c r="A157" t="str">
        <f>IF(C157="","",MAX(A$1:A156)+1)</f>
        <v/>
      </c>
      <c r="B157" t="str">
        <f>IF('Realisatie acties 2025'!B158&lt;&gt;"", IF(OR('Realisatie acties 2025'!J158="In uitvoering", AND(OR(AND('Realisatie acties 2025'!J158="Gerealiseerd", 'Realisatie acties 2025'!K158="Ja"), 'Realisatie acties 2025'!J158="Niet in uitvoering"), 'Realisatie acties 2025'!L158=Datum_werkingsjaar+1)), 'Realisatie acties 2025'!B158&amp;"", ""), "")</f>
        <v/>
      </c>
      <c r="C157" t="str">
        <f>IFERROR(IF(MATCH(B157,'Jaaractieplan 2026'!$D$4:$D$153,0)&lt;&gt;0, ""), B157)</f>
        <v/>
      </c>
    </row>
    <row r="158" spans="1:4" x14ac:dyDescent="0.2">
      <c r="A158" t="str">
        <f>IF(C158="","",MAX(A$1:A157)+1)</f>
        <v/>
      </c>
      <c r="B158" t="str">
        <f>IF('Realisatie acties 2025'!B159&lt;&gt;"", IF(OR('Realisatie acties 2025'!J159="In uitvoering", AND(OR(AND('Realisatie acties 2025'!J159="Gerealiseerd", 'Realisatie acties 2025'!K159="Ja"), 'Realisatie acties 2025'!J159="Niet in uitvoering"), 'Realisatie acties 2025'!L159=Datum_werkingsjaar+1)), 'Realisatie acties 2025'!B159&amp;"", ""), "")</f>
        <v/>
      </c>
      <c r="C158" t="str">
        <f>IFERROR(IF(MATCH(B158,'Jaaractieplan 2026'!$D$4:$D$153,0)&lt;&gt;0, ""), B158)</f>
        <v/>
      </c>
    </row>
    <row r="159" spans="1:4" x14ac:dyDescent="0.2">
      <c r="A159" t="str">
        <f>IF(C159="","",MAX(A$1:A158)+1)</f>
        <v/>
      </c>
      <c r="B159" t="str">
        <f>IF('Realisatie acties 2025'!B160&lt;&gt;"", IF(OR('Realisatie acties 2025'!J160="In uitvoering", AND(OR(AND('Realisatie acties 2025'!J160="Gerealiseerd", 'Realisatie acties 2025'!K160="Ja"), 'Realisatie acties 2025'!J160="Niet in uitvoering"), 'Realisatie acties 2025'!L160=Datum_werkingsjaar+1)), 'Realisatie acties 2025'!B160&amp;"", ""), "")</f>
        <v/>
      </c>
      <c r="C159" t="str">
        <f>IFERROR(IF(MATCH(B159,'Jaaractieplan 2026'!$D$4:$D$153,0)&lt;&gt;0, ""), B159)</f>
        <v/>
      </c>
    </row>
    <row r="160" spans="1:4" x14ac:dyDescent="0.2">
      <c r="A160" t="str">
        <f>IF(C160="","",MAX(A$1:A159)+1)</f>
        <v/>
      </c>
      <c r="B160" t="str">
        <f>IF('Realisatie acties 2025'!B161&lt;&gt;"", IF(OR('Realisatie acties 2025'!J161="In uitvoering", AND(OR(AND('Realisatie acties 2025'!J161="Gerealiseerd", 'Realisatie acties 2025'!K161="Ja"), 'Realisatie acties 2025'!J161="Niet in uitvoering"), 'Realisatie acties 2025'!L161=Datum_werkingsjaar+1)), 'Realisatie acties 2025'!B161&amp;"", ""), "")</f>
        <v/>
      </c>
      <c r="C160" t="str">
        <f>IFERROR(IF(MATCH(B160,'Jaaractieplan 2026'!$D$4:$D$153,0)&lt;&gt;0, ""), B160)</f>
        <v/>
      </c>
    </row>
    <row r="161" spans="1:3" x14ac:dyDescent="0.2">
      <c r="A161" t="str">
        <f>IF(C161="","",MAX(A$1:A160)+1)</f>
        <v/>
      </c>
      <c r="B161" t="str">
        <f>IF('Realisatie acties 2025'!B162&lt;&gt;"", IF(OR('Realisatie acties 2025'!J162="In uitvoering", AND(OR(AND('Realisatie acties 2025'!J162="Gerealiseerd", 'Realisatie acties 2025'!K162="Ja"), 'Realisatie acties 2025'!J162="Niet in uitvoering"), 'Realisatie acties 2025'!L162=Datum_werkingsjaar+1)), 'Realisatie acties 2025'!B162&amp;"", ""), "")</f>
        <v/>
      </c>
      <c r="C161" t="str">
        <f>IFERROR(IF(MATCH(B161,'Jaaractieplan 2026'!$D$4:$D$153,0)&lt;&gt;0, ""), B161)</f>
        <v/>
      </c>
    </row>
    <row r="162" spans="1:3" x14ac:dyDescent="0.2">
      <c r="A162" t="str">
        <f>IF(C162="","",MAX(A$1:A161)+1)</f>
        <v/>
      </c>
      <c r="B162" t="str">
        <f>IF('Realisatie acties 2025'!B163&lt;&gt;"", IF(OR('Realisatie acties 2025'!J163="In uitvoering", AND(OR(AND('Realisatie acties 2025'!J163="Gerealiseerd", 'Realisatie acties 2025'!K163="Ja"), 'Realisatie acties 2025'!J163="Niet in uitvoering"), 'Realisatie acties 2025'!L163=Datum_werkingsjaar+1)), 'Realisatie acties 2025'!B163&amp;"", ""), "")</f>
        <v/>
      </c>
      <c r="C162" t="str">
        <f>IFERROR(IF(MATCH(B162,'Jaaractieplan 2026'!$D$4:$D$153,0)&lt;&gt;0, ""), B162)</f>
        <v/>
      </c>
    </row>
    <row r="163" spans="1:3" x14ac:dyDescent="0.2">
      <c r="A163" t="str">
        <f>IF(C163="","",MAX(A$1:A162)+1)</f>
        <v/>
      </c>
      <c r="B163" t="str">
        <f>IF('Realisatie acties 2025'!B164&lt;&gt;"", IF(OR('Realisatie acties 2025'!J164="In uitvoering", AND(OR(AND('Realisatie acties 2025'!J164="Gerealiseerd", 'Realisatie acties 2025'!K164="Ja"), 'Realisatie acties 2025'!J164="Niet in uitvoering"), 'Realisatie acties 2025'!L164=Datum_werkingsjaar+1)), 'Realisatie acties 2025'!B164&amp;"", ""), "")</f>
        <v/>
      </c>
      <c r="C163" t="str">
        <f>IFERROR(IF(MATCH(B163,'Jaaractieplan 2026'!$D$4:$D$153,0)&lt;&gt;0, ""), B163)</f>
        <v/>
      </c>
    </row>
    <row r="164" spans="1:3" x14ac:dyDescent="0.2">
      <c r="A164" t="str">
        <f>IF(C164="","",MAX(A$1:A163)+1)</f>
        <v/>
      </c>
      <c r="B164" t="str">
        <f>IF('Realisatie acties 2025'!B165&lt;&gt;"", IF(OR('Realisatie acties 2025'!J165="In uitvoering", AND(OR(AND('Realisatie acties 2025'!J165="Gerealiseerd", 'Realisatie acties 2025'!K165="Ja"), 'Realisatie acties 2025'!J165="Niet in uitvoering"), 'Realisatie acties 2025'!L165=Datum_werkingsjaar+1)), 'Realisatie acties 2025'!B165&amp;"", ""), "")</f>
        <v/>
      </c>
      <c r="C164" t="str">
        <f>IFERROR(IF(MATCH(B164,'Jaaractieplan 2026'!$D$4:$D$153,0)&lt;&gt;0, ""), B164)</f>
        <v/>
      </c>
    </row>
    <row r="165" spans="1:3" x14ac:dyDescent="0.2">
      <c r="A165" t="str">
        <f>IF(C165="","",MAX(A$1:A164)+1)</f>
        <v/>
      </c>
      <c r="B165" t="str">
        <f>IF('Realisatie acties 2025'!B166&lt;&gt;"", IF(OR('Realisatie acties 2025'!J166="In uitvoering", AND(OR(AND('Realisatie acties 2025'!J166="Gerealiseerd", 'Realisatie acties 2025'!K166="Ja"), 'Realisatie acties 2025'!J166="Niet in uitvoering"), 'Realisatie acties 2025'!L166=Datum_werkingsjaar+1)), 'Realisatie acties 2025'!B166&amp;"", ""), "")</f>
        <v>D2021.002</v>
      </c>
      <c r="C165" t="str">
        <f>IFERROR(IF(MATCH(B165,'Jaaractieplan 2026'!$D$4:$D$153,0)&lt;&gt;0, ""), B165)</f>
        <v/>
      </c>
    </row>
    <row r="166" spans="1:3" x14ac:dyDescent="0.2">
      <c r="A166" t="str">
        <f>IF(C166="","",MAX(A$1:A165)+1)</f>
        <v/>
      </c>
      <c r="B166" t="str">
        <f>IF('Realisatie acties 2025'!B167&lt;&gt;"", IF(OR('Realisatie acties 2025'!J167="In uitvoering", AND(OR(AND('Realisatie acties 2025'!J167="Gerealiseerd", 'Realisatie acties 2025'!K167="Ja"), 'Realisatie acties 2025'!J167="Niet in uitvoering"), 'Realisatie acties 2025'!L167=Datum_werkingsjaar+1)), 'Realisatie acties 2025'!B167&amp;"", ""), "")</f>
        <v/>
      </c>
      <c r="C166" t="str">
        <f>IFERROR(IF(MATCH(B166,'Jaaractieplan 2026'!$D$4:$D$153,0)&lt;&gt;0, ""), B166)</f>
        <v/>
      </c>
    </row>
    <row r="167" spans="1:3" x14ac:dyDescent="0.2">
      <c r="A167" t="str">
        <f>IF(C167="","",MAX(A$1:A166)+1)</f>
        <v/>
      </c>
      <c r="B167" t="str">
        <f>IF('Realisatie acties 2025'!B168&lt;&gt;"", IF(OR('Realisatie acties 2025'!J168="In uitvoering", AND(OR(AND('Realisatie acties 2025'!J168="Gerealiseerd", 'Realisatie acties 2025'!K168="Ja"), 'Realisatie acties 2025'!J168="Niet in uitvoering"), 'Realisatie acties 2025'!L168=Datum_werkingsjaar+1)), 'Realisatie acties 2025'!B168&amp;"", ""), "")</f>
        <v/>
      </c>
      <c r="C167" t="str">
        <f>IFERROR(IF(MATCH(B167,'Jaaractieplan 2026'!$D$4:$D$153,0)&lt;&gt;0, ""), B167)</f>
        <v/>
      </c>
    </row>
    <row r="168" spans="1:3" x14ac:dyDescent="0.2">
      <c r="A168" t="str">
        <f>IF(C168="","",MAX(A$1:A167)+1)</f>
        <v/>
      </c>
      <c r="B168" t="str">
        <f>IF('Realisatie acties 2025'!B169&lt;&gt;"", IF(OR('Realisatie acties 2025'!J169="In uitvoering", AND(OR(AND('Realisatie acties 2025'!J169="Gerealiseerd", 'Realisatie acties 2025'!K169="Ja"), 'Realisatie acties 2025'!J169="Niet in uitvoering"), 'Realisatie acties 2025'!L169=Datum_werkingsjaar+1)), 'Realisatie acties 2025'!B169&amp;"", ""), "")</f>
        <v/>
      </c>
      <c r="C168" t="str">
        <f>IFERROR(IF(MATCH(B168,'Jaaractieplan 2026'!$D$4:$D$153,0)&lt;&gt;0, ""), B168)</f>
        <v/>
      </c>
    </row>
    <row r="169" spans="1:3" x14ac:dyDescent="0.2">
      <c r="A169" t="str">
        <f>IF(C169="","",MAX(A$1:A168)+1)</f>
        <v/>
      </c>
      <c r="B169" t="str">
        <f>IF('Realisatie acties 2025'!B170&lt;&gt;"", IF(OR('Realisatie acties 2025'!J170="In uitvoering", AND(OR(AND('Realisatie acties 2025'!J170="Gerealiseerd", 'Realisatie acties 2025'!K170="Ja"), 'Realisatie acties 2025'!J170="Niet in uitvoering"), 'Realisatie acties 2025'!L170=Datum_werkingsjaar+1)), 'Realisatie acties 2025'!B170&amp;"", ""), "")</f>
        <v/>
      </c>
      <c r="C169" t="str">
        <f>IFERROR(IF(MATCH(B169,'Jaaractieplan 2026'!$D$4:$D$153,0)&lt;&gt;0, ""), B169)</f>
        <v/>
      </c>
    </row>
    <row r="170" spans="1:3" x14ac:dyDescent="0.2">
      <c r="A170" t="str">
        <f>IF(C170="","",MAX(A$1:A169)+1)</f>
        <v/>
      </c>
      <c r="B170" t="str">
        <f>IF('Realisatie acties 2025'!B171&lt;&gt;"", IF(OR('Realisatie acties 2025'!J171="In uitvoering", AND(OR(AND('Realisatie acties 2025'!J171="Gerealiseerd", 'Realisatie acties 2025'!K171="Ja"), 'Realisatie acties 2025'!J171="Niet in uitvoering"), 'Realisatie acties 2025'!L171=Datum_werkingsjaar+1)), 'Realisatie acties 2025'!B171&amp;"", ""), "")</f>
        <v/>
      </c>
      <c r="C170" t="str">
        <f>IFERROR(IF(MATCH(B170,'Jaaractieplan 2026'!$D$4:$D$153,0)&lt;&gt;0, ""), B170)</f>
        <v/>
      </c>
    </row>
    <row r="171" spans="1:3" x14ac:dyDescent="0.2">
      <c r="A171" t="str">
        <f>IF(C171="","",MAX(A$1:A170)+1)</f>
        <v/>
      </c>
      <c r="B171" t="str">
        <f>IF('Realisatie acties 2025'!B172&lt;&gt;"", IF(OR('Realisatie acties 2025'!J172="In uitvoering", AND(OR(AND('Realisatie acties 2025'!J172="Gerealiseerd", 'Realisatie acties 2025'!K172="Ja"), 'Realisatie acties 2025'!J172="Niet in uitvoering"), 'Realisatie acties 2025'!L172=Datum_werkingsjaar+1)), 'Realisatie acties 2025'!B172&amp;"", ""), "")</f>
        <v/>
      </c>
      <c r="C171" t="str">
        <f>IFERROR(IF(MATCH(B171,'Jaaractieplan 2026'!$D$4:$D$153,0)&lt;&gt;0, ""), B171)</f>
        <v/>
      </c>
    </row>
    <row r="172" spans="1:3" x14ac:dyDescent="0.2">
      <c r="A172" t="str">
        <f>IF(C172="","",MAX(A$1:A171)+1)</f>
        <v/>
      </c>
      <c r="B172" t="str">
        <f>IF('Realisatie acties 2025'!B173&lt;&gt;"", IF(OR('Realisatie acties 2025'!J173="In uitvoering", AND(OR(AND('Realisatie acties 2025'!J173="Gerealiseerd", 'Realisatie acties 2025'!K173="Ja"), 'Realisatie acties 2025'!J173="Niet in uitvoering"), 'Realisatie acties 2025'!L173=Datum_werkingsjaar+1)), 'Realisatie acties 2025'!B173&amp;"", ""), "")</f>
        <v/>
      </c>
      <c r="C172" t="str">
        <f>IFERROR(IF(MATCH(B172,'Jaaractieplan 2026'!$D$4:$D$153,0)&lt;&gt;0, ""), B172)</f>
        <v/>
      </c>
    </row>
    <row r="173" spans="1:3" x14ac:dyDescent="0.2">
      <c r="A173" t="str">
        <f>IF(C173="","",MAX(A$1:A172)+1)</f>
        <v/>
      </c>
      <c r="B173" t="str">
        <f>IF('Realisatie acties 2025'!B174&lt;&gt;"", IF(OR('Realisatie acties 2025'!J174="In uitvoering", AND(OR(AND('Realisatie acties 2025'!J174="Gerealiseerd", 'Realisatie acties 2025'!K174="Ja"), 'Realisatie acties 2025'!J174="Niet in uitvoering"), 'Realisatie acties 2025'!L174=Datum_werkingsjaar+1)), 'Realisatie acties 2025'!B174&amp;"", ""), "")</f>
        <v/>
      </c>
      <c r="C173" t="str">
        <f>IFERROR(IF(MATCH(B173,'Jaaractieplan 2026'!$D$4:$D$153,0)&lt;&gt;0, ""), B173)</f>
        <v/>
      </c>
    </row>
    <row r="174" spans="1:3" x14ac:dyDescent="0.2">
      <c r="A174" t="str">
        <f>IF(C174="","",MAX(A$1:A173)+1)</f>
        <v/>
      </c>
      <c r="B174" t="str">
        <f>IF('Realisatie acties 2025'!B175&lt;&gt;"", IF(OR('Realisatie acties 2025'!J175="In uitvoering", AND(OR(AND('Realisatie acties 2025'!J175="Gerealiseerd", 'Realisatie acties 2025'!K175="Ja"), 'Realisatie acties 2025'!J175="Niet in uitvoering"), 'Realisatie acties 2025'!L175=Datum_werkingsjaar+1)), 'Realisatie acties 2025'!B175&amp;"", ""), "")</f>
        <v>D2021.003</v>
      </c>
      <c r="C174" t="str">
        <f>IFERROR(IF(MATCH(B174,'Jaaractieplan 2026'!$D$4:$D$153,0)&lt;&gt;0, ""), B174)</f>
        <v/>
      </c>
    </row>
    <row r="175" spans="1:3" x14ac:dyDescent="0.2">
      <c r="A175" t="str">
        <f>IF(C175="","",MAX(A$1:A174)+1)</f>
        <v/>
      </c>
      <c r="B175" t="str">
        <f>IF('Realisatie acties 2025'!B176&lt;&gt;"", IF(OR('Realisatie acties 2025'!J176="In uitvoering", AND(OR(AND('Realisatie acties 2025'!J176="Gerealiseerd", 'Realisatie acties 2025'!K176="Ja"), 'Realisatie acties 2025'!J176="Niet in uitvoering"), 'Realisatie acties 2025'!L176=Datum_werkingsjaar+1)), 'Realisatie acties 2025'!B176&amp;"", ""), "")</f>
        <v/>
      </c>
      <c r="C175" t="str">
        <f>IFERROR(IF(MATCH(B175,'Jaaractieplan 2026'!$D$4:$D$153,0)&lt;&gt;0, ""), B175)</f>
        <v/>
      </c>
    </row>
    <row r="176" spans="1:3" x14ac:dyDescent="0.2">
      <c r="A176" t="str">
        <f>IF(C176="","",MAX(A$1:A175)+1)</f>
        <v/>
      </c>
      <c r="B176" t="str">
        <f>IF('Realisatie acties 2025'!B177&lt;&gt;"", IF(OR('Realisatie acties 2025'!J177="In uitvoering", AND(OR(AND('Realisatie acties 2025'!J177="Gerealiseerd", 'Realisatie acties 2025'!K177="Ja"), 'Realisatie acties 2025'!J177="Niet in uitvoering"), 'Realisatie acties 2025'!L177=Datum_werkingsjaar+1)), 'Realisatie acties 2025'!B177&amp;"", ""), "")</f>
        <v/>
      </c>
      <c r="C176" t="str">
        <f>IFERROR(IF(MATCH(B176,'Jaaractieplan 2026'!$D$4:$D$153,0)&lt;&gt;0, ""), B176)</f>
        <v/>
      </c>
    </row>
    <row r="177" spans="1:3" x14ac:dyDescent="0.2">
      <c r="A177" t="str">
        <f>IF(C177="","",MAX(A$1:A176)+1)</f>
        <v/>
      </c>
      <c r="B177" t="str">
        <f>IF('Realisatie acties 2025'!B178&lt;&gt;"", IF(OR('Realisatie acties 2025'!J178="In uitvoering", AND(OR(AND('Realisatie acties 2025'!J178="Gerealiseerd", 'Realisatie acties 2025'!K178="Ja"), 'Realisatie acties 2025'!J178="Niet in uitvoering"), 'Realisatie acties 2025'!L178=Datum_werkingsjaar+1)), 'Realisatie acties 2025'!B178&amp;"", ""), "")</f>
        <v/>
      </c>
      <c r="C177" t="str">
        <f>IFERROR(IF(MATCH(B177,'Jaaractieplan 2026'!$D$4:$D$153,0)&lt;&gt;0, ""), B177)</f>
        <v/>
      </c>
    </row>
    <row r="178" spans="1:3" x14ac:dyDescent="0.2">
      <c r="A178" t="str">
        <f>IF(C178="","",MAX(A$1:A177)+1)</f>
        <v/>
      </c>
      <c r="B178" t="str">
        <f>IF('Realisatie acties 2025'!B179&lt;&gt;"", IF(OR('Realisatie acties 2025'!J179="In uitvoering", AND(OR(AND('Realisatie acties 2025'!J179="Gerealiseerd", 'Realisatie acties 2025'!K179="Ja"), 'Realisatie acties 2025'!J179="Niet in uitvoering"), 'Realisatie acties 2025'!L179=Datum_werkingsjaar+1)), 'Realisatie acties 2025'!B179&amp;"", ""), "")</f>
        <v/>
      </c>
      <c r="C178" t="str">
        <f>IFERROR(IF(MATCH(B178,'Jaaractieplan 2026'!$D$4:$D$153,0)&lt;&gt;0, ""), B178)</f>
        <v/>
      </c>
    </row>
    <row r="179" spans="1:3" x14ac:dyDescent="0.2">
      <c r="A179" t="str">
        <f>IF(C179="","",MAX(A$1:A178)+1)</f>
        <v/>
      </c>
      <c r="B179" t="str">
        <f>IF('Realisatie acties 2025'!B180&lt;&gt;"", IF(OR('Realisatie acties 2025'!J180="In uitvoering", AND(OR(AND('Realisatie acties 2025'!J180="Gerealiseerd", 'Realisatie acties 2025'!K180="Ja"), 'Realisatie acties 2025'!J180="Niet in uitvoering"), 'Realisatie acties 2025'!L180=Datum_werkingsjaar+1)), 'Realisatie acties 2025'!B180&amp;"", ""), "")</f>
        <v/>
      </c>
      <c r="C179" t="str">
        <f>IFERROR(IF(MATCH(B179,'Jaaractieplan 2026'!$D$4:$D$153,0)&lt;&gt;0, ""), B179)</f>
        <v/>
      </c>
    </row>
    <row r="180" spans="1:3" x14ac:dyDescent="0.2">
      <c r="A180" t="str">
        <f>IF(C180="","",MAX(A$1:A179)+1)</f>
        <v/>
      </c>
      <c r="B180" t="str">
        <f>IF('Realisatie acties 2025'!B181&lt;&gt;"", IF(OR('Realisatie acties 2025'!J181="In uitvoering", AND(OR(AND('Realisatie acties 2025'!J181="Gerealiseerd", 'Realisatie acties 2025'!K181="Ja"), 'Realisatie acties 2025'!J181="Niet in uitvoering"), 'Realisatie acties 2025'!L181=Datum_werkingsjaar+1)), 'Realisatie acties 2025'!B181&amp;"", ""), "")</f>
        <v/>
      </c>
      <c r="C180" t="str">
        <f>IFERROR(IF(MATCH(B180,'Jaaractieplan 2026'!$D$4:$D$153,0)&lt;&gt;0, ""), B180)</f>
        <v/>
      </c>
    </row>
    <row r="181" spans="1:3" x14ac:dyDescent="0.2">
      <c r="A181" t="str">
        <f>IF(C181="","",MAX(A$1:A180)+1)</f>
        <v/>
      </c>
      <c r="B181" t="str">
        <f>IF('Realisatie acties 2025'!B182&lt;&gt;"", IF(OR('Realisatie acties 2025'!J182="In uitvoering", AND(OR(AND('Realisatie acties 2025'!J182="Gerealiseerd", 'Realisatie acties 2025'!K182="Ja"), 'Realisatie acties 2025'!J182="Niet in uitvoering"), 'Realisatie acties 2025'!L182=Datum_werkingsjaar+1)), 'Realisatie acties 2025'!B182&amp;"", ""), "")</f>
        <v/>
      </c>
      <c r="C181" t="str">
        <f>IFERROR(IF(MATCH(B181,'Jaaractieplan 2026'!$D$4:$D$153,0)&lt;&gt;0, ""), B181)</f>
        <v/>
      </c>
    </row>
    <row r="182" spans="1:3" x14ac:dyDescent="0.2">
      <c r="A182" t="str">
        <f>IF(C182="","",MAX(A$1:A181)+1)</f>
        <v/>
      </c>
      <c r="B182" t="str">
        <f>IF('Realisatie acties 2025'!B183&lt;&gt;"", IF(OR('Realisatie acties 2025'!J183="In uitvoering", AND(OR(AND('Realisatie acties 2025'!J183="Gerealiseerd", 'Realisatie acties 2025'!K183="Ja"), 'Realisatie acties 2025'!J183="Niet in uitvoering"), 'Realisatie acties 2025'!L183=Datum_werkingsjaar+1)), 'Realisatie acties 2025'!B183&amp;"", ""), "")</f>
        <v/>
      </c>
      <c r="C182" t="str">
        <f>IFERROR(IF(MATCH(B182,'Jaaractieplan 2026'!$D$4:$D$153,0)&lt;&gt;0, ""), B182)</f>
        <v/>
      </c>
    </row>
    <row r="183" spans="1:3" x14ac:dyDescent="0.2">
      <c r="A183" t="str">
        <f>IF(C183="","",MAX(A$1:A182)+1)</f>
        <v/>
      </c>
      <c r="B183" t="str">
        <f>IF('Realisatie acties 2025'!B184&lt;&gt;"", IF(OR('Realisatie acties 2025'!J184="In uitvoering", AND(OR(AND('Realisatie acties 2025'!J184="Gerealiseerd", 'Realisatie acties 2025'!K184="Ja"), 'Realisatie acties 2025'!J184="Niet in uitvoering"), 'Realisatie acties 2025'!L184=Datum_werkingsjaar+1)), 'Realisatie acties 2025'!B184&amp;"", ""), "")</f>
        <v>D2021.004</v>
      </c>
      <c r="C183" t="str">
        <f>IFERROR(IF(MATCH(B183,'Jaaractieplan 2026'!$D$4:$D$153,0)&lt;&gt;0, ""), B183)</f>
        <v/>
      </c>
    </row>
    <row r="184" spans="1:3" x14ac:dyDescent="0.2">
      <c r="A184" t="str">
        <f>IF(C184="","",MAX(A$1:A183)+1)</f>
        <v/>
      </c>
      <c r="B184" t="str">
        <f>IF('Realisatie acties 2025'!B185&lt;&gt;"", IF(OR('Realisatie acties 2025'!J185="In uitvoering", AND(OR(AND('Realisatie acties 2025'!J185="Gerealiseerd", 'Realisatie acties 2025'!K185="Ja"), 'Realisatie acties 2025'!J185="Niet in uitvoering"), 'Realisatie acties 2025'!L185=Datum_werkingsjaar+1)), 'Realisatie acties 2025'!B185&amp;"", ""), "")</f>
        <v/>
      </c>
      <c r="C184" t="str">
        <f>IFERROR(IF(MATCH(B184,'Jaaractieplan 2026'!$D$4:$D$153,0)&lt;&gt;0, ""), B184)</f>
        <v/>
      </c>
    </row>
    <row r="185" spans="1:3" x14ac:dyDescent="0.2">
      <c r="A185" t="str">
        <f>IF(C185="","",MAX(A$1:A184)+1)</f>
        <v/>
      </c>
      <c r="B185" t="str">
        <f>IF('Realisatie acties 2025'!B186&lt;&gt;"", IF(OR('Realisatie acties 2025'!J186="In uitvoering", AND(OR(AND('Realisatie acties 2025'!J186="Gerealiseerd", 'Realisatie acties 2025'!K186="Ja"), 'Realisatie acties 2025'!J186="Niet in uitvoering"), 'Realisatie acties 2025'!L186=Datum_werkingsjaar+1)), 'Realisatie acties 2025'!B186&amp;"", ""), "")</f>
        <v/>
      </c>
      <c r="C185" t="str">
        <f>IFERROR(IF(MATCH(B185,'Jaaractieplan 2026'!$D$4:$D$153,0)&lt;&gt;0, ""), B185)</f>
        <v/>
      </c>
    </row>
    <row r="186" spans="1:3" x14ac:dyDescent="0.2">
      <c r="A186" t="str">
        <f>IF(C186="","",MAX(A$1:A185)+1)</f>
        <v/>
      </c>
      <c r="B186" t="str">
        <f>IF('Realisatie acties 2025'!B187&lt;&gt;"", IF(OR('Realisatie acties 2025'!J187="In uitvoering", AND(OR(AND('Realisatie acties 2025'!J187="Gerealiseerd", 'Realisatie acties 2025'!K187="Ja"), 'Realisatie acties 2025'!J187="Niet in uitvoering"), 'Realisatie acties 2025'!L187=Datum_werkingsjaar+1)), 'Realisatie acties 2025'!B187&amp;"", ""), "")</f>
        <v/>
      </c>
      <c r="C186" t="str">
        <f>IFERROR(IF(MATCH(B186,'Jaaractieplan 2026'!$D$4:$D$153,0)&lt;&gt;0, ""), B186)</f>
        <v/>
      </c>
    </row>
    <row r="187" spans="1:3" x14ac:dyDescent="0.2">
      <c r="A187" t="str">
        <f>IF(C187="","",MAX(A$1:A186)+1)</f>
        <v/>
      </c>
      <c r="B187" t="str">
        <f>IF('Realisatie acties 2025'!B188&lt;&gt;"", IF(OR('Realisatie acties 2025'!J188="In uitvoering", AND(OR(AND('Realisatie acties 2025'!J188="Gerealiseerd", 'Realisatie acties 2025'!K188="Ja"), 'Realisatie acties 2025'!J188="Niet in uitvoering"), 'Realisatie acties 2025'!L188=Datum_werkingsjaar+1)), 'Realisatie acties 2025'!B188&amp;"", ""), "")</f>
        <v/>
      </c>
      <c r="C187" t="str">
        <f>IFERROR(IF(MATCH(B187,'Jaaractieplan 2026'!$D$4:$D$153,0)&lt;&gt;0, ""), B187)</f>
        <v/>
      </c>
    </row>
    <row r="188" spans="1:3" x14ac:dyDescent="0.2">
      <c r="A188" t="str">
        <f>IF(C188="","",MAX(A$1:A187)+1)</f>
        <v/>
      </c>
      <c r="B188" t="str">
        <f>IF('Realisatie acties 2025'!B189&lt;&gt;"", IF(OR('Realisatie acties 2025'!J189="In uitvoering", AND(OR(AND('Realisatie acties 2025'!J189="Gerealiseerd", 'Realisatie acties 2025'!K189="Ja"), 'Realisatie acties 2025'!J189="Niet in uitvoering"), 'Realisatie acties 2025'!L189=Datum_werkingsjaar+1)), 'Realisatie acties 2025'!B189&amp;"", ""), "")</f>
        <v/>
      </c>
      <c r="C188" t="str">
        <f>IFERROR(IF(MATCH(B188,'Jaaractieplan 2026'!$D$4:$D$153,0)&lt;&gt;0, ""), B188)</f>
        <v/>
      </c>
    </row>
    <row r="189" spans="1:3" x14ac:dyDescent="0.2">
      <c r="A189" t="str">
        <f>IF(C189="","",MAX(A$1:A188)+1)</f>
        <v/>
      </c>
      <c r="B189" t="str">
        <f>IF('Realisatie acties 2025'!B190&lt;&gt;"", IF(OR('Realisatie acties 2025'!J190="In uitvoering", AND(OR(AND('Realisatie acties 2025'!J190="Gerealiseerd", 'Realisatie acties 2025'!K190="Ja"), 'Realisatie acties 2025'!J190="Niet in uitvoering"), 'Realisatie acties 2025'!L190=Datum_werkingsjaar+1)), 'Realisatie acties 2025'!B190&amp;"", ""), "")</f>
        <v/>
      </c>
      <c r="C189" t="str">
        <f>IFERROR(IF(MATCH(B189,'Jaaractieplan 2026'!$D$4:$D$153,0)&lt;&gt;0, ""), B189)</f>
        <v/>
      </c>
    </row>
    <row r="190" spans="1:3" x14ac:dyDescent="0.2">
      <c r="A190" t="str">
        <f>IF(C190="","",MAX(A$1:A189)+1)</f>
        <v/>
      </c>
      <c r="B190" t="str">
        <f>IF('Realisatie acties 2025'!B191&lt;&gt;"", IF(OR('Realisatie acties 2025'!J191="In uitvoering", AND(OR(AND('Realisatie acties 2025'!J191="Gerealiseerd", 'Realisatie acties 2025'!K191="Ja"), 'Realisatie acties 2025'!J191="Niet in uitvoering"), 'Realisatie acties 2025'!L191=Datum_werkingsjaar+1)), 'Realisatie acties 2025'!B191&amp;"", ""), "")</f>
        <v/>
      </c>
      <c r="C190" t="str">
        <f>IFERROR(IF(MATCH(B190,'Jaaractieplan 2026'!$D$4:$D$153,0)&lt;&gt;0, ""), B190)</f>
        <v/>
      </c>
    </row>
    <row r="191" spans="1:3" x14ac:dyDescent="0.2">
      <c r="A191" t="str">
        <f>IF(C191="","",MAX(A$1:A190)+1)</f>
        <v/>
      </c>
      <c r="B191" t="str">
        <f>IF('Realisatie acties 2025'!B192&lt;&gt;"", IF(OR('Realisatie acties 2025'!J192="In uitvoering", AND(OR(AND('Realisatie acties 2025'!J192="Gerealiseerd", 'Realisatie acties 2025'!K192="Ja"), 'Realisatie acties 2025'!J192="Niet in uitvoering"), 'Realisatie acties 2025'!L192=Datum_werkingsjaar+1)), 'Realisatie acties 2025'!B192&amp;"", ""), "")</f>
        <v/>
      </c>
      <c r="C191" t="str">
        <f>IFERROR(IF(MATCH(B191,'Jaaractieplan 2026'!$D$4:$D$153,0)&lt;&gt;0, ""), B191)</f>
        <v/>
      </c>
    </row>
    <row r="192" spans="1:3" x14ac:dyDescent="0.2">
      <c r="A192" t="str">
        <f>IF(C192="","",MAX(A$1:A191)+1)</f>
        <v/>
      </c>
      <c r="B192" t="str">
        <f>IF('Realisatie acties 2025'!B193&lt;&gt;"", IF(OR('Realisatie acties 2025'!J193="In uitvoering", AND(OR(AND('Realisatie acties 2025'!J193="Gerealiseerd", 'Realisatie acties 2025'!K193="Ja"), 'Realisatie acties 2025'!J193="Niet in uitvoering"), 'Realisatie acties 2025'!L193=Datum_werkingsjaar+1)), 'Realisatie acties 2025'!B193&amp;"", ""), "")</f>
        <v/>
      </c>
      <c r="C192" t="str">
        <f>IFERROR(IF(MATCH(B192,'Jaaractieplan 2026'!$D$4:$D$153,0)&lt;&gt;0, ""), B192)</f>
        <v/>
      </c>
    </row>
    <row r="193" spans="1:3" x14ac:dyDescent="0.2">
      <c r="A193" t="str">
        <f>IF(C193="","",MAX(A$1:A192)+1)</f>
        <v/>
      </c>
      <c r="B193" t="str">
        <f>IF('Realisatie acties 2025'!B194&lt;&gt;"", IF(OR('Realisatie acties 2025'!J194="In uitvoering", AND(OR(AND('Realisatie acties 2025'!J194="Gerealiseerd", 'Realisatie acties 2025'!K194="Ja"), 'Realisatie acties 2025'!J194="Niet in uitvoering"), 'Realisatie acties 2025'!L194=Datum_werkingsjaar+1)), 'Realisatie acties 2025'!B194&amp;"", ""), "")</f>
        <v/>
      </c>
      <c r="C193" t="str">
        <f>IFERROR(IF(MATCH(B193,'Jaaractieplan 2026'!$D$4:$D$153,0)&lt;&gt;0, ""), B193)</f>
        <v/>
      </c>
    </row>
    <row r="194" spans="1:3" x14ac:dyDescent="0.2">
      <c r="A194" t="str">
        <f>IF(C194="","",MAX(A$1:A193)+1)</f>
        <v/>
      </c>
      <c r="B194" t="str">
        <f>IF('Realisatie acties 2025'!B195&lt;&gt;"", IF(OR('Realisatie acties 2025'!J195="In uitvoering", AND(OR(AND('Realisatie acties 2025'!J195="Gerealiseerd", 'Realisatie acties 2025'!K195="Ja"), 'Realisatie acties 2025'!J195="Niet in uitvoering"), 'Realisatie acties 2025'!L195=Datum_werkingsjaar+1)), 'Realisatie acties 2025'!B195&amp;"", ""), "")</f>
        <v/>
      </c>
      <c r="C194" t="str">
        <f>IFERROR(IF(MATCH(B194,'Jaaractieplan 2026'!$D$4:$D$153,0)&lt;&gt;0, ""), B194)</f>
        <v/>
      </c>
    </row>
    <row r="195" spans="1:3" x14ac:dyDescent="0.2">
      <c r="A195" t="str">
        <f>IF(C195="","",MAX(A$1:A194)+1)</f>
        <v/>
      </c>
      <c r="B195" t="str">
        <f>IF('Realisatie acties 2025'!B196&lt;&gt;"", IF(OR('Realisatie acties 2025'!J196="In uitvoering", AND(OR(AND('Realisatie acties 2025'!J196="Gerealiseerd", 'Realisatie acties 2025'!K196="Ja"), 'Realisatie acties 2025'!J196="Niet in uitvoering"), 'Realisatie acties 2025'!L196=Datum_werkingsjaar+1)), 'Realisatie acties 2025'!B196&amp;"", ""), "")</f>
        <v/>
      </c>
      <c r="C195" t="str">
        <f>IFERROR(IF(MATCH(B195,'Jaaractieplan 2026'!$D$4:$D$153,0)&lt;&gt;0, ""), B195)</f>
        <v/>
      </c>
    </row>
    <row r="196" spans="1:3" x14ac:dyDescent="0.2">
      <c r="A196" t="str">
        <f>IF(C196="","",MAX(A$1:A195)+1)</f>
        <v/>
      </c>
      <c r="B196" t="str">
        <f>IF('Realisatie acties 2025'!B197&lt;&gt;"", IF(OR('Realisatie acties 2025'!J197="In uitvoering", AND(OR(AND('Realisatie acties 2025'!J197="Gerealiseerd", 'Realisatie acties 2025'!K197="Ja"), 'Realisatie acties 2025'!J197="Niet in uitvoering"), 'Realisatie acties 2025'!L197=Datum_werkingsjaar+1)), 'Realisatie acties 2025'!B197&amp;"", ""), "")</f>
        <v/>
      </c>
      <c r="C196" t="str">
        <f>IFERROR(IF(MATCH(B196,'Jaaractieplan 2026'!$D$4:$D$153,0)&lt;&gt;0, ""), B196)</f>
        <v/>
      </c>
    </row>
    <row r="197" spans="1:3" x14ac:dyDescent="0.2">
      <c r="A197" t="str">
        <f>IF(C197="","",MAX(A$1:A196)+1)</f>
        <v/>
      </c>
      <c r="B197" t="str">
        <f>IF('Realisatie acties 2025'!B198&lt;&gt;"", IF(OR('Realisatie acties 2025'!J198="In uitvoering", AND(OR(AND('Realisatie acties 2025'!J198="Gerealiseerd", 'Realisatie acties 2025'!K198="Ja"), 'Realisatie acties 2025'!J198="Niet in uitvoering"), 'Realisatie acties 2025'!L198=Datum_werkingsjaar+1)), 'Realisatie acties 2025'!B198&amp;"", ""), "")</f>
        <v/>
      </c>
      <c r="C197" t="str">
        <f>IFERROR(IF(MATCH(B197,'Jaaractieplan 2026'!$D$4:$D$153,0)&lt;&gt;0, ""), B197)</f>
        <v/>
      </c>
    </row>
    <row r="198" spans="1:3" x14ac:dyDescent="0.2">
      <c r="A198" t="str">
        <f>IF(C198="","",MAX(A$1:A197)+1)</f>
        <v/>
      </c>
      <c r="B198" t="str">
        <f>IF('Realisatie acties 2025'!B199&lt;&gt;"", IF(OR('Realisatie acties 2025'!J199="In uitvoering", AND(OR(AND('Realisatie acties 2025'!J199="Gerealiseerd", 'Realisatie acties 2025'!K199="Ja"), 'Realisatie acties 2025'!J199="Niet in uitvoering"), 'Realisatie acties 2025'!L199=Datum_werkingsjaar+1)), 'Realisatie acties 2025'!B199&amp;"", ""), "")</f>
        <v/>
      </c>
      <c r="C198" t="str">
        <f>IFERROR(IF(MATCH(B198,'Jaaractieplan 2026'!$D$4:$D$153,0)&lt;&gt;0, ""), B198)</f>
        <v/>
      </c>
    </row>
    <row r="199" spans="1:3" x14ac:dyDescent="0.2">
      <c r="A199" t="str">
        <f>IF(C199="","",MAX(A$1:A198)+1)</f>
        <v/>
      </c>
      <c r="B199" t="str">
        <f>IF('Realisatie acties 2025'!B200&lt;&gt;"", IF(OR('Realisatie acties 2025'!J200="In uitvoering", AND(OR(AND('Realisatie acties 2025'!J200="Gerealiseerd", 'Realisatie acties 2025'!K200="Ja"), 'Realisatie acties 2025'!J200="Niet in uitvoering"), 'Realisatie acties 2025'!L200=Datum_werkingsjaar+1)), 'Realisatie acties 2025'!B200&amp;"", ""), "")</f>
        <v/>
      </c>
      <c r="C199" t="str">
        <f>IFERROR(IF(MATCH(B199,'Jaaractieplan 2026'!$D$4:$D$153,0)&lt;&gt;0, ""), B199)</f>
        <v/>
      </c>
    </row>
    <row r="200" spans="1:3" x14ac:dyDescent="0.2">
      <c r="A200" t="str">
        <f>IF(C200="","",MAX(A$1:A199)+1)</f>
        <v/>
      </c>
      <c r="B200" t="str">
        <f>IF('Realisatie acties 2025'!B201&lt;&gt;"", IF(OR('Realisatie acties 2025'!J201="In uitvoering", AND(OR(AND('Realisatie acties 2025'!J201="Gerealiseerd", 'Realisatie acties 2025'!K201="Ja"), 'Realisatie acties 2025'!J201="Niet in uitvoering"), 'Realisatie acties 2025'!L201=Datum_werkingsjaar+1)), 'Realisatie acties 2025'!B201&amp;"", ""), "")</f>
        <v/>
      </c>
      <c r="C200" t="str">
        <f>IFERROR(IF(MATCH(B200,'Jaaractieplan 2026'!$D$4:$D$153,0)&lt;&gt;0, ""), B200)</f>
        <v/>
      </c>
    </row>
    <row r="201" spans="1:3" x14ac:dyDescent="0.2">
      <c r="A201" t="str">
        <f>IF(C201="","",MAX(A$1:A200)+1)</f>
        <v/>
      </c>
      <c r="B201" t="str">
        <f>IF('Realisatie acties 2025'!B202&lt;&gt;"", IF(OR('Realisatie acties 2025'!J202="In uitvoering", AND(OR(AND('Realisatie acties 2025'!J202="Gerealiseerd", 'Realisatie acties 2025'!K202="Ja"), 'Realisatie acties 2025'!J202="Niet in uitvoering"), 'Realisatie acties 2025'!L202=Datum_werkingsjaar+1)), 'Realisatie acties 2025'!B202&amp;"", ""), "")</f>
        <v>D2021.008</v>
      </c>
      <c r="C201" t="str">
        <f>IFERROR(IF(MATCH(B201,'Jaaractieplan 2026'!$D$4:$D$153,0)&lt;&gt;0, ""), B201)</f>
        <v/>
      </c>
    </row>
    <row r="202" spans="1:3" x14ac:dyDescent="0.2">
      <c r="A202" t="str">
        <f>IF(C202="","",MAX(A$1:A201)+1)</f>
        <v/>
      </c>
      <c r="B202" t="str">
        <f>IF('Realisatie acties 2025'!B203&lt;&gt;"", IF(OR('Realisatie acties 2025'!J203="In uitvoering", AND(OR(AND('Realisatie acties 2025'!J203="Gerealiseerd", 'Realisatie acties 2025'!K203="Ja"), 'Realisatie acties 2025'!J203="Niet in uitvoering"), 'Realisatie acties 2025'!L203=Datum_werkingsjaar+1)), 'Realisatie acties 2025'!B203&amp;"", ""), "")</f>
        <v/>
      </c>
      <c r="C202" t="str">
        <f>IFERROR(IF(MATCH(B202,'Jaaractieplan 2026'!$D$4:$D$153,0)&lt;&gt;0, ""), B202)</f>
        <v/>
      </c>
    </row>
    <row r="203" spans="1:3" x14ac:dyDescent="0.2">
      <c r="A203" t="str">
        <f>IF(C203="","",MAX(A$1:A202)+1)</f>
        <v/>
      </c>
      <c r="B203" t="str">
        <f>IF('Realisatie acties 2025'!B204&lt;&gt;"", IF(OR('Realisatie acties 2025'!J204="In uitvoering", AND(OR(AND('Realisatie acties 2025'!J204="Gerealiseerd", 'Realisatie acties 2025'!K204="Ja"), 'Realisatie acties 2025'!J204="Niet in uitvoering"), 'Realisatie acties 2025'!L204=Datum_werkingsjaar+1)), 'Realisatie acties 2025'!B204&amp;"", ""), "")</f>
        <v/>
      </c>
      <c r="C203" t="str">
        <f>IFERROR(IF(MATCH(B203,'Jaaractieplan 2026'!$D$4:$D$153,0)&lt;&gt;0, ""), B203)</f>
        <v/>
      </c>
    </row>
    <row r="204" spans="1:3" x14ac:dyDescent="0.2">
      <c r="A204" t="str">
        <f>IF(C204="","",MAX(A$1:A203)+1)</f>
        <v/>
      </c>
      <c r="B204" t="str">
        <f>IF('Realisatie acties 2025'!B205&lt;&gt;"", IF(OR('Realisatie acties 2025'!J205="In uitvoering", AND(OR(AND('Realisatie acties 2025'!J205="Gerealiseerd", 'Realisatie acties 2025'!K205="Ja"), 'Realisatie acties 2025'!J205="Niet in uitvoering"), 'Realisatie acties 2025'!L205=Datum_werkingsjaar+1)), 'Realisatie acties 2025'!B205&amp;"", ""), "")</f>
        <v/>
      </c>
      <c r="C204" t="str">
        <f>IFERROR(IF(MATCH(B204,'Jaaractieplan 2026'!$D$4:$D$153,0)&lt;&gt;0, ""), B204)</f>
        <v/>
      </c>
    </row>
    <row r="205" spans="1:3" x14ac:dyDescent="0.2">
      <c r="A205" t="str">
        <f>IF(C205="","",MAX(A$1:A204)+1)</f>
        <v/>
      </c>
      <c r="B205" t="str">
        <f>IF('Realisatie acties 2025'!B206&lt;&gt;"", IF(OR('Realisatie acties 2025'!J206="In uitvoering", AND(OR(AND('Realisatie acties 2025'!J206="Gerealiseerd", 'Realisatie acties 2025'!K206="Ja"), 'Realisatie acties 2025'!J206="Niet in uitvoering"), 'Realisatie acties 2025'!L206=Datum_werkingsjaar+1)), 'Realisatie acties 2025'!B206&amp;"", ""), "")</f>
        <v/>
      </c>
      <c r="C205" t="str">
        <f>IFERROR(IF(MATCH(B205,'Jaaractieplan 2026'!$D$4:$D$153,0)&lt;&gt;0, ""), B205)</f>
        <v/>
      </c>
    </row>
    <row r="206" spans="1:3" x14ac:dyDescent="0.2">
      <c r="A206" t="str">
        <f>IF(C206="","",MAX(A$1:A205)+1)</f>
        <v/>
      </c>
      <c r="B206" t="str">
        <f>IF('Realisatie acties 2025'!B207&lt;&gt;"", IF(OR('Realisatie acties 2025'!J207="In uitvoering", AND(OR(AND('Realisatie acties 2025'!J207="Gerealiseerd", 'Realisatie acties 2025'!K207="Ja"), 'Realisatie acties 2025'!J207="Niet in uitvoering"), 'Realisatie acties 2025'!L207=Datum_werkingsjaar+1)), 'Realisatie acties 2025'!B207&amp;"", ""), "")</f>
        <v/>
      </c>
      <c r="C206" t="str">
        <f>IFERROR(IF(MATCH(B206,'Jaaractieplan 2026'!$D$4:$D$153,0)&lt;&gt;0, ""), B206)</f>
        <v/>
      </c>
    </row>
    <row r="207" spans="1:3" x14ac:dyDescent="0.2">
      <c r="A207" t="str">
        <f>IF(C207="","",MAX(A$1:A206)+1)</f>
        <v/>
      </c>
      <c r="B207" t="str">
        <f>IF('Realisatie acties 2025'!B208&lt;&gt;"", IF(OR('Realisatie acties 2025'!J208="In uitvoering", AND(OR(AND('Realisatie acties 2025'!J208="Gerealiseerd", 'Realisatie acties 2025'!K208="Ja"), 'Realisatie acties 2025'!J208="Niet in uitvoering"), 'Realisatie acties 2025'!L208=Datum_werkingsjaar+1)), 'Realisatie acties 2025'!B208&amp;"", ""), "")</f>
        <v/>
      </c>
      <c r="C207" t="str">
        <f>IFERROR(IF(MATCH(B207,'Jaaractieplan 2026'!$D$4:$D$153,0)&lt;&gt;0, ""), B207)</f>
        <v/>
      </c>
    </row>
    <row r="208" spans="1:3" x14ac:dyDescent="0.2">
      <c r="A208" t="str">
        <f>IF(C208="","",MAX(A$1:A207)+1)</f>
        <v/>
      </c>
      <c r="B208" t="str">
        <f>IF('Realisatie acties 2025'!B209&lt;&gt;"", IF(OR('Realisatie acties 2025'!J209="In uitvoering", AND(OR(AND('Realisatie acties 2025'!J209="Gerealiseerd", 'Realisatie acties 2025'!K209="Ja"), 'Realisatie acties 2025'!J209="Niet in uitvoering"), 'Realisatie acties 2025'!L209=Datum_werkingsjaar+1)), 'Realisatie acties 2025'!B209&amp;"", ""), "")</f>
        <v/>
      </c>
      <c r="C208" t="str">
        <f>IFERROR(IF(MATCH(B208,'Jaaractieplan 2026'!$D$4:$D$153,0)&lt;&gt;0, ""), B208)</f>
        <v/>
      </c>
    </row>
    <row r="209" spans="1:3" x14ac:dyDescent="0.2">
      <c r="A209" t="str">
        <f>IF(C209="","",MAX(A$1:A208)+1)</f>
        <v/>
      </c>
      <c r="B209" t="str">
        <f>IF('Realisatie acties 2025'!B210&lt;&gt;"", IF(OR('Realisatie acties 2025'!J210="In uitvoering", AND(OR(AND('Realisatie acties 2025'!J210="Gerealiseerd", 'Realisatie acties 2025'!K210="Ja"), 'Realisatie acties 2025'!J210="Niet in uitvoering"), 'Realisatie acties 2025'!L210=Datum_werkingsjaar+1)), 'Realisatie acties 2025'!B210&amp;"", ""), "")</f>
        <v/>
      </c>
      <c r="C209" t="str">
        <f>IFERROR(IF(MATCH(B209,'Jaaractieplan 2026'!$D$4:$D$153,0)&lt;&gt;0, ""), B209)</f>
        <v/>
      </c>
    </row>
    <row r="210" spans="1:3" x14ac:dyDescent="0.2">
      <c r="A210" t="str">
        <f>IF(C210="","",MAX(A$1:A209)+1)</f>
        <v/>
      </c>
      <c r="B210" t="str">
        <f>IF('Realisatie acties 2025'!B211&lt;&gt;"", IF(OR('Realisatie acties 2025'!J211="In uitvoering", AND(OR(AND('Realisatie acties 2025'!J211="Gerealiseerd", 'Realisatie acties 2025'!K211="Ja"), 'Realisatie acties 2025'!J211="Niet in uitvoering"), 'Realisatie acties 2025'!L211=Datum_werkingsjaar+1)), 'Realisatie acties 2025'!B211&amp;"", ""), "")</f>
        <v>D2022.002</v>
      </c>
      <c r="C210" t="str">
        <f>IFERROR(IF(MATCH(B210,'Jaaractieplan 2026'!$D$4:$D$153,0)&lt;&gt;0, ""), B210)</f>
        <v/>
      </c>
    </row>
    <row r="211" spans="1:3" x14ac:dyDescent="0.2">
      <c r="A211" t="str">
        <f>IF(C211="","",MAX(A$1:A210)+1)</f>
        <v/>
      </c>
      <c r="B211" t="str">
        <f>IF('Realisatie acties 2025'!B212&lt;&gt;"", IF(OR('Realisatie acties 2025'!J212="In uitvoering", AND(OR(AND('Realisatie acties 2025'!J212="Gerealiseerd", 'Realisatie acties 2025'!K212="Ja"), 'Realisatie acties 2025'!J212="Niet in uitvoering"), 'Realisatie acties 2025'!L212=Datum_werkingsjaar+1)), 'Realisatie acties 2025'!B212&amp;"", ""), "")</f>
        <v/>
      </c>
      <c r="C211" t="str">
        <f>IFERROR(IF(MATCH(B211,'Jaaractieplan 2026'!$D$4:$D$153,0)&lt;&gt;0, ""), B211)</f>
        <v/>
      </c>
    </row>
    <row r="212" spans="1:3" x14ac:dyDescent="0.2">
      <c r="A212" t="str">
        <f>IF(C212="","",MAX(A$1:A211)+1)</f>
        <v/>
      </c>
      <c r="B212" t="str">
        <f>IF('Realisatie acties 2025'!B213&lt;&gt;"", IF(OR('Realisatie acties 2025'!J213="In uitvoering", AND(OR(AND('Realisatie acties 2025'!J213="Gerealiseerd", 'Realisatie acties 2025'!K213="Ja"), 'Realisatie acties 2025'!J213="Niet in uitvoering"), 'Realisatie acties 2025'!L213=Datum_werkingsjaar+1)), 'Realisatie acties 2025'!B213&amp;"", ""), "")</f>
        <v/>
      </c>
      <c r="C212" t="str">
        <f>IFERROR(IF(MATCH(B212,'Jaaractieplan 2026'!$D$4:$D$153,0)&lt;&gt;0, ""), B212)</f>
        <v/>
      </c>
    </row>
    <row r="213" spans="1:3" x14ac:dyDescent="0.2">
      <c r="A213" t="str">
        <f>IF(C213="","",MAX(A$1:A212)+1)</f>
        <v/>
      </c>
      <c r="B213" t="str">
        <f>IF('Realisatie acties 2025'!B214&lt;&gt;"", IF(OR('Realisatie acties 2025'!J214="In uitvoering", AND(OR(AND('Realisatie acties 2025'!J214="Gerealiseerd", 'Realisatie acties 2025'!K214="Ja"), 'Realisatie acties 2025'!J214="Niet in uitvoering"), 'Realisatie acties 2025'!L214=Datum_werkingsjaar+1)), 'Realisatie acties 2025'!B214&amp;"", ""), "")</f>
        <v/>
      </c>
      <c r="C213" t="str">
        <f>IFERROR(IF(MATCH(B213,'Jaaractieplan 2026'!$D$4:$D$153,0)&lt;&gt;0, ""), B213)</f>
        <v/>
      </c>
    </row>
    <row r="214" spans="1:3" x14ac:dyDescent="0.2">
      <c r="A214" t="str">
        <f>IF(C214="","",MAX(A$1:A213)+1)</f>
        <v/>
      </c>
      <c r="B214" t="str">
        <f>IF('Realisatie acties 2025'!B215&lt;&gt;"", IF(OR('Realisatie acties 2025'!J215="In uitvoering", AND(OR(AND('Realisatie acties 2025'!J215="Gerealiseerd", 'Realisatie acties 2025'!K215="Ja"), 'Realisatie acties 2025'!J215="Niet in uitvoering"), 'Realisatie acties 2025'!L215=Datum_werkingsjaar+1)), 'Realisatie acties 2025'!B215&amp;"", ""), "")</f>
        <v/>
      </c>
      <c r="C214" t="str">
        <f>IFERROR(IF(MATCH(B214,'Jaaractieplan 2026'!$D$4:$D$153,0)&lt;&gt;0, ""), B214)</f>
        <v/>
      </c>
    </row>
    <row r="215" spans="1:3" x14ac:dyDescent="0.2">
      <c r="A215" t="str">
        <f>IF(C215="","",MAX(A$1:A214)+1)</f>
        <v/>
      </c>
      <c r="B215" t="str">
        <f>IF('Realisatie acties 2025'!B216&lt;&gt;"", IF(OR('Realisatie acties 2025'!J216="In uitvoering", AND(OR(AND('Realisatie acties 2025'!J216="Gerealiseerd", 'Realisatie acties 2025'!K216="Ja"), 'Realisatie acties 2025'!J216="Niet in uitvoering"), 'Realisatie acties 2025'!L216=Datum_werkingsjaar+1)), 'Realisatie acties 2025'!B216&amp;"", ""), "")</f>
        <v/>
      </c>
      <c r="C215" t="str">
        <f>IFERROR(IF(MATCH(B215,'Jaaractieplan 2026'!$D$4:$D$153,0)&lt;&gt;0, ""), B215)</f>
        <v/>
      </c>
    </row>
    <row r="216" spans="1:3" x14ac:dyDescent="0.2">
      <c r="A216" t="str">
        <f>IF(C216="","",MAX(A$1:A215)+1)</f>
        <v/>
      </c>
      <c r="B216" t="str">
        <f>IF('Realisatie acties 2025'!B217&lt;&gt;"", IF(OR('Realisatie acties 2025'!J217="In uitvoering", AND(OR(AND('Realisatie acties 2025'!J217="Gerealiseerd", 'Realisatie acties 2025'!K217="Ja"), 'Realisatie acties 2025'!J217="Niet in uitvoering"), 'Realisatie acties 2025'!L217=Datum_werkingsjaar+1)), 'Realisatie acties 2025'!B217&amp;"", ""), "")</f>
        <v/>
      </c>
      <c r="C216" t="str">
        <f>IFERROR(IF(MATCH(B216,'Jaaractieplan 2026'!$D$4:$D$153,0)&lt;&gt;0, ""), B216)</f>
        <v/>
      </c>
    </row>
    <row r="217" spans="1:3" x14ac:dyDescent="0.2">
      <c r="A217" t="str">
        <f>IF(C217="","",MAX(A$1:A216)+1)</f>
        <v/>
      </c>
      <c r="B217" t="str">
        <f>IF('Realisatie acties 2025'!B218&lt;&gt;"", IF(OR('Realisatie acties 2025'!J218="In uitvoering", AND(OR(AND('Realisatie acties 2025'!J218="Gerealiseerd", 'Realisatie acties 2025'!K218="Ja"), 'Realisatie acties 2025'!J218="Niet in uitvoering"), 'Realisatie acties 2025'!L218=Datum_werkingsjaar+1)), 'Realisatie acties 2025'!B218&amp;"", ""), "")</f>
        <v/>
      </c>
      <c r="C217" t="str">
        <f>IFERROR(IF(MATCH(B217,'Jaaractieplan 2026'!$D$4:$D$153,0)&lt;&gt;0, ""), B217)</f>
        <v/>
      </c>
    </row>
    <row r="218" spans="1:3" x14ac:dyDescent="0.2">
      <c r="A218" t="str">
        <f>IF(C218="","",MAX(A$1:A217)+1)</f>
        <v/>
      </c>
      <c r="B218" t="str">
        <f>IF('Realisatie acties 2025'!B219&lt;&gt;"", IF(OR('Realisatie acties 2025'!J219="In uitvoering", AND(OR(AND('Realisatie acties 2025'!J219="Gerealiseerd", 'Realisatie acties 2025'!K219="Ja"), 'Realisatie acties 2025'!J219="Niet in uitvoering"), 'Realisatie acties 2025'!L219=Datum_werkingsjaar+1)), 'Realisatie acties 2025'!B219&amp;"", ""), "")</f>
        <v/>
      </c>
      <c r="C218" t="str">
        <f>IFERROR(IF(MATCH(B218,'Jaaractieplan 2026'!$D$4:$D$153,0)&lt;&gt;0, ""), B218)</f>
        <v/>
      </c>
    </row>
    <row r="219" spans="1:3" x14ac:dyDescent="0.2">
      <c r="A219" t="str">
        <f>IF(C219="","",MAX(A$1:A218)+1)</f>
        <v/>
      </c>
      <c r="B219" t="str">
        <f>IF('Realisatie acties 2025'!B220&lt;&gt;"", IF(OR('Realisatie acties 2025'!J220="In uitvoering", AND(OR(AND('Realisatie acties 2025'!J220="Gerealiseerd", 'Realisatie acties 2025'!K220="Ja"), 'Realisatie acties 2025'!J220="Niet in uitvoering"), 'Realisatie acties 2025'!L220=Datum_werkingsjaar+1)), 'Realisatie acties 2025'!B220&amp;"", ""), "")</f>
        <v>D2022.003</v>
      </c>
      <c r="C219" t="str">
        <f>IFERROR(IF(MATCH(B219,'Jaaractieplan 2026'!$D$4:$D$153,0)&lt;&gt;0, ""), B219)</f>
        <v/>
      </c>
    </row>
    <row r="220" spans="1:3" x14ac:dyDescent="0.2">
      <c r="A220" t="str">
        <f>IF(C220="","",MAX(A$1:A219)+1)</f>
        <v/>
      </c>
      <c r="B220" t="str">
        <f>IF('Realisatie acties 2025'!B221&lt;&gt;"", IF(OR('Realisatie acties 2025'!J221="In uitvoering", AND(OR(AND('Realisatie acties 2025'!J221="Gerealiseerd", 'Realisatie acties 2025'!K221="Ja"), 'Realisatie acties 2025'!J221="Niet in uitvoering"), 'Realisatie acties 2025'!L221=Datum_werkingsjaar+1)), 'Realisatie acties 2025'!B221&amp;"", ""), "")</f>
        <v/>
      </c>
      <c r="C220" t="str">
        <f>IFERROR(IF(MATCH(B220,'Jaaractieplan 2026'!$D$4:$D$153,0)&lt;&gt;0, ""), B220)</f>
        <v/>
      </c>
    </row>
    <row r="221" spans="1:3" x14ac:dyDescent="0.2">
      <c r="A221" t="str">
        <f>IF(C221="","",MAX(A$1:A220)+1)</f>
        <v/>
      </c>
      <c r="B221" t="str">
        <f>IF('Realisatie acties 2025'!B222&lt;&gt;"", IF(OR('Realisatie acties 2025'!J222="In uitvoering", AND(OR(AND('Realisatie acties 2025'!J222="Gerealiseerd", 'Realisatie acties 2025'!K222="Ja"), 'Realisatie acties 2025'!J222="Niet in uitvoering"), 'Realisatie acties 2025'!L222=Datum_werkingsjaar+1)), 'Realisatie acties 2025'!B222&amp;"", ""), "")</f>
        <v/>
      </c>
      <c r="C221" t="str">
        <f>IFERROR(IF(MATCH(B221,'Jaaractieplan 2026'!$D$4:$D$153,0)&lt;&gt;0, ""), B221)</f>
        <v/>
      </c>
    </row>
    <row r="222" spans="1:3" x14ac:dyDescent="0.2">
      <c r="A222" t="str">
        <f>IF(C222="","",MAX(A$1:A221)+1)</f>
        <v/>
      </c>
      <c r="B222" t="str">
        <f>IF('Realisatie acties 2025'!B223&lt;&gt;"", IF(OR('Realisatie acties 2025'!J223="In uitvoering", AND(OR(AND('Realisatie acties 2025'!J223="Gerealiseerd", 'Realisatie acties 2025'!K223="Ja"), 'Realisatie acties 2025'!J223="Niet in uitvoering"), 'Realisatie acties 2025'!L223=Datum_werkingsjaar+1)), 'Realisatie acties 2025'!B223&amp;"", ""), "")</f>
        <v/>
      </c>
      <c r="C222" t="str">
        <f>IFERROR(IF(MATCH(B222,'Jaaractieplan 2026'!$D$4:$D$153,0)&lt;&gt;0, ""), B222)</f>
        <v/>
      </c>
    </row>
    <row r="223" spans="1:3" x14ac:dyDescent="0.2">
      <c r="A223" t="str">
        <f>IF(C223="","",MAX(A$1:A222)+1)</f>
        <v/>
      </c>
      <c r="B223" t="str">
        <f>IF('Realisatie acties 2025'!B224&lt;&gt;"", IF(OR('Realisatie acties 2025'!J224="In uitvoering", AND(OR(AND('Realisatie acties 2025'!J224="Gerealiseerd", 'Realisatie acties 2025'!K224="Ja"), 'Realisatie acties 2025'!J224="Niet in uitvoering"), 'Realisatie acties 2025'!L224=Datum_werkingsjaar+1)), 'Realisatie acties 2025'!B224&amp;"", ""), "")</f>
        <v/>
      </c>
      <c r="C223" t="str">
        <f>IFERROR(IF(MATCH(B223,'Jaaractieplan 2026'!$D$4:$D$153,0)&lt;&gt;0, ""), B223)</f>
        <v/>
      </c>
    </row>
    <row r="224" spans="1:3" x14ac:dyDescent="0.2">
      <c r="A224" t="str">
        <f>IF(C224="","",MAX(A$1:A223)+1)</f>
        <v/>
      </c>
      <c r="B224" t="str">
        <f>IF('Realisatie acties 2025'!B225&lt;&gt;"", IF(OR('Realisatie acties 2025'!J225="In uitvoering", AND(OR(AND('Realisatie acties 2025'!J225="Gerealiseerd", 'Realisatie acties 2025'!K225="Ja"), 'Realisatie acties 2025'!J225="Niet in uitvoering"), 'Realisatie acties 2025'!L225=Datum_werkingsjaar+1)), 'Realisatie acties 2025'!B225&amp;"", ""), "")</f>
        <v/>
      </c>
      <c r="C224" t="str">
        <f>IFERROR(IF(MATCH(B224,'Jaaractieplan 2026'!$D$4:$D$153,0)&lt;&gt;0, ""), B224)</f>
        <v/>
      </c>
    </row>
    <row r="225" spans="1:3" x14ac:dyDescent="0.2">
      <c r="A225" t="str">
        <f>IF(C225="","",MAX(A$1:A224)+1)</f>
        <v/>
      </c>
      <c r="B225" t="str">
        <f>IF('Realisatie acties 2025'!B226&lt;&gt;"", IF(OR('Realisatie acties 2025'!J226="In uitvoering", AND(OR(AND('Realisatie acties 2025'!J226="Gerealiseerd", 'Realisatie acties 2025'!K226="Ja"), 'Realisatie acties 2025'!J226="Niet in uitvoering"), 'Realisatie acties 2025'!L226=Datum_werkingsjaar+1)), 'Realisatie acties 2025'!B226&amp;"", ""), "")</f>
        <v/>
      </c>
      <c r="C225" t="str">
        <f>IFERROR(IF(MATCH(B225,'Jaaractieplan 2026'!$D$4:$D$153,0)&lt;&gt;0, ""), B225)</f>
        <v/>
      </c>
    </row>
    <row r="226" spans="1:3" x14ac:dyDescent="0.2">
      <c r="A226" t="str">
        <f>IF(C226="","",MAX(A$1:A225)+1)</f>
        <v/>
      </c>
      <c r="B226" t="str">
        <f>IF('Realisatie acties 2025'!B227&lt;&gt;"", IF(OR('Realisatie acties 2025'!J227="In uitvoering", AND(OR(AND('Realisatie acties 2025'!J227="Gerealiseerd", 'Realisatie acties 2025'!K227="Ja"), 'Realisatie acties 2025'!J227="Niet in uitvoering"), 'Realisatie acties 2025'!L227=Datum_werkingsjaar+1)), 'Realisatie acties 2025'!B227&amp;"", ""), "")</f>
        <v/>
      </c>
      <c r="C226" t="str">
        <f>IFERROR(IF(MATCH(B226,'Jaaractieplan 2026'!$D$4:$D$153,0)&lt;&gt;0, ""), B226)</f>
        <v/>
      </c>
    </row>
    <row r="227" spans="1:3" x14ac:dyDescent="0.2">
      <c r="A227" t="str">
        <f>IF(C227="","",MAX(A$1:A226)+1)</f>
        <v/>
      </c>
      <c r="B227" t="str">
        <f>IF('Realisatie acties 2025'!B228&lt;&gt;"", IF(OR('Realisatie acties 2025'!J228="In uitvoering", AND(OR(AND('Realisatie acties 2025'!J228="Gerealiseerd", 'Realisatie acties 2025'!K228="Ja"), 'Realisatie acties 2025'!J228="Niet in uitvoering"), 'Realisatie acties 2025'!L228=Datum_werkingsjaar+1)), 'Realisatie acties 2025'!B228&amp;"", ""), "")</f>
        <v/>
      </c>
      <c r="C227" t="str">
        <f>IFERROR(IF(MATCH(B227,'Jaaractieplan 2026'!$D$4:$D$153,0)&lt;&gt;0, ""), B227)</f>
        <v/>
      </c>
    </row>
    <row r="228" spans="1:3" x14ac:dyDescent="0.2">
      <c r="A228" t="str">
        <f>IF(C228="","",MAX(A$1:A227)+1)</f>
        <v/>
      </c>
      <c r="B228" t="str">
        <f>IF('Realisatie acties 2025'!B229&lt;&gt;"", IF(OR('Realisatie acties 2025'!J229="In uitvoering", AND(OR(AND('Realisatie acties 2025'!J229="Gerealiseerd", 'Realisatie acties 2025'!K229="Ja"), 'Realisatie acties 2025'!J229="Niet in uitvoering"), 'Realisatie acties 2025'!L229=Datum_werkingsjaar+1)), 'Realisatie acties 2025'!B229&amp;"", ""), "")</f>
        <v>D2022.004</v>
      </c>
      <c r="C228" t="str">
        <f>IFERROR(IF(MATCH(B228,'Jaaractieplan 2026'!$D$4:$D$153,0)&lt;&gt;0, ""), B228)</f>
        <v/>
      </c>
    </row>
    <row r="229" spans="1:3" x14ac:dyDescent="0.2">
      <c r="A229" t="str">
        <f>IF(C229="","",MAX(A$1:A228)+1)</f>
        <v/>
      </c>
      <c r="B229" t="str">
        <f>IF('Realisatie acties 2025'!B230&lt;&gt;"", IF(OR('Realisatie acties 2025'!J230="In uitvoering", AND(OR(AND('Realisatie acties 2025'!J230="Gerealiseerd", 'Realisatie acties 2025'!K230="Ja"), 'Realisatie acties 2025'!J230="Niet in uitvoering"), 'Realisatie acties 2025'!L230=Datum_werkingsjaar+1)), 'Realisatie acties 2025'!B230&amp;"", ""), "")</f>
        <v/>
      </c>
      <c r="C229" t="str">
        <f>IFERROR(IF(MATCH(B229,'Jaaractieplan 2026'!$D$4:$D$153,0)&lt;&gt;0, ""), B229)</f>
        <v/>
      </c>
    </row>
    <row r="230" spans="1:3" x14ac:dyDescent="0.2">
      <c r="A230" t="str">
        <f>IF(C230="","",MAX(A$1:A229)+1)</f>
        <v/>
      </c>
      <c r="B230" t="str">
        <f>IF('Realisatie acties 2025'!B231&lt;&gt;"", IF(OR('Realisatie acties 2025'!J231="In uitvoering", AND(OR(AND('Realisatie acties 2025'!J231="Gerealiseerd", 'Realisatie acties 2025'!K231="Ja"), 'Realisatie acties 2025'!J231="Niet in uitvoering"), 'Realisatie acties 2025'!L231=Datum_werkingsjaar+1)), 'Realisatie acties 2025'!B231&amp;"", ""), "")</f>
        <v/>
      </c>
      <c r="C230" t="str">
        <f>IFERROR(IF(MATCH(B230,'Jaaractieplan 2026'!$D$4:$D$153,0)&lt;&gt;0, ""), B230)</f>
        <v/>
      </c>
    </row>
    <row r="231" spans="1:3" x14ac:dyDescent="0.2">
      <c r="A231" t="str">
        <f>IF(C231="","",MAX(A$1:A230)+1)</f>
        <v/>
      </c>
      <c r="B231" t="str">
        <f>IF('Realisatie acties 2025'!B232&lt;&gt;"", IF(OR('Realisatie acties 2025'!J232="In uitvoering", AND(OR(AND('Realisatie acties 2025'!J232="Gerealiseerd", 'Realisatie acties 2025'!K232="Ja"), 'Realisatie acties 2025'!J232="Niet in uitvoering"), 'Realisatie acties 2025'!L232=Datum_werkingsjaar+1)), 'Realisatie acties 2025'!B232&amp;"", ""), "")</f>
        <v/>
      </c>
      <c r="C231" t="str">
        <f>IFERROR(IF(MATCH(B231,'Jaaractieplan 2026'!$D$4:$D$153,0)&lt;&gt;0, ""), B231)</f>
        <v/>
      </c>
    </row>
    <row r="232" spans="1:3" x14ac:dyDescent="0.2">
      <c r="A232" t="str">
        <f>IF(C232="","",MAX(A$1:A231)+1)</f>
        <v/>
      </c>
      <c r="B232" t="str">
        <f>IF('Realisatie acties 2025'!B233&lt;&gt;"", IF(OR('Realisatie acties 2025'!J233="In uitvoering", AND(OR(AND('Realisatie acties 2025'!J233="Gerealiseerd", 'Realisatie acties 2025'!K233="Ja"), 'Realisatie acties 2025'!J233="Niet in uitvoering"), 'Realisatie acties 2025'!L233=Datum_werkingsjaar+1)), 'Realisatie acties 2025'!B233&amp;"", ""), "")</f>
        <v/>
      </c>
      <c r="C232" t="str">
        <f>IFERROR(IF(MATCH(B232,'Jaaractieplan 2026'!$D$4:$D$153,0)&lt;&gt;0, ""), B232)</f>
        <v/>
      </c>
    </row>
    <row r="233" spans="1:3" x14ac:dyDescent="0.2">
      <c r="A233" t="str">
        <f>IF(C233="","",MAX(A$1:A232)+1)</f>
        <v/>
      </c>
      <c r="B233" t="str">
        <f>IF('Realisatie acties 2025'!B234&lt;&gt;"", IF(OR('Realisatie acties 2025'!J234="In uitvoering", AND(OR(AND('Realisatie acties 2025'!J234="Gerealiseerd", 'Realisatie acties 2025'!K234="Ja"), 'Realisatie acties 2025'!J234="Niet in uitvoering"), 'Realisatie acties 2025'!L234=Datum_werkingsjaar+1)), 'Realisatie acties 2025'!B234&amp;"", ""), "")</f>
        <v/>
      </c>
      <c r="C233" t="str">
        <f>IFERROR(IF(MATCH(B233,'Jaaractieplan 2026'!$D$4:$D$153,0)&lt;&gt;0, ""), B233)</f>
        <v/>
      </c>
    </row>
    <row r="234" spans="1:3" x14ac:dyDescent="0.2">
      <c r="A234" t="str">
        <f>IF(C234="","",MAX(A$1:A233)+1)</f>
        <v/>
      </c>
      <c r="B234" t="str">
        <f>IF('Realisatie acties 2025'!B235&lt;&gt;"", IF(OR('Realisatie acties 2025'!J235="In uitvoering", AND(OR(AND('Realisatie acties 2025'!J235="Gerealiseerd", 'Realisatie acties 2025'!K235="Ja"), 'Realisatie acties 2025'!J235="Niet in uitvoering"), 'Realisatie acties 2025'!L235=Datum_werkingsjaar+1)), 'Realisatie acties 2025'!B235&amp;"", ""), "")</f>
        <v/>
      </c>
      <c r="C234" t="str">
        <f>IFERROR(IF(MATCH(B234,'Jaaractieplan 2026'!$D$4:$D$153,0)&lt;&gt;0, ""), B234)</f>
        <v/>
      </c>
    </row>
    <row r="235" spans="1:3" x14ac:dyDescent="0.2">
      <c r="A235" t="str">
        <f>IF(C235="","",MAX(A$1:A234)+1)</f>
        <v/>
      </c>
      <c r="B235" t="str">
        <f>IF('Realisatie acties 2025'!B236&lt;&gt;"", IF(OR('Realisatie acties 2025'!J236="In uitvoering", AND(OR(AND('Realisatie acties 2025'!J236="Gerealiseerd", 'Realisatie acties 2025'!K236="Ja"), 'Realisatie acties 2025'!J236="Niet in uitvoering"), 'Realisatie acties 2025'!L236=Datum_werkingsjaar+1)), 'Realisatie acties 2025'!B236&amp;"", ""), "")</f>
        <v/>
      </c>
      <c r="C235" t="str">
        <f>IFERROR(IF(MATCH(B235,'Jaaractieplan 2026'!$D$4:$D$153,0)&lt;&gt;0, ""), B235)</f>
        <v/>
      </c>
    </row>
    <row r="236" spans="1:3" x14ac:dyDescent="0.2">
      <c r="A236" t="str">
        <f>IF(C236="","",MAX(A$1:A235)+1)</f>
        <v/>
      </c>
      <c r="B236" t="str">
        <f>IF('Realisatie acties 2025'!B237&lt;&gt;"", IF(OR('Realisatie acties 2025'!J237="In uitvoering", AND(OR(AND('Realisatie acties 2025'!J237="Gerealiseerd", 'Realisatie acties 2025'!K237="Ja"), 'Realisatie acties 2025'!J237="Niet in uitvoering"), 'Realisatie acties 2025'!L237=Datum_werkingsjaar+1)), 'Realisatie acties 2025'!B237&amp;"", ""), "")</f>
        <v/>
      </c>
      <c r="C236" t="str">
        <f>IFERROR(IF(MATCH(B236,'Jaaractieplan 2026'!$D$4:$D$153,0)&lt;&gt;0, ""), B236)</f>
        <v/>
      </c>
    </row>
    <row r="237" spans="1:3" x14ac:dyDescent="0.2">
      <c r="A237" t="str">
        <f>IF(C237="","",MAX(A$1:A236)+1)</f>
        <v/>
      </c>
      <c r="B237" t="str">
        <f>IF('Realisatie acties 2025'!B238&lt;&gt;"", IF(OR('Realisatie acties 2025'!J238="In uitvoering", AND(OR(AND('Realisatie acties 2025'!J238="Gerealiseerd", 'Realisatie acties 2025'!K238="Ja"), 'Realisatie acties 2025'!J238="Niet in uitvoering"), 'Realisatie acties 2025'!L238=Datum_werkingsjaar+1)), 'Realisatie acties 2025'!B238&amp;"", ""), "")</f>
        <v>D2023.001</v>
      </c>
      <c r="C237" t="str">
        <f>IFERROR(IF(MATCH(B237,'Jaaractieplan 2026'!$D$4:$D$153,0)&lt;&gt;0, ""), B237)</f>
        <v/>
      </c>
    </row>
    <row r="238" spans="1:3" x14ac:dyDescent="0.2">
      <c r="A238" t="str">
        <f>IF(C238="","",MAX(A$1:A237)+1)</f>
        <v/>
      </c>
      <c r="B238" t="str">
        <f>IF('Realisatie acties 2025'!B239&lt;&gt;"", IF(OR('Realisatie acties 2025'!J239="In uitvoering", AND(OR(AND('Realisatie acties 2025'!J239="Gerealiseerd", 'Realisatie acties 2025'!K239="Ja"), 'Realisatie acties 2025'!J239="Niet in uitvoering"), 'Realisatie acties 2025'!L239=Datum_werkingsjaar+1)), 'Realisatie acties 2025'!B239&amp;"", ""), "")</f>
        <v/>
      </c>
      <c r="C238" t="str">
        <f>IFERROR(IF(MATCH(B238,'Jaaractieplan 2026'!$D$4:$D$153,0)&lt;&gt;0, ""), B238)</f>
        <v/>
      </c>
    </row>
    <row r="239" spans="1:3" x14ac:dyDescent="0.2">
      <c r="A239" t="str">
        <f>IF(C239="","",MAX(A$1:A238)+1)</f>
        <v/>
      </c>
      <c r="B239" t="str">
        <f>IF('Realisatie acties 2025'!B240&lt;&gt;"", IF(OR('Realisatie acties 2025'!J240="In uitvoering", AND(OR(AND('Realisatie acties 2025'!J240="Gerealiseerd", 'Realisatie acties 2025'!K240="Ja"), 'Realisatie acties 2025'!J240="Niet in uitvoering"), 'Realisatie acties 2025'!L240=Datum_werkingsjaar+1)), 'Realisatie acties 2025'!B240&amp;"", ""), "")</f>
        <v/>
      </c>
      <c r="C239" t="str">
        <f>IFERROR(IF(MATCH(B239,'Jaaractieplan 2026'!$D$4:$D$153,0)&lt;&gt;0, ""), B239)</f>
        <v/>
      </c>
    </row>
    <row r="240" spans="1:3" x14ac:dyDescent="0.2">
      <c r="A240" t="str">
        <f>IF(C240="","",MAX(A$1:A239)+1)</f>
        <v/>
      </c>
      <c r="B240" t="str">
        <f>IF('Realisatie acties 2025'!B241&lt;&gt;"", IF(OR('Realisatie acties 2025'!J241="In uitvoering", AND(OR(AND('Realisatie acties 2025'!J241="Gerealiseerd", 'Realisatie acties 2025'!K241="Ja"), 'Realisatie acties 2025'!J241="Niet in uitvoering"), 'Realisatie acties 2025'!L241=Datum_werkingsjaar+1)), 'Realisatie acties 2025'!B241&amp;"", ""), "")</f>
        <v/>
      </c>
      <c r="C240" t="str">
        <f>IFERROR(IF(MATCH(B240,'Jaaractieplan 2026'!$D$4:$D$153,0)&lt;&gt;0, ""), B240)</f>
        <v/>
      </c>
    </row>
    <row r="241" spans="1:3" x14ac:dyDescent="0.2">
      <c r="A241" t="str">
        <f>IF(C241="","",MAX(A$1:A240)+1)</f>
        <v/>
      </c>
      <c r="B241" t="str">
        <f>IF('Realisatie acties 2025'!B242&lt;&gt;"", IF(OR('Realisatie acties 2025'!J242="In uitvoering", AND(OR(AND('Realisatie acties 2025'!J242="Gerealiseerd", 'Realisatie acties 2025'!K242="Ja"), 'Realisatie acties 2025'!J242="Niet in uitvoering"), 'Realisatie acties 2025'!L242=Datum_werkingsjaar+1)), 'Realisatie acties 2025'!B242&amp;"", ""), "")</f>
        <v/>
      </c>
      <c r="C241" t="str">
        <f>IFERROR(IF(MATCH(B241,'Jaaractieplan 2026'!$D$4:$D$153,0)&lt;&gt;0, ""), B241)</f>
        <v/>
      </c>
    </row>
    <row r="242" spans="1:3" x14ac:dyDescent="0.2">
      <c r="A242" t="str">
        <f>IF(C242="","",MAX(A$1:A241)+1)</f>
        <v/>
      </c>
      <c r="B242" t="str">
        <f>IF('Realisatie acties 2025'!B243&lt;&gt;"", IF(OR('Realisatie acties 2025'!J243="In uitvoering", AND(OR(AND('Realisatie acties 2025'!J243="Gerealiseerd", 'Realisatie acties 2025'!K243="Ja"), 'Realisatie acties 2025'!J243="Niet in uitvoering"), 'Realisatie acties 2025'!L243=Datum_werkingsjaar+1)), 'Realisatie acties 2025'!B243&amp;"", ""), "")</f>
        <v/>
      </c>
      <c r="C242" t="str">
        <f>IFERROR(IF(MATCH(B242,'Jaaractieplan 2026'!$D$4:$D$153,0)&lt;&gt;0, ""), B242)</f>
        <v/>
      </c>
    </row>
    <row r="243" spans="1:3" x14ac:dyDescent="0.2">
      <c r="A243" t="str">
        <f>IF(C243="","",MAX(A$1:A242)+1)</f>
        <v/>
      </c>
      <c r="B243" t="str">
        <f>IF('Realisatie acties 2025'!B244&lt;&gt;"", IF(OR('Realisatie acties 2025'!J244="In uitvoering", AND(OR(AND('Realisatie acties 2025'!J244="Gerealiseerd", 'Realisatie acties 2025'!K244="Ja"), 'Realisatie acties 2025'!J244="Niet in uitvoering"), 'Realisatie acties 2025'!L244=Datum_werkingsjaar+1)), 'Realisatie acties 2025'!B244&amp;"", ""), "")</f>
        <v/>
      </c>
      <c r="C243" t="str">
        <f>IFERROR(IF(MATCH(B243,'Jaaractieplan 2026'!$D$4:$D$153,0)&lt;&gt;0, ""), B243)</f>
        <v/>
      </c>
    </row>
    <row r="244" spans="1:3" x14ac:dyDescent="0.2">
      <c r="A244" t="str">
        <f>IF(C244="","",MAX(A$1:A243)+1)</f>
        <v/>
      </c>
      <c r="B244" t="str">
        <f>IF('Realisatie acties 2025'!B245&lt;&gt;"", IF(OR('Realisatie acties 2025'!J245="In uitvoering", AND(OR(AND('Realisatie acties 2025'!J245="Gerealiseerd", 'Realisatie acties 2025'!K245="Ja"), 'Realisatie acties 2025'!J245="Niet in uitvoering"), 'Realisatie acties 2025'!L245=Datum_werkingsjaar+1)), 'Realisatie acties 2025'!B245&amp;"", ""), "")</f>
        <v/>
      </c>
      <c r="C244" t="str">
        <f>IFERROR(IF(MATCH(B244,'Jaaractieplan 2026'!$D$4:$D$153,0)&lt;&gt;0, ""), B244)</f>
        <v/>
      </c>
    </row>
    <row r="245" spans="1:3" x14ac:dyDescent="0.2">
      <c r="A245" t="str">
        <f>IF(C245="","",MAX(A$1:A244)+1)</f>
        <v/>
      </c>
      <c r="B245" t="str">
        <f>IF('Realisatie acties 2025'!B246&lt;&gt;"", IF(OR('Realisatie acties 2025'!J246="In uitvoering", AND(OR(AND('Realisatie acties 2025'!J246="Gerealiseerd", 'Realisatie acties 2025'!K246="Ja"), 'Realisatie acties 2025'!J246="Niet in uitvoering"), 'Realisatie acties 2025'!L246=Datum_werkingsjaar+1)), 'Realisatie acties 2025'!B246&amp;"", ""), "")</f>
        <v/>
      </c>
      <c r="C245" t="str">
        <f>IFERROR(IF(MATCH(B245,'Jaaractieplan 2026'!$D$4:$D$153,0)&lt;&gt;0, ""), B245)</f>
        <v/>
      </c>
    </row>
    <row r="246" spans="1:3" x14ac:dyDescent="0.2">
      <c r="A246" t="str">
        <f>IF(C246="","",MAX(A$1:A245)+1)</f>
        <v/>
      </c>
      <c r="B246" t="str">
        <f>IF('Realisatie acties 2025'!B247&lt;&gt;"", IF(OR('Realisatie acties 2025'!J247="In uitvoering", AND(OR(AND('Realisatie acties 2025'!J247="Gerealiseerd", 'Realisatie acties 2025'!K247="Ja"), 'Realisatie acties 2025'!J247="Niet in uitvoering"), 'Realisatie acties 2025'!L247=Datum_werkingsjaar+1)), 'Realisatie acties 2025'!B247&amp;"", ""), "")</f>
        <v/>
      </c>
      <c r="C246" t="str">
        <f>IFERROR(IF(MATCH(B246,'Jaaractieplan 2026'!$D$4:$D$153,0)&lt;&gt;0, ""), B246)</f>
        <v/>
      </c>
    </row>
    <row r="247" spans="1:3" x14ac:dyDescent="0.2">
      <c r="A247" t="str">
        <f>IF(C247="","",MAX(A$1:A246)+1)</f>
        <v/>
      </c>
      <c r="B247" t="str">
        <f>IF('Realisatie acties 2025'!B248&lt;&gt;"", IF(OR('Realisatie acties 2025'!J248="In uitvoering", AND(OR(AND('Realisatie acties 2025'!J248="Gerealiseerd", 'Realisatie acties 2025'!K248="Ja"), 'Realisatie acties 2025'!J248="Niet in uitvoering"), 'Realisatie acties 2025'!L248=Datum_werkingsjaar+1)), 'Realisatie acties 2025'!B248&amp;"", ""), "")</f>
        <v/>
      </c>
      <c r="C247" t="str">
        <f>IFERROR(IF(MATCH(B247,'Jaaractieplan 2026'!$D$4:$D$153,0)&lt;&gt;0, ""), B247)</f>
        <v/>
      </c>
    </row>
    <row r="248" spans="1:3" x14ac:dyDescent="0.2">
      <c r="A248" t="str">
        <f>IF(C248="","",MAX(A$1:A247)+1)</f>
        <v/>
      </c>
      <c r="B248" t="str">
        <f>IF('Realisatie acties 2025'!B249&lt;&gt;"", IF(OR('Realisatie acties 2025'!J249="In uitvoering", AND(OR(AND('Realisatie acties 2025'!J249="Gerealiseerd", 'Realisatie acties 2025'!K249="Ja"), 'Realisatie acties 2025'!J249="Niet in uitvoering"), 'Realisatie acties 2025'!L249=Datum_werkingsjaar+1)), 'Realisatie acties 2025'!B249&amp;"", ""), "")</f>
        <v/>
      </c>
      <c r="C248" t="str">
        <f>IFERROR(IF(MATCH(B248,'Jaaractieplan 2026'!$D$4:$D$153,0)&lt;&gt;0, ""), B248)</f>
        <v/>
      </c>
    </row>
    <row r="249" spans="1:3" x14ac:dyDescent="0.2">
      <c r="A249" t="str">
        <f>IF(C249="","",MAX(A$1:A248)+1)</f>
        <v/>
      </c>
      <c r="B249" t="str">
        <f>IF('Realisatie acties 2025'!B250&lt;&gt;"", IF(OR('Realisatie acties 2025'!J250="In uitvoering", AND(OR(AND('Realisatie acties 2025'!J250="Gerealiseerd", 'Realisatie acties 2025'!K250="Ja"), 'Realisatie acties 2025'!J250="Niet in uitvoering"), 'Realisatie acties 2025'!L250=Datum_werkingsjaar+1)), 'Realisatie acties 2025'!B250&amp;"", ""), "")</f>
        <v/>
      </c>
      <c r="C249" t="str">
        <f>IFERROR(IF(MATCH(B249,'Jaaractieplan 2026'!$D$4:$D$153,0)&lt;&gt;0, ""), B249)</f>
        <v/>
      </c>
    </row>
    <row r="250" spans="1:3" x14ac:dyDescent="0.2">
      <c r="A250" t="str">
        <f>IF(C250="","",MAX(A$1:A249)+1)</f>
        <v/>
      </c>
      <c r="B250" t="str">
        <f>IF('Realisatie acties 2025'!B251&lt;&gt;"", IF(OR('Realisatie acties 2025'!J251="In uitvoering", AND(OR(AND('Realisatie acties 2025'!J251="Gerealiseerd", 'Realisatie acties 2025'!K251="Ja"), 'Realisatie acties 2025'!J251="Niet in uitvoering"), 'Realisatie acties 2025'!L251=Datum_werkingsjaar+1)), 'Realisatie acties 2025'!B251&amp;"", ""), "")</f>
        <v/>
      </c>
      <c r="C250" t="str">
        <f>IFERROR(IF(MATCH(B250,'Jaaractieplan 2026'!$D$4:$D$153,0)&lt;&gt;0, ""), B250)</f>
        <v/>
      </c>
    </row>
    <row r="251" spans="1:3" x14ac:dyDescent="0.2">
      <c r="A251" t="str">
        <f>IF(C251="","",MAX(A$1:A250)+1)</f>
        <v/>
      </c>
      <c r="B251" t="str">
        <f>IF('Realisatie acties 2025'!B252&lt;&gt;"", IF(OR('Realisatie acties 2025'!J252="In uitvoering", AND(OR(AND('Realisatie acties 2025'!J252="Gerealiseerd", 'Realisatie acties 2025'!K252="Ja"), 'Realisatie acties 2025'!J252="Niet in uitvoering"), 'Realisatie acties 2025'!L252=Datum_werkingsjaar+1)), 'Realisatie acties 2025'!B252&amp;"", ""), "")</f>
        <v/>
      </c>
      <c r="C251" t="str">
        <f>IFERROR(IF(MATCH(B251,'Jaaractieplan 2026'!$D$4:$D$153,0)&lt;&gt;0, ""), B251)</f>
        <v/>
      </c>
    </row>
    <row r="252" spans="1:3" x14ac:dyDescent="0.2">
      <c r="A252" t="str">
        <f>IF(C252="","",MAX(A$1:A251)+1)</f>
        <v/>
      </c>
      <c r="B252" t="str">
        <f>IF('Realisatie acties 2025'!B253&lt;&gt;"", IF(OR('Realisatie acties 2025'!J253="In uitvoering", AND(OR(AND('Realisatie acties 2025'!J253="Gerealiseerd", 'Realisatie acties 2025'!K253="Ja"), 'Realisatie acties 2025'!J253="Niet in uitvoering"), 'Realisatie acties 2025'!L253=Datum_werkingsjaar+1)), 'Realisatie acties 2025'!B253&amp;"", ""), "")</f>
        <v/>
      </c>
      <c r="C252" t="str">
        <f>IFERROR(IF(MATCH(B252,'Jaaractieplan 2026'!$D$4:$D$153,0)&lt;&gt;0, ""), B252)</f>
        <v/>
      </c>
    </row>
    <row r="253" spans="1:3" x14ac:dyDescent="0.2">
      <c r="A253" t="str">
        <f>IF(C253="","",MAX(A$1:A252)+1)</f>
        <v/>
      </c>
      <c r="B253" t="str">
        <f>IF('Realisatie acties 2025'!B254&lt;&gt;"", IF(OR('Realisatie acties 2025'!J254="In uitvoering", AND(OR(AND('Realisatie acties 2025'!J254="Gerealiseerd", 'Realisatie acties 2025'!K254="Ja"), 'Realisatie acties 2025'!J254="Niet in uitvoering"), 'Realisatie acties 2025'!L254=Datum_werkingsjaar+1)), 'Realisatie acties 2025'!B254&amp;"", ""), "")</f>
        <v/>
      </c>
      <c r="C253" t="str">
        <f>IFERROR(IF(MATCH(B253,'Jaaractieplan 2026'!$D$4:$D$153,0)&lt;&gt;0, ""), B253)</f>
        <v/>
      </c>
    </row>
    <row r="254" spans="1:3" x14ac:dyDescent="0.2">
      <c r="A254" t="str">
        <f>IF(C254="","",MAX(A$1:A253)+1)</f>
        <v/>
      </c>
      <c r="B254" t="str">
        <f>IF('Realisatie acties 2025'!B255&lt;&gt;"", IF(OR('Realisatie acties 2025'!J255="In uitvoering", AND(OR(AND('Realisatie acties 2025'!J255="Gerealiseerd", 'Realisatie acties 2025'!K255="Ja"), 'Realisatie acties 2025'!J255="Niet in uitvoering"), 'Realisatie acties 2025'!L255=Datum_werkingsjaar+1)), 'Realisatie acties 2025'!B255&amp;"", ""), "")</f>
        <v/>
      </c>
      <c r="C254" t="str">
        <f>IFERROR(IF(MATCH(B254,'Jaaractieplan 2026'!$D$4:$D$153,0)&lt;&gt;0, ""), B254)</f>
        <v/>
      </c>
    </row>
    <row r="255" spans="1:3" x14ac:dyDescent="0.2">
      <c r="A255" t="str">
        <f>IF(C255="","",MAX(A$1:A254)+1)</f>
        <v/>
      </c>
      <c r="B255" t="str">
        <f>IF('Realisatie acties 2025'!B256&lt;&gt;"", IF(OR('Realisatie acties 2025'!J256="In uitvoering", AND(OR(AND('Realisatie acties 2025'!J256="Gerealiseerd", 'Realisatie acties 2025'!K256="Ja"), 'Realisatie acties 2025'!J256="Niet in uitvoering"), 'Realisatie acties 2025'!L256=Datum_werkingsjaar+1)), 'Realisatie acties 2025'!B256&amp;"", ""), "")</f>
        <v/>
      </c>
      <c r="C255" t="str">
        <f>IFERROR(IF(MATCH(B255,'Jaaractieplan 2026'!$D$4:$D$153,0)&lt;&gt;0, ""), B255)</f>
        <v/>
      </c>
    </row>
    <row r="256" spans="1:3" x14ac:dyDescent="0.2">
      <c r="A256" t="str">
        <f>IF(C256="","",MAX(A$1:A255)+1)</f>
        <v/>
      </c>
      <c r="B256" t="str">
        <f>IF('Realisatie acties 2025'!B257&lt;&gt;"", IF(OR('Realisatie acties 2025'!J257="In uitvoering", AND(OR(AND('Realisatie acties 2025'!J257="Gerealiseerd", 'Realisatie acties 2025'!K257="Ja"), 'Realisatie acties 2025'!J257="Niet in uitvoering"), 'Realisatie acties 2025'!L257=Datum_werkingsjaar+1)), 'Realisatie acties 2025'!B257&amp;"", ""), "")</f>
        <v/>
      </c>
      <c r="C256" t="str">
        <f>IFERROR(IF(MATCH(B256,'Jaaractieplan 2026'!$D$4:$D$153,0)&lt;&gt;0, ""), B256)</f>
        <v/>
      </c>
    </row>
    <row r="257" spans="1:3" x14ac:dyDescent="0.2">
      <c r="A257" t="str">
        <f>IF(C257="","",MAX(A$1:A256)+1)</f>
        <v/>
      </c>
      <c r="B257" t="str">
        <f>IF('Realisatie acties 2025'!B258&lt;&gt;"", IF(OR('Realisatie acties 2025'!J258="In uitvoering", AND(OR(AND('Realisatie acties 2025'!J258="Gerealiseerd", 'Realisatie acties 2025'!K258="Ja"), 'Realisatie acties 2025'!J258="Niet in uitvoering"), 'Realisatie acties 2025'!L258=Datum_werkingsjaar+1)), 'Realisatie acties 2025'!B258&amp;"", ""), "")</f>
        <v/>
      </c>
      <c r="C257" t="str">
        <f>IFERROR(IF(MATCH(B257,'Jaaractieplan 2026'!$D$4:$D$153,0)&lt;&gt;0, ""), B257)</f>
        <v/>
      </c>
    </row>
    <row r="258" spans="1:3" x14ac:dyDescent="0.2">
      <c r="A258" t="str">
        <f>IF(C258="","",MAX(A$1:A257)+1)</f>
        <v/>
      </c>
      <c r="B258" t="str">
        <f>IF('Realisatie acties 2025'!B259&lt;&gt;"", IF(OR('Realisatie acties 2025'!J259="In uitvoering", AND(OR(AND('Realisatie acties 2025'!J259="Gerealiseerd", 'Realisatie acties 2025'!K259="Ja"), 'Realisatie acties 2025'!J259="Niet in uitvoering"), 'Realisatie acties 2025'!L259=Datum_werkingsjaar+1)), 'Realisatie acties 2025'!B259&amp;"", ""), "")</f>
        <v/>
      </c>
      <c r="C258" t="str">
        <f>IFERROR(IF(MATCH(B258,'Jaaractieplan 2026'!$D$4:$D$153,0)&lt;&gt;0, ""), B258)</f>
        <v/>
      </c>
    </row>
    <row r="259" spans="1:3" x14ac:dyDescent="0.2">
      <c r="A259" t="str">
        <f>IF(C259="","",MAX(A$1:A258)+1)</f>
        <v/>
      </c>
      <c r="B259" t="str">
        <f>IF('Realisatie acties 2025'!B260&lt;&gt;"", IF(OR('Realisatie acties 2025'!J260="In uitvoering", AND(OR(AND('Realisatie acties 2025'!J260="Gerealiseerd", 'Realisatie acties 2025'!K260="Ja"), 'Realisatie acties 2025'!J260="Niet in uitvoering"), 'Realisatie acties 2025'!L260=Datum_werkingsjaar+1)), 'Realisatie acties 2025'!B260&amp;"", ""), "")</f>
        <v/>
      </c>
      <c r="C259" t="str">
        <f>IFERROR(IF(MATCH(B259,'Jaaractieplan 2026'!$D$4:$D$153,0)&lt;&gt;0, ""), B259)</f>
        <v/>
      </c>
    </row>
    <row r="260" spans="1:3" x14ac:dyDescent="0.2">
      <c r="A260" t="str">
        <f>IF(C260="","",MAX(A$1:A259)+1)</f>
        <v/>
      </c>
      <c r="B260" t="str">
        <f>IF('Realisatie acties 2025'!B261&lt;&gt;"", IF(OR('Realisatie acties 2025'!J261="In uitvoering", AND(OR(AND('Realisatie acties 2025'!J261="Gerealiseerd", 'Realisatie acties 2025'!K261="Ja"), 'Realisatie acties 2025'!J261="Niet in uitvoering"), 'Realisatie acties 2025'!L261=Datum_werkingsjaar+1)), 'Realisatie acties 2025'!B261&amp;"", ""), "")</f>
        <v/>
      </c>
      <c r="C260" t="str">
        <f>IFERROR(IF(MATCH(B260,'Jaaractieplan 2026'!$D$4:$D$153,0)&lt;&gt;0, ""), B260)</f>
        <v/>
      </c>
    </row>
    <row r="261" spans="1:3" x14ac:dyDescent="0.2">
      <c r="A261" t="str">
        <f>IF(C261="","",MAX(A$1:A260)+1)</f>
        <v/>
      </c>
      <c r="B261" t="str">
        <f>IF('Realisatie acties 2025'!B262&lt;&gt;"", IF(OR('Realisatie acties 2025'!J262="In uitvoering", AND(OR(AND('Realisatie acties 2025'!J262="Gerealiseerd", 'Realisatie acties 2025'!K262="Ja"), 'Realisatie acties 2025'!J262="Niet in uitvoering"), 'Realisatie acties 2025'!L262=Datum_werkingsjaar+1)), 'Realisatie acties 2025'!B262&amp;"", ""), "")</f>
        <v/>
      </c>
      <c r="C261" t="str">
        <f>IFERROR(IF(MATCH(B261,'Jaaractieplan 2026'!$D$4:$D$153,0)&lt;&gt;0, ""), B261)</f>
        <v/>
      </c>
    </row>
    <row r="262" spans="1:3" x14ac:dyDescent="0.2">
      <c r="A262" t="str">
        <f>IF(C262="","",MAX(A$1:A261)+1)</f>
        <v/>
      </c>
      <c r="B262" t="str">
        <f>IF('Realisatie acties 2025'!B263&lt;&gt;"", IF(OR('Realisatie acties 2025'!J263="In uitvoering", AND(OR(AND('Realisatie acties 2025'!J263="Gerealiseerd", 'Realisatie acties 2025'!K263="Ja"), 'Realisatie acties 2025'!J263="Niet in uitvoering"), 'Realisatie acties 2025'!L263=Datum_werkingsjaar+1)), 'Realisatie acties 2025'!B263&amp;"", ""), "")</f>
        <v/>
      </c>
      <c r="C262" t="str">
        <f>IFERROR(IF(MATCH(B262,'Jaaractieplan 2026'!$D$4:$D$153,0)&lt;&gt;0, ""), B262)</f>
        <v/>
      </c>
    </row>
    <row r="263" spans="1:3" x14ac:dyDescent="0.2">
      <c r="A263" t="str">
        <f>IF(C263="","",MAX(A$1:A262)+1)</f>
        <v/>
      </c>
      <c r="B263" t="str">
        <f>IF('Realisatie acties 2025'!B264&lt;&gt;"", IF(OR('Realisatie acties 2025'!J264="In uitvoering", AND(OR(AND('Realisatie acties 2025'!J264="Gerealiseerd", 'Realisatie acties 2025'!K264="Ja"), 'Realisatie acties 2025'!J264="Niet in uitvoering"), 'Realisatie acties 2025'!L264=Datum_werkingsjaar+1)), 'Realisatie acties 2025'!B264&amp;"", ""), "")</f>
        <v/>
      </c>
      <c r="C263" t="str">
        <f>IFERROR(IF(MATCH(B263,'Jaaractieplan 2026'!$D$4:$D$153,0)&lt;&gt;0, ""), B263)</f>
        <v/>
      </c>
    </row>
    <row r="264" spans="1:3" x14ac:dyDescent="0.2">
      <c r="A264" t="str">
        <f>IF(C264="","",MAX(A$1:A263)+1)</f>
        <v/>
      </c>
      <c r="B264" t="str">
        <f>IF('Realisatie acties 2025'!B265&lt;&gt;"", IF(OR('Realisatie acties 2025'!J265="In uitvoering", AND(OR(AND('Realisatie acties 2025'!J265="Gerealiseerd", 'Realisatie acties 2025'!K265="Ja"), 'Realisatie acties 2025'!J265="Niet in uitvoering"), 'Realisatie acties 2025'!L265=Datum_werkingsjaar+1)), 'Realisatie acties 2025'!B265&amp;"", ""), "")</f>
        <v>D2023.006</v>
      </c>
      <c r="C264" t="str">
        <f>IFERROR(IF(MATCH(B264,'Jaaractieplan 2026'!$D$4:$D$153,0)&lt;&gt;0, ""), B264)</f>
        <v/>
      </c>
    </row>
    <row r="265" spans="1:3" x14ac:dyDescent="0.2">
      <c r="A265" t="str">
        <f>IF(C265="","",MAX(A$1:A264)+1)</f>
        <v/>
      </c>
      <c r="B265" t="str">
        <f>IF('Realisatie acties 2025'!B266&lt;&gt;"", IF(OR('Realisatie acties 2025'!J266="In uitvoering", AND(OR(AND('Realisatie acties 2025'!J266="Gerealiseerd", 'Realisatie acties 2025'!K266="Ja"), 'Realisatie acties 2025'!J266="Niet in uitvoering"), 'Realisatie acties 2025'!L266=Datum_werkingsjaar+1)), 'Realisatie acties 2025'!B266&amp;"", ""), "")</f>
        <v/>
      </c>
      <c r="C265" t="str">
        <f>IFERROR(IF(MATCH(B265,'Jaaractieplan 2026'!$D$4:$D$153,0)&lt;&gt;0, ""), B265)</f>
        <v/>
      </c>
    </row>
    <row r="266" spans="1:3" x14ac:dyDescent="0.2">
      <c r="A266" t="str">
        <f>IF(C266="","",MAX(A$1:A265)+1)</f>
        <v/>
      </c>
      <c r="B266" t="str">
        <f>IF('Realisatie acties 2025'!B267&lt;&gt;"", IF(OR('Realisatie acties 2025'!J267="In uitvoering", AND(OR(AND('Realisatie acties 2025'!J267="Gerealiseerd", 'Realisatie acties 2025'!K267="Ja"), 'Realisatie acties 2025'!J267="Niet in uitvoering"), 'Realisatie acties 2025'!L267=Datum_werkingsjaar+1)), 'Realisatie acties 2025'!B267&amp;"", ""), "")</f>
        <v/>
      </c>
      <c r="C266" t="str">
        <f>IFERROR(IF(MATCH(B266,'Jaaractieplan 2026'!$D$4:$D$153,0)&lt;&gt;0, ""), B266)</f>
        <v/>
      </c>
    </row>
    <row r="267" spans="1:3" x14ac:dyDescent="0.2">
      <c r="A267" t="str">
        <f>IF(C267="","",MAX(A$1:A266)+1)</f>
        <v/>
      </c>
      <c r="B267" t="str">
        <f>IF('Realisatie acties 2025'!B268&lt;&gt;"", IF(OR('Realisatie acties 2025'!J268="In uitvoering", AND(OR(AND('Realisatie acties 2025'!J268="Gerealiseerd", 'Realisatie acties 2025'!K268="Ja"), 'Realisatie acties 2025'!J268="Niet in uitvoering"), 'Realisatie acties 2025'!L268=Datum_werkingsjaar+1)), 'Realisatie acties 2025'!B268&amp;"", ""), "")</f>
        <v/>
      </c>
      <c r="C267" t="str">
        <f>IFERROR(IF(MATCH(B267,'Jaaractieplan 2026'!$D$4:$D$153,0)&lt;&gt;0, ""), B267)</f>
        <v/>
      </c>
    </row>
    <row r="268" spans="1:3" x14ac:dyDescent="0.2">
      <c r="A268" t="str">
        <f>IF(C268="","",MAX(A$1:A267)+1)</f>
        <v/>
      </c>
      <c r="B268" t="str">
        <f>IF('Realisatie acties 2025'!B269&lt;&gt;"", IF(OR('Realisatie acties 2025'!J269="In uitvoering", AND(OR(AND('Realisatie acties 2025'!J269="Gerealiseerd", 'Realisatie acties 2025'!K269="Ja"), 'Realisatie acties 2025'!J269="Niet in uitvoering"), 'Realisatie acties 2025'!L269=Datum_werkingsjaar+1)), 'Realisatie acties 2025'!B269&amp;"", ""), "")</f>
        <v/>
      </c>
      <c r="C268" t="str">
        <f>IFERROR(IF(MATCH(B268,'Jaaractieplan 2026'!$D$4:$D$153,0)&lt;&gt;0, ""), B268)</f>
        <v/>
      </c>
    </row>
    <row r="269" spans="1:3" x14ac:dyDescent="0.2">
      <c r="A269" t="str">
        <f>IF(C269="","",MAX(A$1:A268)+1)</f>
        <v/>
      </c>
      <c r="B269" t="str">
        <f>IF('Realisatie acties 2025'!B270&lt;&gt;"", IF(OR('Realisatie acties 2025'!J270="In uitvoering", AND(OR(AND('Realisatie acties 2025'!J270="Gerealiseerd", 'Realisatie acties 2025'!K270="Ja"), 'Realisatie acties 2025'!J270="Niet in uitvoering"), 'Realisatie acties 2025'!L270=Datum_werkingsjaar+1)), 'Realisatie acties 2025'!B270&amp;"", ""), "")</f>
        <v/>
      </c>
      <c r="C269" t="str">
        <f>IFERROR(IF(MATCH(B269,'Jaaractieplan 2026'!$D$4:$D$153,0)&lt;&gt;0, ""), B269)</f>
        <v/>
      </c>
    </row>
    <row r="270" spans="1:3" x14ac:dyDescent="0.2">
      <c r="A270" t="str">
        <f>IF(C270="","",MAX(A$1:A269)+1)</f>
        <v/>
      </c>
      <c r="B270" t="str">
        <f>IF('Realisatie acties 2025'!B271&lt;&gt;"", IF(OR('Realisatie acties 2025'!J271="In uitvoering", AND(OR(AND('Realisatie acties 2025'!J271="Gerealiseerd", 'Realisatie acties 2025'!K271="Ja"), 'Realisatie acties 2025'!J271="Niet in uitvoering"), 'Realisatie acties 2025'!L271=Datum_werkingsjaar+1)), 'Realisatie acties 2025'!B271&amp;"", ""), "")</f>
        <v/>
      </c>
      <c r="C270" t="str">
        <f>IFERROR(IF(MATCH(B270,'Jaaractieplan 2026'!$D$4:$D$153,0)&lt;&gt;0, ""), B270)</f>
        <v/>
      </c>
    </row>
    <row r="271" spans="1:3" x14ac:dyDescent="0.2">
      <c r="A271" t="str">
        <f>IF(C271="","",MAX(A$1:A270)+1)</f>
        <v/>
      </c>
      <c r="B271" t="str">
        <f>IF('Realisatie acties 2025'!B272&lt;&gt;"", IF(OR('Realisatie acties 2025'!J272="In uitvoering", AND(OR(AND('Realisatie acties 2025'!J272="Gerealiseerd", 'Realisatie acties 2025'!K272="Ja"), 'Realisatie acties 2025'!J272="Niet in uitvoering"), 'Realisatie acties 2025'!L272=Datum_werkingsjaar+1)), 'Realisatie acties 2025'!B272&amp;"", ""), "")</f>
        <v/>
      </c>
      <c r="C271" t="str">
        <f>IFERROR(IF(MATCH(B271,'Jaaractieplan 2026'!$D$4:$D$153,0)&lt;&gt;0, ""), B271)</f>
        <v/>
      </c>
    </row>
    <row r="272" spans="1:3" x14ac:dyDescent="0.2">
      <c r="A272" t="str">
        <f>IF(C272="","",MAX(A$1:A271)+1)</f>
        <v/>
      </c>
      <c r="B272" t="str">
        <f>IF('Realisatie acties 2025'!B273&lt;&gt;"", IF(OR('Realisatie acties 2025'!J273="In uitvoering", AND(OR(AND('Realisatie acties 2025'!J273="Gerealiseerd", 'Realisatie acties 2025'!K273="Ja"), 'Realisatie acties 2025'!J273="Niet in uitvoering"), 'Realisatie acties 2025'!L273=Datum_werkingsjaar+1)), 'Realisatie acties 2025'!B273&amp;"", ""), "")</f>
        <v/>
      </c>
      <c r="C272" t="str">
        <f>IFERROR(IF(MATCH(B272,'Jaaractieplan 2026'!$D$4:$D$153,0)&lt;&gt;0, ""), B272)</f>
        <v/>
      </c>
    </row>
    <row r="273" spans="1:3" x14ac:dyDescent="0.2">
      <c r="A273" t="str">
        <f>IF(C273="","",MAX(A$1:A272)+1)</f>
        <v/>
      </c>
      <c r="B273" t="str">
        <f>IF('Realisatie acties 2025'!B274&lt;&gt;"", IF(OR('Realisatie acties 2025'!J274="In uitvoering", AND(OR(AND('Realisatie acties 2025'!J274="Gerealiseerd", 'Realisatie acties 2025'!K274="Ja"), 'Realisatie acties 2025'!J274="Niet in uitvoering"), 'Realisatie acties 2025'!L274=Datum_werkingsjaar+1)), 'Realisatie acties 2025'!B274&amp;"", ""), "")</f>
        <v>D2023.007</v>
      </c>
      <c r="C273" t="str">
        <f>IFERROR(IF(MATCH(B273,'Jaaractieplan 2026'!$D$4:$D$153,0)&lt;&gt;0, ""), B273)</f>
        <v/>
      </c>
    </row>
    <row r="274" spans="1:3" x14ac:dyDescent="0.2">
      <c r="A274" t="str">
        <f>IF(C274="","",MAX(A$1:A273)+1)</f>
        <v/>
      </c>
      <c r="B274" t="str">
        <f>IF('Realisatie acties 2025'!B275&lt;&gt;"", IF(OR('Realisatie acties 2025'!J275="In uitvoering", AND(OR(AND('Realisatie acties 2025'!J275="Gerealiseerd", 'Realisatie acties 2025'!K275="Ja"), 'Realisatie acties 2025'!J275="Niet in uitvoering"), 'Realisatie acties 2025'!L275=Datum_werkingsjaar+1)), 'Realisatie acties 2025'!B275&amp;"", ""), "")</f>
        <v/>
      </c>
      <c r="C274" t="str">
        <f>IFERROR(IF(MATCH(B274,'Jaaractieplan 2026'!$D$4:$D$153,0)&lt;&gt;0, ""), B274)</f>
        <v/>
      </c>
    </row>
    <row r="275" spans="1:3" x14ac:dyDescent="0.2">
      <c r="A275" t="str">
        <f>IF(C275="","",MAX(A$1:A274)+1)</f>
        <v/>
      </c>
      <c r="B275" t="str">
        <f>IF('Realisatie acties 2025'!B276&lt;&gt;"", IF(OR('Realisatie acties 2025'!J276="In uitvoering", AND(OR(AND('Realisatie acties 2025'!J276="Gerealiseerd", 'Realisatie acties 2025'!K276="Ja"), 'Realisatie acties 2025'!J276="Niet in uitvoering"), 'Realisatie acties 2025'!L276=Datum_werkingsjaar+1)), 'Realisatie acties 2025'!B276&amp;"", ""), "")</f>
        <v/>
      </c>
      <c r="C275" t="str">
        <f>IFERROR(IF(MATCH(B275,'Jaaractieplan 2026'!$D$4:$D$153,0)&lt;&gt;0, ""), B275)</f>
        <v/>
      </c>
    </row>
    <row r="276" spans="1:3" x14ac:dyDescent="0.2">
      <c r="A276" t="str">
        <f>IF(C276="","",MAX(A$1:A275)+1)</f>
        <v/>
      </c>
      <c r="B276" t="str">
        <f>IF('Realisatie acties 2025'!B277&lt;&gt;"", IF(OR('Realisatie acties 2025'!J277="In uitvoering", AND(OR(AND('Realisatie acties 2025'!J277="Gerealiseerd", 'Realisatie acties 2025'!K277="Ja"), 'Realisatie acties 2025'!J277="Niet in uitvoering"), 'Realisatie acties 2025'!L277=Datum_werkingsjaar+1)), 'Realisatie acties 2025'!B277&amp;"", ""), "")</f>
        <v/>
      </c>
      <c r="C276" t="str">
        <f>IFERROR(IF(MATCH(B276,'Jaaractieplan 2026'!$D$4:$D$153,0)&lt;&gt;0, ""), B276)</f>
        <v/>
      </c>
    </row>
    <row r="277" spans="1:3" x14ac:dyDescent="0.2">
      <c r="A277" t="str">
        <f>IF(C277="","",MAX(A$1:A276)+1)</f>
        <v/>
      </c>
      <c r="B277" t="str">
        <f>IF('Realisatie acties 2025'!B278&lt;&gt;"", IF(OR('Realisatie acties 2025'!J278="In uitvoering", AND(OR(AND('Realisatie acties 2025'!J278="Gerealiseerd", 'Realisatie acties 2025'!K278="Ja"), 'Realisatie acties 2025'!J278="Niet in uitvoering"), 'Realisatie acties 2025'!L278=Datum_werkingsjaar+1)), 'Realisatie acties 2025'!B278&amp;"", ""), "")</f>
        <v/>
      </c>
      <c r="C277" t="str">
        <f>IFERROR(IF(MATCH(B277,'Jaaractieplan 2026'!$D$4:$D$153,0)&lt;&gt;0, ""), B277)</f>
        <v/>
      </c>
    </row>
    <row r="278" spans="1:3" x14ac:dyDescent="0.2">
      <c r="A278" t="str">
        <f>IF(C278="","",MAX(A$1:A277)+1)</f>
        <v/>
      </c>
      <c r="B278" t="str">
        <f>IF('Realisatie acties 2025'!B279&lt;&gt;"", IF(OR('Realisatie acties 2025'!J279="In uitvoering", AND(OR(AND('Realisatie acties 2025'!J279="Gerealiseerd", 'Realisatie acties 2025'!K279="Ja"), 'Realisatie acties 2025'!J279="Niet in uitvoering"), 'Realisatie acties 2025'!L279=Datum_werkingsjaar+1)), 'Realisatie acties 2025'!B279&amp;"", ""), "")</f>
        <v/>
      </c>
      <c r="C278" t="str">
        <f>IFERROR(IF(MATCH(B278,'Jaaractieplan 2026'!$D$4:$D$153,0)&lt;&gt;0, ""), B278)</f>
        <v/>
      </c>
    </row>
    <row r="279" spans="1:3" x14ac:dyDescent="0.2">
      <c r="A279" t="str">
        <f>IF(C279="","",MAX(A$1:A278)+1)</f>
        <v/>
      </c>
      <c r="B279" t="str">
        <f>IF('Realisatie acties 2025'!B280&lt;&gt;"", IF(OR('Realisatie acties 2025'!J280="In uitvoering", AND(OR(AND('Realisatie acties 2025'!J280="Gerealiseerd", 'Realisatie acties 2025'!K280="Ja"), 'Realisatie acties 2025'!J280="Niet in uitvoering"), 'Realisatie acties 2025'!L280=Datum_werkingsjaar+1)), 'Realisatie acties 2025'!B280&amp;"", ""), "")</f>
        <v/>
      </c>
      <c r="C279" t="str">
        <f>IFERROR(IF(MATCH(B279,'Jaaractieplan 2026'!$D$4:$D$153,0)&lt;&gt;0, ""), B279)</f>
        <v/>
      </c>
    </row>
    <row r="280" spans="1:3" x14ac:dyDescent="0.2">
      <c r="A280" t="str">
        <f>IF(C280="","",MAX(A$1:A279)+1)</f>
        <v/>
      </c>
      <c r="B280" t="str">
        <f>IF('Realisatie acties 2025'!B281&lt;&gt;"", IF(OR('Realisatie acties 2025'!J281="In uitvoering", AND(OR(AND('Realisatie acties 2025'!J281="Gerealiseerd", 'Realisatie acties 2025'!K281="Ja"), 'Realisatie acties 2025'!J281="Niet in uitvoering"), 'Realisatie acties 2025'!L281=Datum_werkingsjaar+1)), 'Realisatie acties 2025'!B281&amp;"", ""), "")</f>
        <v/>
      </c>
      <c r="C280" t="str">
        <f>IFERROR(IF(MATCH(B280,'Jaaractieplan 2026'!$D$4:$D$153,0)&lt;&gt;0, ""), B280)</f>
        <v/>
      </c>
    </row>
    <row r="281" spans="1:3" x14ac:dyDescent="0.2">
      <c r="A281" t="str">
        <f>IF(C281="","",MAX(A$1:A280)+1)</f>
        <v/>
      </c>
      <c r="B281" t="str">
        <f>IF('Realisatie acties 2025'!B282&lt;&gt;"", IF(OR('Realisatie acties 2025'!J282="In uitvoering", AND(OR(AND('Realisatie acties 2025'!J282="Gerealiseerd", 'Realisatie acties 2025'!K282="Ja"), 'Realisatie acties 2025'!J282="Niet in uitvoering"), 'Realisatie acties 2025'!L282=Datum_werkingsjaar+1)), 'Realisatie acties 2025'!B282&amp;"", ""), "")</f>
        <v/>
      </c>
      <c r="C281" t="str">
        <f>IFERROR(IF(MATCH(B281,'Jaaractieplan 2026'!$D$4:$D$153,0)&lt;&gt;0, ""), B281)</f>
        <v/>
      </c>
    </row>
    <row r="282" spans="1:3" x14ac:dyDescent="0.2">
      <c r="A282" t="str">
        <f>IF(C282="","",MAX(A$1:A281)+1)</f>
        <v/>
      </c>
      <c r="B282" t="str">
        <f>IF('Realisatie acties 2025'!B283&lt;&gt;"", IF(OR('Realisatie acties 2025'!J283="In uitvoering", AND(OR(AND('Realisatie acties 2025'!J283="Gerealiseerd", 'Realisatie acties 2025'!K283="Ja"), 'Realisatie acties 2025'!J283="Niet in uitvoering"), 'Realisatie acties 2025'!L283=Datum_werkingsjaar+1)), 'Realisatie acties 2025'!B283&amp;"", ""), "")</f>
        <v>D2023.009</v>
      </c>
      <c r="C282" t="str">
        <f>IFERROR(IF(MATCH(B282,'Jaaractieplan 2026'!$D$4:$D$153,0)&lt;&gt;0, ""), B282)</f>
        <v/>
      </c>
    </row>
    <row r="283" spans="1:3" x14ac:dyDescent="0.2">
      <c r="A283" t="str">
        <f>IF(C283="","",MAX(A$1:A282)+1)</f>
        <v/>
      </c>
      <c r="B283" t="str">
        <f>IF('Realisatie acties 2025'!B284&lt;&gt;"", IF(OR('Realisatie acties 2025'!J284="In uitvoering", AND(OR(AND('Realisatie acties 2025'!J284="Gerealiseerd", 'Realisatie acties 2025'!K284="Ja"), 'Realisatie acties 2025'!J284="Niet in uitvoering"), 'Realisatie acties 2025'!L284=Datum_werkingsjaar+1)), 'Realisatie acties 2025'!B284&amp;"", ""), "")</f>
        <v/>
      </c>
      <c r="C283" t="str">
        <f>IFERROR(IF(MATCH(B283,'Jaaractieplan 2026'!$D$4:$D$153,0)&lt;&gt;0, ""), B283)</f>
        <v/>
      </c>
    </row>
    <row r="284" spans="1:3" x14ac:dyDescent="0.2">
      <c r="A284" t="str">
        <f>IF(C284="","",MAX(A$1:A283)+1)</f>
        <v/>
      </c>
      <c r="B284" t="str">
        <f>IF('Realisatie acties 2025'!B285&lt;&gt;"", IF(OR('Realisatie acties 2025'!J285="In uitvoering", AND(OR(AND('Realisatie acties 2025'!J285="Gerealiseerd", 'Realisatie acties 2025'!K285="Ja"), 'Realisatie acties 2025'!J285="Niet in uitvoering"), 'Realisatie acties 2025'!L285=Datum_werkingsjaar+1)), 'Realisatie acties 2025'!B285&amp;"", ""), "")</f>
        <v/>
      </c>
      <c r="C284" t="str">
        <f>IFERROR(IF(MATCH(B284,'Jaaractieplan 2026'!$D$4:$D$153,0)&lt;&gt;0, ""), B284)</f>
        <v/>
      </c>
    </row>
    <row r="285" spans="1:3" x14ac:dyDescent="0.2">
      <c r="A285" t="str">
        <f>IF(C285="","",MAX(A$1:A284)+1)</f>
        <v/>
      </c>
      <c r="B285" t="str">
        <f>IF('Realisatie acties 2025'!B286&lt;&gt;"", IF(OR('Realisatie acties 2025'!J286="In uitvoering", AND(OR(AND('Realisatie acties 2025'!J286="Gerealiseerd", 'Realisatie acties 2025'!K286="Ja"), 'Realisatie acties 2025'!J286="Niet in uitvoering"), 'Realisatie acties 2025'!L286=Datum_werkingsjaar+1)), 'Realisatie acties 2025'!B286&amp;"", ""), "")</f>
        <v/>
      </c>
      <c r="C285" t="str">
        <f>IFERROR(IF(MATCH(B285,'Jaaractieplan 2026'!$D$4:$D$153,0)&lt;&gt;0, ""), B285)</f>
        <v/>
      </c>
    </row>
    <row r="286" spans="1:3" x14ac:dyDescent="0.2">
      <c r="A286" t="str">
        <f>IF(C286="","",MAX(A$1:A285)+1)</f>
        <v/>
      </c>
      <c r="B286" t="str">
        <f>IF('Realisatie acties 2025'!B287&lt;&gt;"", IF(OR('Realisatie acties 2025'!J287="In uitvoering", AND(OR(AND('Realisatie acties 2025'!J287="Gerealiseerd", 'Realisatie acties 2025'!K287="Ja"), 'Realisatie acties 2025'!J287="Niet in uitvoering"), 'Realisatie acties 2025'!L287=Datum_werkingsjaar+1)), 'Realisatie acties 2025'!B287&amp;"", ""), "")</f>
        <v/>
      </c>
      <c r="C286" t="str">
        <f>IFERROR(IF(MATCH(B286,'Jaaractieplan 2026'!$D$4:$D$153,0)&lt;&gt;0, ""), B286)</f>
        <v/>
      </c>
    </row>
    <row r="287" spans="1:3" x14ac:dyDescent="0.2">
      <c r="A287" t="str">
        <f>IF(C287="","",MAX(A$1:A286)+1)</f>
        <v/>
      </c>
      <c r="B287" t="str">
        <f>IF('Realisatie acties 2025'!B288&lt;&gt;"", IF(OR('Realisatie acties 2025'!J288="In uitvoering", AND(OR(AND('Realisatie acties 2025'!J288="Gerealiseerd", 'Realisatie acties 2025'!K288="Ja"), 'Realisatie acties 2025'!J288="Niet in uitvoering"), 'Realisatie acties 2025'!L288=Datum_werkingsjaar+1)), 'Realisatie acties 2025'!B288&amp;"", ""), "")</f>
        <v/>
      </c>
      <c r="C287" t="str">
        <f>IFERROR(IF(MATCH(B287,'Jaaractieplan 2026'!$D$4:$D$153,0)&lt;&gt;0, ""), B287)</f>
        <v/>
      </c>
    </row>
    <row r="288" spans="1:3" x14ac:dyDescent="0.2">
      <c r="A288" t="str">
        <f>IF(C288="","",MAX(A$1:A287)+1)</f>
        <v/>
      </c>
      <c r="B288" t="str">
        <f>IF('Realisatie acties 2025'!B289&lt;&gt;"", IF(OR('Realisatie acties 2025'!J289="In uitvoering", AND(OR(AND('Realisatie acties 2025'!J289="Gerealiseerd", 'Realisatie acties 2025'!K289="Ja"), 'Realisatie acties 2025'!J289="Niet in uitvoering"), 'Realisatie acties 2025'!L289=Datum_werkingsjaar+1)), 'Realisatie acties 2025'!B289&amp;"", ""), "")</f>
        <v/>
      </c>
      <c r="C288" t="str">
        <f>IFERROR(IF(MATCH(B288,'Jaaractieplan 2026'!$D$4:$D$153,0)&lt;&gt;0, ""), B288)</f>
        <v/>
      </c>
    </row>
    <row r="289" spans="1:3" x14ac:dyDescent="0.2">
      <c r="A289" t="str">
        <f>IF(C289="","",MAX(A$1:A288)+1)</f>
        <v/>
      </c>
      <c r="B289" t="str">
        <f>IF('Realisatie acties 2025'!B290&lt;&gt;"", IF(OR('Realisatie acties 2025'!J290="In uitvoering", AND(OR(AND('Realisatie acties 2025'!J290="Gerealiseerd", 'Realisatie acties 2025'!K290="Ja"), 'Realisatie acties 2025'!J290="Niet in uitvoering"), 'Realisatie acties 2025'!L290=Datum_werkingsjaar+1)), 'Realisatie acties 2025'!B290&amp;"", ""), "")</f>
        <v/>
      </c>
      <c r="C289" t="str">
        <f>IFERROR(IF(MATCH(B289,'Jaaractieplan 2026'!$D$4:$D$153,0)&lt;&gt;0, ""), B289)</f>
        <v/>
      </c>
    </row>
    <row r="290" spans="1:3" x14ac:dyDescent="0.2">
      <c r="A290" t="str">
        <f>IF(C290="","",MAX(A$1:A289)+1)</f>
        <v/>
      </c>
      <c r="B290" t="str">
        <f>IF('Realisatie acties 2025'!B291&lt;&gt;"", IF(OR('Realisatie acties 2025'!J291="In uitvoering", AND(OR(AND('Realisatie acties 2025'!J291="Gerealiseerd", 'Realisatie acties 2025'!K291="Ja"), 'Realisatie acties 2025'!J291="Niet in uitvoering"), 'Realisatie acties 2025'!L291=Datum_werkingsjaar+1)), 'Realisatie acties 2025'!B291&amp;"", ""), "")</f>
        <v/>
      </c>
      <c r="C290" t="str">
        <f>IFERROR(IF(MATCH(B290,'Jaaractieplan 2026'!$D$4:$D$153,0)&lt;&gt;0, ""), B290)</f>
        <v/>
      </c>
    </row>
    <row r="291" spans="1:3" x14ac:dyDescent="0.2">
      <c r="A291" t="str">
        <f>IF(C291="","",MAX(A$1:A290)+1)</f>
        <v/>
      </c>
      <c r="B291" t="str">
        <f>IF('Realisatie acties 2025'!B292&lt;&gt;"", IF(OR('Realisatie acties 2025'!J292="In uitvoering", AND(OR(AND('Realisatie acties 2025'!J292="Gerealiseerd", 'Realisatie acties 2025'!K292="Ja"), 'Realisatie acties 2025'!J292="Niet in uitvoering"), 'Realisatie acties 2025'!L292=Datum_werkingsjaar+1)), 'Realisatie acties 2025'!B292&amp;"", ""), "")</f>
        <v>D2024.002</v>
      </c>
      <c r="C291" t="str">
        <f>IFERROR(IF(MATCH(B291,'Jaaractieplan 2026'!$D$4:$D$153,0)&lt;&gt;0, ""), B291)</f>
        <v/>
      </c>
    </row>
    <row r="292" spans="1:3" x14ac:dyDescent="0.2">
      <c r="A292" t="str">
        <f>IF(C292="","",MAX(A$1:A291)+1)</f>
        <v/>
      </c>
      <c r="B292" t="str">
        <f>IF('Realisatie acties 2025'!B293&lt;&gt;"", IF(OR('Realisatie acties 2025'!J293="In uitvoering", AND(OR(AND('Realisatie acties 2025'!J293="Gerealiseerd", 'Realisatie acties 2025'!K293="Ja"), 'Realisatie acties 2025'!J293="Niet in uitvoering"), 'Realisatie acties 2025'!L293=Datum_werkingsjaar+1)), 'Realisatie acties 2025'!B293&amp;"", ""), "")</f>
        <v/>
      </c>
      <c r="C292" t="str">
        <f>IFERROR(IF(MATCH(B292,'Jaaractieplan 2026'!$D$4:$D$153,0)&lt;&gt;0, ""), B292)</f>
        <v/>
      </c>
    </row>
    <row r="293" spans="1:3" x14ac:dyDescent="0.2">
      <c r="A293" t="str">
        <f>IF(C293="","",MAX(A$1:A292)+1)</f>
        <v/>
      </c>
      <c r="B293" t="str">
        <f>IF('Realisatie acties 2025'!B294&lt;&gt;"", IF(OR('Realisatie acties 2025'!J294="In uitvoering", AND(OR(AND('Realisatie acties 2025'!J294="Gerealiseerd", 'Realisatie acties 2025'!K294="Ja"), 'Realisatie acties 2025'!J294="Niet in uitvoering"), 'Realisatie acties 2025'!L294=Datum_werkingsjaar+1)), 'Realisatie acties 2025'!B294&amp;"", ""), "")</f>
        <v/>
      </c>
      <c r="C293" t="str">
        <f>IFERROR(IF(MATCH(B293,'Jaaractieplan 2026'!$D$4:$D$153,0)&lt;&gt;0, ""), B293)</f>
        <v/>
      </c>
    </row>
    <row r="294" spans="1:3" x14ac:dyDescent="0.2">
      <c r="A294" t="str">
        <f>IF(C294="","",MAX(A$1:A293)+1)</f>
        <v/>
      </c>
      <c r="B294" t="str">
        <f>IF('Realisatie acties 2025'!B295&lt;&gt;"", IF(OR('Realisatie acties 2025'!J295="In uitvoering", AND(OR(AND('Realisatie acties 2025'!J295="Gerealiseerd", 'Realisatie acties 2025'!K295="Ja"), 'Realisatie acties 2025'!J295="Niet in uitvoering"), 'Realisatie acties 2025'!L295=Datum_werkingsjaar+1)), 'Realisatie acties 2025'!B295&amp;"", ""), "")</f>
        <v/>
      </c>
      <c r="C294" t="str">
        <f>IFERROR(IF(MATCH(B294,'Jaaractieplan 2026'!$D$4:$D$153,0)&lt;&gt;0, ""), B294)</f>
        <v/>
      </c>
    </row>
    <row r="295" spans="1:3" x14ac:dyDescent="0.2">
      <c r="A295" t="str">
        <f>IF(C295="","",MAX(A$1:A294)+1)</f>
        <v/>
      </c>
      <c r="B295" t="str">
        <f>IF('Realisatie acties 2025'!B296&lt;&gt;"", IF(OR('Realisatie acties 2025'!J296="In uitvoering", AND(OR(AND('Realisatie acties 2025'!J296="Gerealiseerd", 'Realisatie acties 2025'!K296="Ja"), 'Realisatie acties 2025'!J296="Niet in uitvoering"), 'Realisatie acties 2025'!L296=Datum_werkingsjaar+1)), 'Realisatie acties 2025'!B296&amp;"", ""), "")</f>
        <v/>
      </c>
      <c r="C295" t="str">
        <f>IFERROR(IF(MATCH(B295,'Jaaractieplan 2026'!$D$4:$D$153,0)&lt;&gt;0, ""), B295)</f>
        <v/>
      </c>
    </row>
    <row r="296" spans="1:3" x14ac:dyDescent="0.2">
      <c r="A296" t="str">
        <f>IF(C296="","",MAX(A$1:A295)+1)</f>
        <v/>
      </c>
      <c r="B296" t="str">
        <f>IF('Realisatie acties 2025'!B297&lt;&gt;"", IF(OR('Realisatie acties 2025'!J297="In uitvoering", AND(OR(AND('Realisatie acties 2025'!J297="Gerealiseerd", 'Realisatie acties 2025'!K297="Ja"), 'Realisatie acties 2025'!J297="Niet in uitvoering"), 'Realisatie acties 2025'!L297=Datum_werkingsjaar+1)), 'Realisatie acties 2025'!B297&amp;"", ""), "")</f>
        <v/>
      </c>
      <c r="C296" t="str">
        <f>IFERROR(IF(MATCH(B296,'Jaaractieplan 2026'!$D$4:$D$153,0)&lt;&gt;0, ""), B296)</f>
        <v/>
      </c>
    </row>
    <row r="297" spans="1:3" x14ac:dyDescent="0.2">
      <c r="A297" t="str">
        <f>IF(C297="","",MAX(A$1:A296)+1)</f>
        <v/>
      </c>
      <c r="B297" t="str">
        <f>IF('Realisatie acties 2025'!B298&lt;&gt;"", IF(OR('Realisatie acties 2025'!J298="In uitvoering", AND(OR(AND('Realisatie acties 2025'!J298="Gerealiseerd", 'Realisatie acties 2025'!K298="Ja"), 'Realisatie acties 2025'!J298="Niet in uitvoering"), 'Realisatie acties 2025'!L298=Datum_werkingsjaar+1)), 'Realisatie acties 2025'!B298&amp;"", ""), "")</f>
        <v/>
      </c>
      <c r="C297" t="str">
        <f>IFERROR(IF(MATCH(B297,'Jaaractieplan 2026'!$D$4:$D$153,0)&lt;&gt;0, ""), B297)</f>
        <v/>
      </c>
    </row>
    <row r="298" spans="1:3" x14ac:dyDescent="0.2">
      <c r="A298" t="str">
        <f>IF(C298="","",MAX(A$1:A297)+1)</f>
        <v/>
      </c>
      <c r="B298" t="str">
        <f>IF('Realisatie acties 2025'!B299&lt;&gt;"", IF(OR('Realisatie acties 2025'!J299="In uitvoering", AND(OR(AND('Realisatie acties 2025'!J299="Gerealiseerd", 'Realisatie acties 2025'!K299="Ja"), 'Realisatie acties 2025'!J299="Niet in uitvoering"), 'Realisatie acties 2025'!L299=Datum_werkingsjaar+1)), 'Realisatie acties 2025'!B299&amp;"", ""), "")</f>
        <v/>
      </c>
      <c r="C298" t="str">
        <f>IFERROR(IF(MATCH(B298,'Jaaractieplan 2026'!$D$4:$D$153,0)&lt;&gt;0, ""), B298)</f>
        <v/>
      </c>
    </row>
    <row r="299" spans="1:3" x14ac:dyDescent="0.2">
      <c r="A299" t="str">
        <f>IF(C299="","",MAX(A$1:A298)+1)</f>
        <v/>
      </c>
      <c r="B299" t="str">
        <f>IF('Realisatie acties 2025'!B300&lt;&gt;"", IF(OR('Realisatie acties 2025'!J300="In uitvoering", AND(OR(AND('Realisatie acties 2025'!J300="Gerealiseerd", 'Realisatie acties 2025'!K300="Ja"), 'Realisatie acties 2025'!J300="Niet in uitvoering"), 'Realisatie acties 2025'!L300=Datum_werkingsjaar+1)), 'Realisatie acties 2025'!B300&amp;"", ""), "")</f>
        <v/>
      </c>
      <c r="C299" t="str">
        <f>IFERROR(IF(MATCH(B299,'Jaaractieplan 2026'!$D$4:$D$153,0)&lt;&gt;0, ""), B299)</f>
        <v/>
      </c>
    </row>
    <row r="300" spans="1:3" x14ac:dyDescent="0.2">
      <c r="A300" t="str">
        <f>IF(C300="","",MAX(A$1:A299)+1)</f>
        <v/>
      </c>
      <c r="B300" t="str">
        <f>IF('Realisatie acties 2025'!B301&lt;&gt;"", IF(OR('Realisatie acties 2025'!J301="In uitvoering", AND(OR(AND('Realisatie acties 2025'!J301="Gerealiseerd", 'Realisatie acties 2025'!K301="Ja"), 'Realisatie acties 2025'!J301="Niet in uitvoering"), 'Realisatie acties 2025'!L301=Datum_werkingsjaar+1)), 'Realisatie acties 2025'!B301&amp;"", ""), "")</f>
        <v>D2024.003</v>
      </c>
      <c r="C300" t="str">
        <f>IFERROR(IF(MATCH(B300,'Jaaractieplan 2026'!$D$4:$D$153,0)&lt;&gt;0, ""), B300)</f>
        <v/>
      </c>
    </row>
    <row r="301" spans="1:3" x14ac:dyDescent="0.2">
      <c r="A301" t="str">
        <f>IF(C301="","",MAX(A$1:A300)+1)</f>
        <v/>
      </c>
      <c r="B301" t="str">
        <f>IF('Realisatie acties 2025'!B302&lt;&gt;"", IF(OR('Realisatie acties 2025'!J302="In uitvoering", AND(OR(AND('Realisatie acties 2025'!J302="Gerealiseerd", 'Realisatie acties 2025'!K302="Ja"), 'Realisatie acties 2025'!J302="Niet in uitvoering"), 'Realisatie acties 2025'!L302=Datum_werkingsjaar+1)), 'Realisatie acties 2025'!B302&amp;"", ""), "")</f>
        <v/>
      </c>
      <c r="C301" t="str">
        <f>IFERROR(IF(MATCH(B301,'Jaaractieplan 2026'!$D$4:$D$153,0)&lt;&gt;0, ""), B301)</f>
        <v/>
      </c>
    </row>
    <row r="302" spans="1:3" x14ac:dyDescent="0.2">
      <c r="A302" t="str">
        <f>IF(C302="","",MAX(A$1:A301)+1)</f>
        <v/>
      </c>
      <c r="B302" t="str">
        <f>IF('Realisatie acties 2025'!B303&lt;&gt;"", IF(OR('Realisatie acties 2025'!J303="In uitvoering", AND(OR(AND('Realisatie acties 2025'!J303="Gerealiseerd", 'Realisatie acties 2025'!K303="Ja"), 'Realisatie acties 2025'!J303="Niet in uitvoering"), 'Realisatie acties 2025'!L303=Datum_werkingsjaar+1)), 'Realisatie acties 2025'!B303&amp;"", ""), "")</f>
        <v/>
      </c>
      <c r="C302" t="str">
        <f>IFERROR(IF(MATCH(B302,'Jaaractieplan 2026'!$D$4:$D$153,0)&lt;&gt;0, ""), B302)</f>
        <v/>
      </c>
    </row>
    <row r="303" spans="1:3" x14ac:dyDescent="0.2">
      <c r="A303" t="str">
        <f>IF(C303="","",MAX(A$1:A302)+1)</f>
        <v/>
      </c>
      <c r="B303" t="str">
        <f>IF('Realisatie acties 2025'!B304&lt;&gt;"", IF(OR('Realisatie acties 2025'!J304="In uitvoering", AND(OR(AND('Realisatie acties 2025'!J304="Gerealiseerd", 'Realisatie acties 2025'!K304="Ja"), 'Realisatie acties 2025'!J304="Niet in uitvoering"), 'Realisatie acties 2025'!L304=Datum_werkingsjaar+1)), 'Realisatie acties 2025'!B304&amp;"", ""), "")</f>
        <v/>
      </c>
      <c r="C303" t="str">
        <f>IFERROR(IF(MATCH(B303,'Jaaractieplan 2026'!$D$4:$D$153,0)&lt;&gt;0, ""), B303)</f>
        <v/>
      </c>
    </row>
    <row r="304" spans="1:3" x14ac:dyDescent="0.2">
      <c r="A304" t="str">
        <f>IF(C304="","",MAX(A$1:A303)+1)</f>
        <v/>
      </c>
      <c r="B304" t="str">
        <f>IF('Realisatie acties 2025'!B305&lt;&gt;"", IF(OR('Realisatie acties 2025'!J305="In uitvoering", AND(OR(AND('Realisatie acties 2025'!J305="Gerealiseerd", 'Realisatie acties 2025'!K305="Ja"), 'Realisatie acties 2025'!J305="Niet in uitvoering"), 'Realisatie acties 2025'!L305=Datum_werkingsjaar+1)), 'Realisatie acties 2025'!B305&amp;"", ""), "")</f>
        <v/>
      </c>
      <c r="C304" t="str">
        <f>IFERROR(IF(MATCH(B304,'Jaaractieplan 2026'!$D$4:$D$153,0)&lt;&gt;0, ""), B304)</f>
        <v/>
      </c>
    </row>
    <row r="305" spans="1:3" x14ac:dyDescent="0.2">
      <c r="A305" t="str">
        <f>IF(C305="","",MAX(A$1:A304)+1)</f>
        <v/>
      </c>
      <c r="B305" t="str">
        <f>IF('Realisatie acties 2025'!B306&lt;&gt;"", IF(OR('Realisatie acties 2025'!J306="In uitvoering", AND(OR(AND('Realisatie acties 2025'!J306="Gerealiseerd", 'Realisatie acties 2025'!K306="Ja"), 'Realisatie acties 2025'!J306="Niet in uitvoering"), 'Realisatie acties 2025'!L306=Datum_werkingsjaar+1)), 'Realisatie acties 2025'!B306&amp;"", ""), "")</f>
        <v/>
      </c>
      <c r="C305" t="str">
        <f>IFERROR(IF(MATCH(B305,'Jaaractieplan 2026'!$D$4:$D$153,0)&lt;&gt;0, ""), B305)</f>
        <v/>
      </c>
    </row>
    <row r="306" spans="1:3" x14ac:dyDescent="0.2">
      <c r="A306" t="str">
        <f>IF(C306="","",MAX(A$1:A305)+1)</f>
        <v/>
      </c>
      <c r="B306" t="str">
        <f>IF('Realisatie acties 2025'!B307&lt;&gt;"", IF(OR('Realisatie acties 2025'!J307="In uitvoering", AND(OR(AND('Realisatie acties 2025'!J307="Gerealiseerd", 'Realisatie acties 2025'!K307="Ja"), 'Realisatie acties 2025'!J307="Niet in uitvoering"), 'Realisatie acties 2025'!L307=Datum_werkingsjaar+1)), 'Realisatie acties 2025'!B307&amp;"", ""), "")</f>
        <v/>
      </c>
      <c r="C306" t="str">
        <f>IFERROR(IF(MATCH(B306,'Jaaractieplan 2026'!$D$4:$D$153,0)&lt;&gt;0, ""), B306)</f>
        <v/>
      </c>
    </row>
    <row r="307" spans="1:3" x14ac:dyDescent="0.2">
      <c r="A307" t="str">
        <f>IF(C307="","",MAX(A$1:A306)+1)</f>
        <v/>
      </c>
      <c r="B307" t="str">
        <f>IF('Realisatie acties 2025'!B308&lt;&gt;"", IF(OR('Realisatie acties 2025'!J308="In uitvoering", AND(OR(AND('Realisatie acties 2025'!J308="Gerealiseerd", 'Realisatie acties 2025'!K308="Ja"), 'Realisatie acties 2025'!J308="Niet in uitvoering"), 'Realisatie acties 2025'!L308=Datum_werkingsjaar+1)), 'Realisatie acties 2025'!B308&amp;"", ""), "")</f>
        <v/>
      </c>
      <c r="C307" t="str">
        <f>IFERROR(IF(MATCH(B307,'Jaaractieplan 2026'!$D$4:$D$153,0)&lt;&gt;0, ""), B307)</f>
        <v/>
      </c>
    </row>
    <row r="308" spans="1:3" x14ac:dyDescent="0.2">
      <c r="A308" t="str">
        <f>IF(C308="","",MAX(A$1:A307)+1)</f>
        <v/>
      </c>
      <c r="B308" t="str">
        <f>IF('Realisatie acties 2025'!B309&lt;&gt;"", IF(OR('Realisatie acties 2025'!J309="In uitvoering", AND(OR(AND('Realisatie acties 2025'!J309="Gerealiseerd", 'Realisatie acties 2025'!K309="Ja"), 'Realisatie acties 2025'!J309="Niet in uitvoering"), 'Realisatie acties 2025'!L309=Datum_werkingsjaar+1)), 'Realisatie acties 2025'!B309&amp;"", ""), "")</f>
        <v/>
      </c>
      <c r="C308" t="str">
        <f>IFERROR(IF(MATCH(B308,'Jaaractieplan 2026'!$D$4:$D$153,0)&lt;&gt;0, ""), B308)</f>
        <v/>
      </c>
    </row>
    <row r="309" spans="1:3" x14ac:dyDescent="0.2">
      <c r="A309" t="str">
        <f>IF(C309="","",MAX(A$1:A308)+1)</f>
        <v/>
      </c>
      <c r="B309" t="str">
        <f>IF('Realisatie acties 2025'!B310&lt;&gt;"", IF(OR('Realisatie acties 2025'!J310="In uitvoering", AND(OR(AND('Realisatie acties 2025'!J310="Gerealiseerd", 'Realisatie acties 2025'!K310="Ja"), 'Realisatie acties 2025'!J310="Niet in uitvoering"), 'Realisatie acties 2025'!L310=Datum_werkingsjaar+1)), 'Realisatie acties 2025'!B310&amp;"", ""), "")</f>
        <v/>
      </c>
      <c r="C309" t="str">
        <f>IFERROR(IF(MATCH(B309,'Jaaractieplan 2026'!$D$4:$D$153,0)&lt;&gt;0, ""), B309)</f>
        <v/>
      </c>
    </row>
    <row r="310" spans="1:3" x14ac:dyDescent="0.2">
      <c r="A310" t="str">
        <f>IF(C310="","",MAX(A$1:A309)+1)</f>
        <v/>
      </c>
      <c r="B310" t="str">
        <f>IF('Realisatie acties 2025'!B311&lt;&gt;"", IF(OR('Realisatie acties 2025'!J311="In uitvoering", AND(OR(AND('Realisatie acties 2025'!J311="Gerealiseerd", 'Realisatie acties 2025'!K311="Ja"), 'Realisatie acties 2025'!J311="Niet in uitvoering"), 'Realisatie acties 2025'!L311=Datum_werkingsjaar+1)), 'Realisatie acties 2025'!B311&amp;"", ""), "")</f>
        <v/>
      </c>
      <c r="C310" t="str">
        <f>IFERROR(IF(MATCH(B310,'Jaaractieplan 2026'!$D$4:$D$153,0)&lt;&gt;0, ""), B310)</f>
        <v/>
      </c>
    </row>
    <row r="311" spans="1:3" x14ac:dyDescent="0.2">
      <c r="A311" t="str">
        <f>IF(C311="","",MAX(A$1:A310)+1)</f>
        <v/>
      </c>
      <c r="B311" t="str">
        <f>IF('Realisatie acties 2025'!B312&lt;&gt;"", IF(OR('Realisatie acties 2025'!J312="In uitvoering", AND(OR(AND('Realisatie acties 2025'!J312="Gerealiseerd", 'Realisatie acties 2025'!K312="Ja"), 'Realisatie acties 2025'!J312="Niet in uitvoering"), 'Realisatie acties 2025'!L312=Datum_werkingsjaar+1)), 'Realisatie acties 2025'!B312&amp;"", ""), "")</f>
        <v/>
      </c>
      <c r="C311" t="str">
        <f>IFERROR(IF(MATCH(B311,'Jaaractieplan 2026'!$D$4:$D$153,0)&lt;&gt;0, ""), B311)</f>
        <v/>
      </c>
    </row>
    <row r="312" spans="1:3" x14ac:dyDescent="0.2">
      <c r="A312" t="str">
        <f>IF(C312="","",MAX(A$1:A311)+1)</f>
        <v/>
      </c>
      <c r="B312" t="str">
        <f>IF('Realisatie acties 2025'!B313&lt;&gt;"", IF(OR('Realisatie acties 2025'!J313="In uitvoering", AND(OR(AND('Realisatie acties 2025'!J313="Gerealiseerd", 'Realisatie acties 2025'!K313="Ja"), 'Realisatie acties 2025'!J313="Niet in uitvoering"), 'Realisatie acties 2025'!L313=Datum_werkingsjaar+1)), 'Realisatie acties 2025'!B313&amp;"", ""), "")</f>
        <v/>
      </c>
      <c r="C312" t="str">
        <f>IFERROR(IF(MATCH(B312,'Jaaractieplan 2026'!$D$4:$D$153,0)&lt;&gt;0, ""), B312)</f>
        <v/>
      </c>
    </row>
    <row r="313" spans="1:3" x14ac:dyDescent="0.2">
      <c r="A313" t="str">
        <f>IF(C313="","",MAX(A$1:A312)+1)</f>
        <v/>
      </c>
      <c r="B313" t="str">
        <f>IF('Realisatie acties 2025'!B314&lt;&gt;"", IF(OR('Realisatie acties 2025'!J314="In uitvoering", AND(OR(AND('Realisatie acties 2025'!J314="Gerealiseerd", 'Realisatie acties 2025'!K314="Ja"), 'Realisatie acties 2025'!J314="Niet in uitvoering"), 'Realisatie acties 2025'!L314=Datum_werkingsjaar+1)), 'Realisatie acties 2025'!B314&amp;"", ""), "")</f>
        <v/>
      </c>
      <c r="C313" t="str">
        <f>IFERROR(IF(MATCH(B313,'Jaaractieplan 2026'!$D$4:$D$153,0)&lt;&gt;0, ""), B313)</f>
        <v/>
      </c>
    </row>
    <row r="314" spans="1:3" x14ac:dyDescent="0.2">
      <c r="A314" t="str">
        <f>IF(C314="","",MAX(A$1:A313)+1)</f>
        <v/>
      </c>
      <c r="B314" t="str">
        <f>IF('Realisatie acties 2025'!B315&lt;&gt;"", IF(OR('Realisatie acties 2025'!J315="In uitvoering", AND(OR(AND('Realisatie acties 2025'!J315="Gerealiseerd", 'Realisatie acties 2025'!K315="Ja"), 'Realisatie acties 2025'!J315="Niet in uitvoering"), 'Realisatie acties 2025'!L315=Datum_werkingsjaar+1)), 'Realisatie acties 2025'!B315&amp;"", ""), "")</f>
        <v/>
      </c>
      <c r="C314" t="str">
        <f>IFERROR(IF(MATCH(B314,'Jaaractieplan 2026'!$D$4:$D$153,0)&lt;&gt;0, ""), B314)</f>
        <v/>
      </c>
    </row>
    <row r="315" spans="1:3" x14ac:dyDescent="0.2">
      <c r="A315" t="str">
        <f>IF(C315="","",MAX(A$1:A314)+1)</f>
        <v/>
      </c>
      <c r="B315" t="str">
        <f>IF('Realisatie acties 2025'!B316&lt;&gt;"", IF(OR('Realisatie acties 2025'!J316="In uitvoering", AND(OR(AND('Realisatie acties 2025'!J316="Gerealiseerd", 'Realisatie acties 2025'!K316="Ja"), 'Realisatie acties 2025'!J316="Niet in uitvoering"), 'Realisatie acties 2025'!L316=Datum_werkingsjaar+1)), 'Realisatie acties 2025'!B316&amp;"", ""), "")</f>
        <v/>
      </c>
      <c r="C315" t="str">
        <f>IFERROR(IF(MATCH(B315,'Jaaractieplan 2026'!$D$4:$D$153,0)&lt;&gt;0, ""), B315)</f>
        <v/>
      </c>
    </row>
    <row r="316" spans="1:3" x14ac:dyDescent="0.2">
      <c r="A316" t="str">
        <f>IF(C316="","",MAX(A$1:A315)+1)</f>
        <v/>
      </c>
      <c r="B316" t="str">
        <f>IF('Realisatie acties 2025'!B317&lt;&gt;"", IF(OR('Realisatie acties 2025'!J317="In uitvoering", AND(OR(AND('Realisatie acties 2025'!J317="Gerealiseerd", 'Realisatie acties 2025'!K317="Ja"), 'Realisatie acties 2025'!J317="Niet in uitvoering"), 'Realisatie acties 2025'!L317=Datum_werkingsjaar+1)), 'Realisatie acties 2025'!B317&amp;"", ""), "")</f>
        <v/>
      </c>
      <c r="C316" t="str">
        <f>IFERROR(IF(MATCH(B316,'Jaaractieplan 2026'!$D$4:$D$153,0)&lt;&gt;0, ""), B316)</f>
        <v/>
      </c>
    </row>
    <row r="317" spans="1:3" x14ac:dyDescent="0.2">
      <c r="A317" t="str">
        <f>IF(C317="","",MAX(A$1:A316)+1)</f>
        <v/>
      </c>
      <c r="B317" t="str">
        <f>IF('Realisatie acties 2025'!B318&lt;&gt;"", IF(OR('Realisatie acties 2025'!J318="In uitvoering", AND(OR(AND('Realisatie acties 2025'!J318="Gerealiseerd", 'Realisatie acties 2025'!K318="Ja"), 'Realisatie acties 2025'!J318="Niet in uitvoering"), 'Realisatie acties 2025'!L318=Datum_werkingsjaar+1)), 'Realisatie acties 2025'!B318&amp;"", ""), "")</f>
        <v/>
      </c>
      <c r="C317" t="str">
        <f>IFERROR(IF(MATCH(B317,'Jaaractieplan 2026'!$D$4:$D$153,0)&lt;&gt;0, ""), B317)</f>
        <v/>
      </c>
    </row>
    <row r="318" spans="1:3" x14ac:dyDescent="0.2">
      <c r="A318" t="str">
        <f>IF(C318="","",MAX(A$1:A317)+1)</f>
        <v/>
      </c>
      <c r="B318" t="str">
        <f>IF('Realisatie acties 2025'!B319&lt;&gt;"", IF(OR('Realisatie acties 2025'!J319="In uitvoering", AND(OR(AND('Realisatie acties 2025'!J319="Gerealiseerd", 'Realisatie acties 2025'!K319="Ja"), 'Realisatie acties 2025'!J319="Niet in uitvoering"), 'Realisatie acties 2025'!L319=Datum_werkingsjaar+1)), 'Realisatie acties 2025'!B319&amp;"", ""), "")</f>
        <v/>
      </c>
      <c r="C318" t="str">
        <f>IFERROR(IF(MATCH(B318,'Jaaractieplan 2026'!$D$4:$D$153,0)&lt;&gt;0, ""), B318)</f>
        <v/>
      </c>
    </row>
    <row r="319" spans="1:3" x14ac:dyDescent="0.2">
      <c r="A319" t="str">
        <f>IF(C319="","",MAX(A$1:A318)+1)</f>
        <v/>
      </c>
      <c r="B319" t="str">
        <f>IF('Realisatie acties 2025'!B320&lt;&gt;"", IF(OR('Realisatie acties 2025'!J320="In uitvoering", AND(OR(AND('Realisatie acties 2025'!J320="Gerealiseerd", 'Realisatie acties 2025'!K320="Ja"), 'Realisatie acties 2025'!J320="Niet in uitvoering"), 'Realisatie acties 2025'!L320=Datum_werkingsjaar+1)), 'Realisatie acties 2025'!B320&amp;"", ""), "")</f>
        <v/>
      </c>
      <c r="C319" t="str">
        <f>IFERROR(IF(MATCH(B319,'Jaaractieplan 2026'!$D$4:$D$153,0)&lt;&gt;0, ""), B319)</f>
        <v/>
      </c>
    </row>
    <row r="320" spans="1:3" x14ac:dyDescent="0.2">
      <c r="A320" t="str">
        <f>IF(C320="","",MAX(A$1:A319)+1)</f>
        <v/>
      </c>
      <c r="B320" t="str">
        <f>IF('Realisatie acties 2025'!B321&lt;&gt;"", IF(OR('Realisatie acties 2025'!J321="In uitvoering", AND(OR(AND('Realisatie acties 2025'!J321="Gerealiseerd", 'Realisatie acties 2025'!K321="Ja"), 'Realisatie acties 2025'!J321="Niet in uitvoering"), 'Realisatie acties 2025'!L321=Datum_werkingsjaar+1)), 'Realisatie acties 2025'!B321&amp;"", ""), "")</f>
        <v/>
      </c>
      <c r="C320" t="str">
        <f>IFERROR(IF(MATCH(B320,'Jaaractieplan 2026'!$D$4:$D$153,0)&lt;&gt;0, ""), B320)</f>
        <v/>
      </c>
    </row>
    <row r="321" spans="1:3" x14ac:dyDescent="0.2">
      <c r="A321" t="str">
        <f>IF(C321="","",MAX(A$1:A320)+1)</f>
        <v/>
      </c>
      <c r="B321" t="str">
        <f>IF('Realisatie acties 2025'!B322&lt;&gt;"", IF(OR('Realisatie acties 2025'!J322="In uitvoering", AND(OR(AND('Realisatie acties 2025'!J322="Gerealiseerd", 'Realisatie acties 2025'!K322="Ja"), 'Realisatie acties 2025'!J322="Niet in uitvoering"), 'Realisatie acties 2025'!L322=Datum_werkingsjaar+1)), 'Realisatie acties 2025'!B322&amp;"", ""), "")</f>
        <v/>
      </c>
      <c r="C321" t="str">
        <f>IFERROR(IF(MATCH(B321,'Jaaractieplan 2026'!$D$4:$D$153,0)&lt;&gt;0, ""), B321)</f>
        <v/>
      </c>
    </row>
    <row r="322" spans="1:3" x14ac:dyDescent="0.2">
      <c r="A322" t="str">
        <f>IF(C322="","",MAX(A$1:A321)+1)</f>
        <v/>
      </c>
      <c r="B322" t="str">
        <f>IF('Realisatie acties 2025'!B323&lt;&gt;"", IF(OR('Realisatie acties 2025'!J323="In uitvoering", AND(OR(AND('Realisatie acties 2025'!J323="Gerealiseerd", 'Realisatie acties 2025'!K323="Ja"), 'Realisatie acties 2025'!J323="Niet in uitvoering"), 'Realisatie acties 2025'!L323=Datum_werkingsjaar+1)), 'Realisatie acties 2025'!B323&amp;"", ""), "")</f>
        <v/>
      </c>
      <c r="C322" t="str">
        <f>IFERROR(IF(MATCH(B322,'Jaaractieplan 2026'!$D$4:$D$153,0)&lt;&gt;0, ""), B322)</f>
        <v/>
      </c>
    </row>
    <row r="323" spans="1:3" x14ac:dyDescent="0.2">
      <c r="A323" t="str">
        <f>IF(C323="","",MAX(A$1:A322)+1)</f>
        <v/>
      </c>
      <c r="B323" t="str">
        <f>IF('Realisatie acties 2025'!B324&lt;&gt;"", IF(OR('Realisatie acties 2025'!J324="In uitvoering", AND(OR(AND('Realisatie acties 2025'!J324="Gerealiseerd", 'Realisatie acties 2025'!K324="Ja"), 'Realisatie acties 2025'!J324="Niet in uitvoering"), 'Realisatie acties 2025'!L324=Datum_werkingsjaar+1)), 'Realisatie acties 2025'!B324&amp;"", ""), "")</f>
        <v/>
      </c>
      <c r="C323" t="str">
        <f>IFERROR(IF(MATCH(B323,'Jaaractieplan 2026'!$D$4:$D$153,0)&lt;&gt;0, ""), B323)</f>
        <v/>
      </c>
    </row>
    <row r="324" spans="1:3" x14ac:dyDescent="0.2">
      <c r="A324" t="str">
        <f>IF(C324="","",MAX(A$1:A323)+1)</f>
        <v/>
      </c>
      <c r="B324" t="str">
        <f>IF('Realisatie acties 2025'!B325&lt;&gt;"", IF(OR('Realisatie acties 2025'!J325="In uitvoering", AND(OR(AND('Realisatie acties 2025'!J325="Gerealiseerd", 'Realisatie acties 2025'!K325="Ja"), 'Realisatie acties 2025'!J325="Niet in uitvoering"), 'Realisatie acties 2025'!L325=Datum_werkingsjaar+1)), 'Realisatie acties 2025'!B325&amp;"", ""), "")</f>
        <v/>
      </c>
      <c r="C324" t="str">
        <f>IFERROR(IF(MATCH(B324,'Jaaractieplan 2026'!$D$4:$D$153,0)&lt;&gt;0, ""), B324)</f>
        <v/>
      </c>
    </row>
    <row r="325" spans="1:3" x14ac:dyDescent="0.2">
      <c r="A325" t="str">
        <f>IF(C325="","",MAX(A$1:A324)+1)</f>
        <v/>
      </c>
      <c r="B325" t="str">
        <f>IF('Realisatie acties 2025'!B326&lt;&gt;"", IF(OR('Realisatie acties 2025'!J326="In uitvoering", AND(OR(AND('Realisatie acties 2025'!J326="Gerealiseerd", 'Realisatie acties 2025'!K326="Ja"), 'Realisatie acties 2025'!J326="Niet in uitvoering"), 'Realisatie acties 2025'!L326=Datum_werkingsjaar+1)), 'Realisatie acties 2025'!B326&amp;"", ""), "")</f>
        <v/>
      </c>
      <c r="C325" t="str">
        <f>IFERROR(IF(MATCH(B325,'Jaaractieplan 2026'!$D$4:$D$153,0)&lt;&gt;0, ""), B325)</f>
        <v/>
      </c>
    </row>
    <row r="326" spans="1:3" x14ac:dyDescent="0.2">
      <c r="A326" t="str">
        <f>IF(C326="","",MAX(A$1:A325)+1)</f>
        <v/>
      </c>
      <c r="B326" t="str">
        <f>IF('Realisatie acties 2025'!B327&lt;&gt;"", IF(OR('Realisatie acties 2025'!J327="In uitvoering", AND(OR(AND('Realisatie acties 2025'!J327="Gerealiseerd", 'Realisatie acties 2025'!K327="Ja"), 'Realisatie acties 2025'!J327="Niet in uitvoering"), 'Realisatie acties 2025'!L327=Datum_werkingsjaar+1)), 'Realisatie acties 2025'!B327&amp;"", ""), "")</f>
        <v/>
      </c>
      <c r="C326" t="str">
        <f>IFERROR(IF(MATCH(B326,'Jaaractieplan 2026'!$D$4:$D$153,0)&lt;&gt;0, ""), B326)</f>
        <v/>
      </c>
    </row>
    <row r="327" spans="1:3" x14ac:dyDescent="0.2">
      <c r="A327" t="str">
        <f>IF(C327="","",MAX(A$1:A326)+1)</f>
        <v/>
      </c>
      <c r="B327" t="str">
        <f>IF('Realisatie acties 2025'!B328&lt;&gt;"", IF(OR('Realisatie acties 2025'!J328="In uitvoering", AND(OR(AND('Realisatie acties 2025'!J328="Gerealiseerd", 'Realisatie acties 2025'!K328="Ja"), 'Realisatie acties 2025'!J328="Niet in uitvoering"), 'Realisatie acties 2025'!L328=Datum_werkingsjaar+1)), 'Realisatie acties 2025'!B328&amp;"", ""), "")</f>
        <v/>
      </c>
      <c r="C327" t="str">
        <f>IFERROR(IF(MATCH(B327,'Jaaractieplan 2026'!$D$4:$D$153,0)&lt;&gt;0, ""), B327)</f>
        <v/>
      </c>
    </row>
    <row r="328" spans="1:3" x14ac:dyDescent="0.2">
      <c r="A328" t="str">
        <f>IF(C328="","",MAX(A$1:A327)+1)</f>
        <v/>
      </c>
      <c r="B328" t="str">
        <f>IF('Realisatie acties 2025'!B329&lt;&gt;"", IF(OR('Realisatie acties 2025'!J329="In uitvoering", AND(OR(AND('Realisatie acties 2025'!J329="Gerealiseerd", 'Realisatie acties 2025'!K329="Ja"), 'Realisatie acties 2025'!J329="Niet in uitvoering"), 'Realisatie acties 2025'!L329=Datum_werkingsjaar+1)), 'Realisatie acties 2025'!B329&amp;"", ""), "")</f>
        <v/>
      </c>
      <c r="C328" t="str">
        <f>IFERROR(IF(MATCH(B328,'Jaaractieplan 2026'!$D$4:$D$153,0)&lt;&gt;0, ""), B328)</f>
        <v/>
      </c>
    </row>
    <row r="329" spans="1:3" x14ac:dyDescent="0.2">
      <c r="A329" t="str">
        <f>IF(C329="","",MAX(A$1:A328)+1)</f>
        <v/>
      </c>
      <c r="B329" t="str">
        <f>IF('Realisatie acties 2025'!B330&lt;&gt;"", IF(OR('Realisatie acties 2025'!J330="In uitvoering", AND(OR(AND('Realisatie acties 2025'!J330="Gerealiseerd", 'Realisatie acties 2025'!K330="Ja"), 'Realisatie acties 2025'!J330="Niet in uitvoering"), 'Realisatie acties 2025'!L330=Datum_werkingsjaar+1)), 'Realisatie acties 2025'!B330&amp;"", ""), "")</f>
        <v/>
      </c>
      <c r="C329" t="str">
        <f>IFERROR(IF(MATCH(B329,'Jaaractieplan 2026'!$D$4:$D$153,0)&lt;&gt;0, ""), B329)</f>
        <v/>
      </c>
    </row>
    <row r="330" spans="1:3" x14ac:dyDescent="0.2">
      <c r="A330" t="str">
        <f>IF(C330="","",MAX(A$1:A329)+1)</f>
        <v/>
      </c>
      <c r="B330" t="str">
        <f>IF('Realisatie acties 2025'!B331&lt;&gt;"", IF(OR('Realisatie acties 2025'!J331="In uitvoering", AND(OR(AND('Realisatie acties 2025'!J331="Gerealiseerd", 'Realisatie acties 2025'!K331="Ja"), 'Realisatie acties 2025'!J331="Niet in uitvoering"), 'Realisatie acties 2025'!L331=Datum_werkingsjaar+1)), 'Realisatie acties 2025'!B331&amp;"", ""), "")</f>
        <v/>
      </c>
      <c r="C330" t="str">
        <f>IFERROR(IF(MATCH(B330,'Jaaractieplan 2026'!$D$4:$D$153,0)&lt;&gt;0, ""), B330)</f>
        <v/>
      </c>
    </row>
    <row r="331" spans="1:3" x14ac:dyDescent="0.2">
      <c r="A331" t="str">
        <f>IF(C331="","",MAX(A$1:A330)+1)</f>
        <v/>
      </c>
      <c r="B331" t="str">
        <f>IF('Realisatie acties 2025'!B332&lt;&gt;"", IF(OR('Realisatie acties 2025'!J332="In uitvoering", AND(OR(AND('Realisatie acties 2025'!J332="Gerealiseerd", 'Realisatie acties 2025'!K332="Ja"), 'Realisatie acties 2025'!J332="Niet in uitvoering"), 'Realisatie acties 2025'!L332=Datum_werkingsjaar+1)), 'Realisatie acties 2025'!B332&amp;"", ""), "")</f>
        <v/>
      </c>
      <c r="C331" t="str">
        <f>IFERROR(IF(MATCH(B331,'Jaaractieplan 2026'!$D$4:$D$153,0)&lt;&gt;0, ""), B331)</f>
        <v/>
      </c>
    </row>
    <row r="332" spans="1:3" x14ac:dyDescent="0.2">
      <c r="A332" t="str">
        <f>IF(C332="","",MAX(A$1:A331)+1)</f>
        <v/>
      </c>
      <c r="B332" t="str">
        <f>IF('Realisatie acties 2025'!B333&lt;&gt;"", IF(OR('Realisatie acties 2025'!J333="In uitvoering", AND(OR(AND('Realisatie acties 2025'!J333="Gerealiseerd", 'Realisatie acties 2025'!K333="Ja"), 'Realisatie acties 2025'!J333="Niet in uitvoering"), 'Realisatie acties 2025'!L333=Datum_werkingsjaar+1)), 'Realisatie acties 2025'!B333&amp;"", ""), "")</f>
        <v/>
      </c>
      <c r="C332" t="str">
        <f>IFERROR(IF(MATCH(B332,'Jaaractieplan 2026'!$D$4:$D$153,0)&lt;&gt;0, ""), B332)</f>
        <v/>
      </c>
    </row>
    <row r="333" spans="1:3" x14ac:dyDescent="0.2">
      <c r="A333" t="str">
        <f>IF(C333="","",MAX(A$1:A332)+1)</f>
        <v/>
      </c>
      <c r="B333" t="str">
        <f>IF('Realisatie acties 2025'!B334&lt;&gt;"", IF(OR('Realisatie acties 2025'!J334="In uitvoering", AND(OR(AND('Realisatie acties 2025'!J334="Gerealiseerd", 'Realisatie acties 2025'!K334="Ja"), 'Realisatie acties 2025'!J334="Niet in uitvoering"), 'Realisatie acties 2025'!L334=Datum_werkingsjaar+1)), 'Realisatie acties 2025'!B334&amp;"", ""), "")</f>
        <v/>
      </c>
      <c r="C333" t="str">
        <f>IFERROR(IF(MATCH(B333,'Jaaractieplan 2026'!$D$4:$D$153,0)&lt;&gt;0, ""), B333)</f>
        <v/>
      </c>
    </row>
    <row r="334" spans="1:3" x14ac:dyDescent="0.2">
      <c r="A334" t="str">
        <f>IF(C334="","",MAX(A$1:A333)+1)</f>
        <v/>
      </c>
      <c r="B334" t="str">
        <f>IF('Realisatie acties 2025'!B335&lt;&gt;"", IF(OR('Realisatie acties 2025'!J335="In uitvoering", AND(OR(AND('Realisatie acties 2025'!J335="Gerealiseerd", 'Realisatie acties 2025'!K335="Ja"), 'Realisatie acties 2025'!J335="Niet in uitvoering"), 'Realisatie acties 2025'!L335=Datum_werkingsjaar+1)), 'Realisatie acties 2025'!B335&amp;"", ""), "")</f>
        <v/>
      </c>
      <c r="C334" t="str">
        <f>IFERROR(IF(MATCH(B334,'Jaaractieplan 2026'!$D$4:$D$153,0)&lt;&gt;0, ""), B334)</f>
        <v/>
      </c>
    </row>
    <row r="335" spans="1:3" x14ac:dyDescent="0.2">
      <c r="A335" t="str">
        <f>IF(C335="","",MAX(A$1:A334)+1)</f>
        <v/>
      </c>
      <c r="B335" t="str">
        <f>IF('Realisatie acties 2025'!B336&lt;&gt;"", IF(OR('Realisatie acties 2025'!J336="In uitvoering", AND(OR(AND('Realisatie acties 2025'!J336="Gerealiseerd", 'Realisatie acties 2025'!K336="Ja"), 'Realisatie acties 2025'!J336="Niet in uitvoering"), 'Realisatie acties 2025'!L336=Datum_werkingsjaar+1)), 'Realisatie acties 2025'!B336&amp;"", ""), "")</f>
        <v/>
      </c>
      <c r="C335" t="str">
        <f>IFERROR(IF(MATCH(B335,'Jaaractieplan 2026'!$D$4:$D$153,0)&lt;&gt;0, ""), B335)</f>
        <v/>
      </c>
    </row>
    <row r="336" spans="1:3" x14ac:dyDescent="0.2">
      <c r="A336" t="str">
        <f>IF(C336="","",MAX(A$1:A335)+1)</f>
        <v/>
      </c>
      <c r="B336" t="str">
        <f>IF('Realisatie acties 2025'!B337&lt;&gt;"", IF(OR('Realisatie acties 2025'!J337="In uitvoering", AND(OR(AND('Realisatie acties 2025'!J337="Gerealiseerd", 'Realisatie acties 2025'!K337="Ja"), 'Realisatie acties 2025'!J337="Niet in uitvoering"), 'Realisatie acties 2025'!L337=Datum_werkingsjaar+1)), 'Realisatie acties 2025'!B337&amp;"", ""), "")</f>
        <v/>
      </c>
      <c r="C336" t="str">
        <f>IFERROR(IF(MATCH(B336,'Jaaractieplan 2026'!$D$4:$D$153,0)&lt;&gt;0, ""), B336)</f>
        <v/>
      </c>
    </row>
    <row r="337" spans="1:3" x14ac:dyDescent="0.2">
      <c r="A337" t="str">
        <f>IF(C337="","",MAX(A$1:A336)+1)</f>
        <v/>
      </c>
      <c r="B337" t="str">
        <f>IF('Realisatie acties 2025'!B338&lt;&gt;"", IF(OR('Realisatie acties 2025'!J338="In uitvoering", AND(OR(AND('Realisatie acties 2025'!J338="Gerealiseerd", 'Realisatie acties 2025'!K338="Ja"), 'Realisatie acties 2025'!J338="Niet in uitvoering"), 'Realisatie acties 2025'!L338=Datum_werkingsjaar+1)), 'Realisatie acties 2025'!B338&amp;"", ""), "")</f>
        <v/>
      </c>
      <c r="C337" t="str">
        <f>IFERROR(IF(MATCH(B337,'Jaaractieplan 2026'!$D$4:$D$153,0)&lt;&gt;0, ""), B337)</f>
        <v/>
      </c>
    </row>
    <row r="338" spans="1:3" x14ac:dyDescent="0.2">
      <c r="A338" t="str">
        <f>IF(C338="","",MAX(A$1:A337)+1)</f>
        <v/>
      </c>
      <c r="B338" t="str">
        <f>IF('Realisatie acties 2025'!B339&lt;&gt;"", IF(OR('Realisatie acties 2025'!J339="In uitvoering", AND(OR(AND('Realisatie acties 2025'!J339="Gerealiseerd", 'Realisatie acties 2025'!K339="Ja"), 'Realisatie acties 2025'!J339="Niet in uitvoering"), 'Realisatie acties 2025'!L339=Datum_werkingsjaar+1)), 'Realisatie acties 2025'!B339&amp;"", ""), "")</f>
        <v/>
      </c>
      <c r="C338" t="str">
        <f>IFERROR(IF(MATCH(B338,'Jaaractieplan 2026'!$D$4:$D$153,0)&lt;&gt;0, ""), B338)</f>
        <v/>
      </c>
    </row>
    <row r="339" spans="1:3" x14ac:dyDescent="0.2">
      <c r="A339" t="str">
        <f>IF(C339="","",MAX(A$1:A338)+1)</f>
        <v/>
      </c>
      <c r="B339" t="str">
        <f>IF('Realisatie acties 2025'!B340&lt;&gt;"", IF(OR('Realisatie acties 2025'!J340="In uitvoering", AND(OR(AND('Realisatie acties 2025'!J340="Gerealiseerd", 'Realisatie acties 2025'!K340="Ja"), 'Realisatie acties 2025'!J340="Niet in uitvoering"), 'Realisatie acties 2025'!L340=Datum_werkingsjaar+1)), 'Realisatie acties 2025'!B340&amp;"", ""), "")</f>
        <v/>
      </c>
      <c r="C339" t="str">
        <f>IFERROR(IF(MATCH(B339,'Jaaractieplan 2026'!$D$4:$D$153,0)&lt;&gt;0, ""), B339)</f>
        <v/>
      </c>
    </row>
    <row r="340" spans="1:3" x14ac:dyDescent="0.2">
      <c r="A340" t="str">
        <f>IF(C340="","",MAX(A$1:A339)+1)</f>
        <v/>
      </c>
      <c r="B340" t="str">
        <f>IF('Realisatie acties 2025'!B341&lt;&gt;"", IF(OR('Realisatie acties 2025'!J341="In uitvoering", AND(OR(AND('Realisatie acties 2025'!J341="Gerealiseerd", 'Realisatie acties 2025'!K341="Ja"), 'Realisatie acties 2025'!J341="Niet in uitvoering"), 'Realisatie acties 2025'!L341=Datum_werkingsjaar+1)), 'Realisatie acties 2025'!B341&amp;"", ""), "")</f>
        <v/>
      </c>
      <c r="C340" t="str">
        <f>IFERROR(IF(MATCH(B340,'Jaaractieplan 2026'!$D$4:$D$153,0)&lt;&gt;0, ""), B340)</f>
        <v/>
      </c>
    </row>
    <row r="341" spans="1:3" x14ac:dyDescent="0.2">
      <c r="A341" t="str">
        <f>IF(C341="","",MAX(A$1:A340)+1)</f>
        <v/>
      </c>
      <c r="B341" t="str">
        <f>IF('Realisatie acties 2025'!B342&lt;&gt;"", IF(OR('Realisatie acties 2025'!J342="In uitvoering", AND(OR(AND('Realisatie acties 2025'!J342="Gerealiseerd", 'Realisatie acties 2025'!K342="Ja"), 'Realisatie acties 2025'!J342="Niet in uitvoering"), 'Realisatie acties 2025'!L342=Datum_werkingsjaar+1)), 'Realisatie acties 2025'!B342&amp;"", ""), "")</f>
        <v/>
      </c>
      <c r="C341" t="str">
        <f>IFERROR(IF(MATCH(B341,'Jaaractieplan 2026'!$D$4:$D$153,0)&lt;&gt;0, ""), B341)</f>
        <v/>
      </c>
    </row>
    <row r="342" spans="1:3" x14ac:dyDescent="0.2">
      <c r="A342" t="str">
        <f>IF(C342="","",MAX(A$1:A341)+1)</f>
        <v/>
      </c>
      <c r="B342" t="str">
        <f>IF('Realisatie acties 2025'!B343&lt;&gt;"", IF(OR('Realisatie acties 2025'!J343="In uitvoering", AND(OR(AND('Realisatie acties 2025'!J343="Gerealiseerd", 'Realisatie acties 2025'!K343="Ja"), 'Realisatie acties 2025'!J343="Niet in uitvoering"), 'Realisatie acties 2025'!L343=Datum_werkingsjaar+1)), 'Realisatie acties 2025'!B343&amp;"", ""), "")</f>
        <v/>
      </c>
      <c r="C342" t="str">
        <f>IFERROR(IF(MATCH(B342,'Jaaractieplan 2026'!$D$4:$D$153,0)&lt;&gt;0, ""), B342)</f>
        <v/>
      </c>
    </row>
    <row r="343" spans="1:3" x14ac:dyDescent="0.2">
      <c r="A343" t="str">
        <f>IF(C343="","",MAX(A$1:A342)+1)</f>
        <v/>
      </c>
      <c r="B343" t="str">
        <f>IF('Realisatie acties 2025'!B344&lt;&gt;"", IF(OR('Realisatie acties 2025'!J344="In uitvoering", AND(OR(AND('Realisatie acties 2025'!J344="Gerealiseerd", 'Realisatie acties 2025'!K344="Ja"), 'Realisatie acties 2025'!J344="Niet in uitvoering"), 'Realisatie acties 2025'!L344=Datum_werkingsjaar+1)), 'Realisatie acties 2025'!B344&amp;"", ""), "")</f>
        <v/>
      </c>
      <c r="C343" t="str">
        <f>IFERROR(IF(MATCH(B343,'Jaaractieplan 2026'!$D$4:$D$153,0)&lt;&gt;0, ""), B343)</f>
        <v/>
      </c>
    </row>
    <row r="344" spans="1:3" x14ac:dyDescent="0.2">
      <c r="A344" t="str">
        <f>IF(C344="","",MAX(A$1:A343)+1)</f>
        <v/>
      </c>
      <c r="B344" t="str">
        <f>IF('Realisatie acties 2025'!B345&lt;&gt;"", IF(OR('Realisatie acties 2025'!J345="In uitvoering", AND(OR(AND('Realisatie acties 2025'!J345="Gerealiseerd", 'Realisatie acties 2025'!K345="Ja"), 'Realisatie acties 2025'!J345="Niet in uitvoering"), 'Realisatie acties 2025'!L345=Datum_werkingsjaar+1)), 'Realisatie acties 2025'!B345&amp;"", ""), "")</f>
        <v/>
      </c>
      <c r="C344" t="str">
        <f>IFERROR(IF(MATCH(B344,'Jaaractieplan 2026'!$D$4:$D$153,0)&lt;&gt;0, ""), B344)</f>
        <v/>
      </c>
    </row>
    <row r="345" spans="1:3" x14ac:dyDescent="0.2">
      <c r="A345" t="str">
        <f>IF(C345="","",MAX(A$1:A344)+1)</f>
        <v/>
      </c>
      <c r="B345" t="str">
        <f>IF('Realisatie acties 2025'!B346&lt;&gt;"", IF(OR('Realisatie acties 2025'!J346="In uitvoering", AND(OR(AND('Realisatie acties 2025'!J346="Gerealiseerd", 'Realisatie acties 2025'!K346="Ja"), 'Realisatie acties 2025'!J346="Niet in uitvoering"), 'Realisatie acties 2025'!L346=Datum_werkingsjaar+1)), 'Realisatie acties 2025'!B346&amp;"", ""), "")</f>
        <v/>
      </c>
      <c r="C345" t="str">
        <f>IFERROR(IF(MATCH(B345,'Jaaractieplan 2026'!$D$4:$D$153,0)&lt;&gt;0, ""), B345)</f>
        <v/>
      </c>
    </row>
    <row r="346" spans="1:3" x14ac:dyDescent="0.2">
      <c r="A346" t="str">
        <f>IF(C346="","",MAX(A$1:A345)+1)</f>
        <v/>
      </c>
      <c r="B346" t="str">
        <f>IF('Realisatie acties 2025'!B347&lt;&gt;"", IF(OR('Realisatie acties 2025'!J347="In uitvoering", AND(OR(AND('Realisatie acties 2025'!J347="Gerealiseerd", 'Realisatie acties 2025'!K347="Ja"), 'Realisatie acties 2025'!J347="Niet in uitvoering"), 'Realisatie acties 2025'!L347=Datum_werkingsjaar+1)), 'Realisatie acties 2025'!B347&amp;"", ""), "")</f>
        <v/>
      </c>
      <c r="C346" t="str">
        <f>IFERROR(IF(MATCH(B346,'Jaaractieplan 2026'!$D$4:$D$153,0)&lt;&gt;0, ""), B346)</f>
        <v/>
      </c>
    </row>
    <row r="347" spans="1:3" x14ac:dyDescent="0.2">
      <c r="A347" t="str">
        <f>IF(C347="","",MAX(A$1:A346)+1)</f>
        <v/>
      </c>
      <c r="B347" t="str">
        <f>IF('Realisatie acties 2025'!B348&lt;&gt;"", IF(OR('Realisatie acties 2025'!J348="In uitvoering", AND(OR(AND('Realisatie acties 2025'!J348="Gerealiseerd", 'Realisatie acties 2025'!K348="Ja"), 'Realisatie acties 2025'!J348="Niet in uitvoering"), 'Realisatie acties 2025'!L348=Datum_werkingsjaar+1)), 'Realisatie acties 2025'!B348&amp;"", ""), "")</f>
        <v/>
      </c>
      <c r="C347" t="str">
        <f>IFERROR(IF(MATCH(B347,'Jaaractieplan 2026'!$D$4:$D$153,0)&lt;&gt;0, ""), B347)</f>
        <v/>
      </c>
    </row>
    <row r="348" spans="1:3" x14ac:dyDescent="0.2">
      <c r="A348" t="str">
        <f>IF(C348="","",MAX(A$1:A347)+1)</f>
        <v/>
      </c>
      <c r="B348" t="str">
        <f>IF('Realisatie acties 2025'!B349&lt;&gt;"", IF(OR('Realisatie acties 2025'!J349="In uitvoering", AND(OR(AND('Realisatie acties 2025'!J349="Gerealiseerd", 'Realisatie acties 2025'!K349="Ja"), 'Realisatie acties 2025'!J349="Niet in uitvoering"), 'Realisatie acties 2025'!L349=Datum_werkingsjaar+1)), 'Realisatie acties 2025'!B349&amp;"", ""), "")</f>
        <v/>
      </c>
      <c r="C348" t="str">
        <f>IFERROR(IF(MATCH(B348,'Jaaractieplan 2026'!$D$4:$D$153,0)&lt;&gt;0, ""), B348)</f>
        <v/>
      </c>
    </row>
    <row r="349" spans="1:3" x14ac:dyDescent="0.2">
      <c r="A349" t="str">
        <f>IF(C349="","",MAX(A$1:A348)+1)</f>
        <v/>
      </c>
      <c r="B349" t="str">
        <f>IF('Realisatie acties 2025'!B350&lt;&gt;"", IF(OR('Realisatie acties 2025'!J350="In uitvoering", AND(OR(AND('Realisatie acties 2025'!J350="Gerealiseerd", 'Realisatie acties 2025'!K350="Ja"), 'Realisatie acties 2025'!J350="Niet in uitvoering"), 'Realisatie acties 2025'!L350=Datum_werkingsjaar+1)), 'Realisatie acties 2025'!B350&amp;"", ""), "")</f>
        <v/>
      </c>
      <c r="C349" t="str">
        <f>IFERROR(IF(MATCH(B349,'Jaaractieplan 2026'!$D$4:$D$153,0)&lt;&gt;0, ""), B349)</f>
        <v/>
      </c>
    </row>
    <row r="350" spans="1:3" x14ac:dyDescent="0.2">
      <c r="A350" t="str">
        <f>IF(C350="","",MAX(A$1:A349)+1)</f>
        <v/>
      </c>
      <c r="B350" t="str">
        <f>IF('Realisatie acties 2025'!B351&lt;&gt;"", IF(OR('Realisatie acties 2025'!J351="In uitvoering", AND(OR(AND('Realisatie acties 2025'!J351="Gerealiseerd", 'Realisatie acties 2025'!K351="Ja"), 'Realisatie acties 2025'!J351="Niet in uitvoering"), 'Realisatie acties 2025'!L351=Datum_werkingsjaar+1)), 'Realisatie acties 2025'!B351&amp;"", ""), "")</f>
        <v/>
      </c>
      <c r="C350" t="str">
        <f>IFERROR(IF(MATCH(B350,'Jaaractieplan 2026'!$D$4:$D$153,0)&lt;&gt;0, ""), B350)</f>
        <v/>
      </c>
    </row>
    <row r="351" spans="1:3" x14ac:dyDescent="0.2">
      <c r="A351" t="str">
        <f>IF(C351="","",MAX(A$1:A350)+1)</f>
        <v/>
      </c>
      <c r="B351" t="str">
        <f>IF('Realisatie acties 2025'!B352&lt;&gt;"", IF(OR('Realisatie acties 2025'!J352="In uitvoering", AND(OR(AND('Realisatie acties 2025'!J352="Gerealiseerd", 'Realisatie acties 2025'!K352="Ja"), 'Realisatie acties 2025'!J352="Niet in uitvoering"), 'Realisatie acties 2025'!L352=Datum_werkingsjaar+1)), 'Realisatie acties 2025'!B352&amp;"", ""), "")</f>
        <v/>
      </c>
      <c r="C351" t="str">
        <f>IFERROR(IF(MATCH(B351,'Jaaractieplan 2026'!$D$4:$D$153,0)&lt;&gt;0, ""), B351)</f>
        <v/>
      </c>
    </row>
    <row r="352" spans="1:3" x14ac:dyDescent="0.2">
      <c r="A352" t="str">
        <f>IF(C352="","",MAX(A$1:A351)+1)</f>
        <v/>
      </c>
      <c r="B352" t="str">
        <f>IF('Realisatie acties 2025'!B353&lt;&gt;"", IF(OR('Realisatie acties 2025'!J353="In uitvoering", AND(OR(AND('Realisatie acties 2025'!J353="Gerealiseerd", 'Realisatie acties 2025'!K353="Ja"), 'Realisatie acties 2025'!J353="Niet in uitvoering"), 'Realisatie acties 2025'!L353=Datum_werkingsjaar+1)), 'Realisatie acties 2025'!B353&amp;"", ""), "")</f>
        <v/>
      </c>
      <c r="C352" t="str">
        <f>IFERROR(IF(MATCH(B352,'Jaaractieplan 2026'!$D$4:$D$153,0)&lt;&gt;0, ""), B352)</f>
        <v/>
      </c>
    </row>
    <row r="353" spans="1:3" x14ac:dyDescent="0.2">
      <c r="A353" t="str">
        <f>IF(C353="","",MAX(A$1:A352)+1)</f>
        <v/>
      </c>
      <c r="B353" t="str">
        <f>IF('Realisatie acties 2025'!B354&lt;&gt;"", IF(OR('Realisatie acties 2025'!J354="In uitvoering", AND(OR(AND('Realisatie acties 2025'!J354="Gerealiseerd", 'Realisatie acties 2025'!K354="Ja"), 'Realisatie acties 2025'!J354="Niet in uitvoering"), 'Realisatie acties 2025'!L354=Datum_werkingsjaar+1)), 'Realisatie acties 2025'!B354&amp;"", ""), "")</f>
        <v/>
      </c>
      <c r="C353" t="str">
        <f>IFERROR(IF(MATCH(B353,'Jaaractieplan 2026'!$D$4:$D$153,0)&lt;&gt;0, ""), B353)</f>
        <v/>
      </c>
    </row>
    <row r="354" spans="1:3" x14ac:dyDescent="0.2">
      <c r="A354" t="str">
        <f>IF(C354="","",MAX(A$1:A353)+1)</f>
        <v/>
      </c>
      <c r="B354" t="str">
        <f>IF('Realisatie acties 2025'!B355&lt;&gt;"", IF(OR('Realisatie acties 2025'!J355="In uitvoering", AND(OR(AND('Realisatie acties 2025'!J355="Gerealiseerd", 'Realisatie acties 2025'!K355="Ja"), 'Realisatie acties 2025'!J355="Niet in uitvoering"), 'Realisatie acties 2025'!L355=Datum_werkingsjaar+1)), 'Realisatie acties 2025'!B355&amp;"", ""), "")</f>
        <v/>
      </c>
      <c r="C354" t="str">
        <f>IFERROR(IF(MATCH(B354,'Jaaractieplan 2026'!$D$4:$D$153,0)&lt;&gt;0, ""), B354)</f>
        <v/>
      </c>
    </row>
    <row r="355" spans="1:3" x14ac:dyDescent="0.2">
      <c r="A355" t="str">
        <f>IF(C355="","",MAX(A$1:A354)+1)</f>
        <v/>
      </c>
      <c r="B355" t="str">
        <f>IF('Realisatie acties 2025'!B356&lt;&gt;"", IF(OR('Realisatie acties 2025'!J356="In uitvoering", AND(OR(AND('Realisatie acties 2025'!J356="Gerealiseerd", 'Realisatie acties 2025'!K356="Ja"), 'Realisatie acties 2025'!J356="Niet in uitvoering"), 'Realisatie acties 2025'!L356=Datum_werkingsjaar+1)), 'Realisatie acties 2025'!B356&amp;"", ""), "")</f>
        <v/>
      </c>
      <c r="C355" t="str">
        <f>IFERROR(IF(MATCH(B355,'Jaaractieplan 2026'!$D$4:$D$153,0)&lt;&gt;0, ""), B355)</f>
        <v/>
      </c>
    </row>
    <row r="356" spans="1:3" x14ac:dyDescent="0.2">
      <c r="A356" t="str">
        <f>IF(C356="","",MAX(A$1:A355)+1)</f>
        <v/>
      </c>
      <c r="B356" t="str">
        <f>IF('Realisatie acties 2025'!B357&lt;&gt;"", IF(OR('Realisatie acties 2025'!J357="In uitvoering", AND(OR(AND('Realisatie acties 2025'!J357="Gerealiseerd", 'Realisatie acties 2025'!K357="Ja"), 'Realisatie acties 2025'!J357="Niet in uitvoering"), 'Realisatie acties 2025'!L357=Datum_werkingsjaar+1)), 'Realisatie acties 2025'!B357&amp;"", ""), "")</f>
        <v/>
      </c>
      <c r="C356" t="str">
        <f>IFERROR(IF(MATCH(B356,'Jaaractieplan 2026'!$D$4:$D$153,0)&lt;&gt;0, ""), B356)</f>
        <v/>
      </c>
    </row>
    <row r="357" spans="1:3" x14ac:dyDescent="0.2">
      <c r="A357" t="str">
        <f>IF(C357="","",MAX(A$1:A356)+1)</f>
        <v/>
      </c>
      <c r="B357" t="str">
        <f>IF('Realisatie acties 2025'!B358&lt;&gt;"", IF(OR('Realisatie acties 2025'!J358="In uitvoering", AND(OR(AND('Realisatie acties 2025'!J358="Gerealiseerd", 'Realisatie acties 2025'!K358="Ja"), 'Realisatie acties 2025'!J358="Niet in uitvoering"), 'Realisatie acties 2025'!L358=Datum_werkingsjaar+1)), 'Realisatie acties 2025'!B358&amp;"", ""), "")</f>
        <v/>
      </c>
      <c r="C357" t="str">
        <f>IFERROR(IF(MATCH(B357,'Jaaractieplan 2026'!$D$4:$D$153,0)&lt;&gt;0, ""), B357)</f>
        <v/>
      </c>
    </row>
    <row r="358" spans="1:3" x14ac:dyDescent="0.2">
      <c r="A358" t="str">
        <f>IF(C358="","",MAX(A$1:A357)+1)</f>
        <v/>
      </c>
      <c r="B358" t="str">
        <f>IF('Realisatie acties 2025'!B359&lt;&gt;"", IF(OR('Realisatie acties 2025'!J359="In uitvoering", AND(OR(AND('Realisatie acties 2025'!J359="Gerealiseerd", 'Realisatie acties 2025'!K359="Ja"), 'Realisatie acties 2025'!J359="Niet in uitvoering"), 'Realisatie acties 2025'!L359=Datum_werkingsjaar+1)), 'Realisatie acties 2025'!B359&amp;"", ""), "")</f>
        <v/>
      </c>
      <c r="C358" t="str">
        <f>IFERROR(IF(MATCH(B358,'Jaaractieplan 2026'!$D$4:$D$153,0)&lt;&gt;0, ""), B358)</f>
        <v/>
      </c>
    </row>
    <row r="359" spans="1:3" x14ac:dyDescent="0.2">
      <c r="A359" t="str">
        <f>IF(C359="","",MAX(A$1:A358)+1)</f>
        <v/>
      </c>
      <c r="B359" t="str">
        <f>IF('Realisatie acties 2025'!B360&lt;&gt;"", IF(OR('Realisatie acties 2025'!J360="In uitvoering", AND(OR(AND('Realisatie acties 2025'!J360="Gerealiseerd", 'Realisatie acties 2025'!K360="Ja"), 'Realisatie acties 2025'!J360="Niet in uitvoering"), 'Realisatie acties 2025'!L360=Datum_werkingsjaar+1)), 'Realisatie acties 2025'!B360&amp;"", ""), "")</f>
        <v/>
      </c>
      <c r="C359" t="str">
        <f>IFERROR(IF(MATCH(B359,'Jaaractieplan 2026'!$D$4:$D$153,0)&lt;&gt;0, ""), B359)</f>
        <v/>
      </c>
    </row>
    <row r="360" spans="1:3" x14ac:dyDescent="0.2">
      <c r="A360" t="str">
        <f>IF(C360="","",MAX(A$1:A359)+1)</f>
        <v/>
      </c>
      <c r="B360" t="str">
        <f>IF('Realisatie acties 2025'!B361&lt;&gt;"", IF(OR('Realisatie acties 2025'!J361="In uitvoering", AND(OR(AND('Realisatie acties 2025'!J361="Gerealiseerd", 'Realisatie acties 2025'!K361="Ja"), 'Realisatie acties 2025'!J361="Niet in uitvoering"), 'Realisatie acties 2025'!L361=Datum_werkingsjaar+1)), 'Realisatie acties 2025'!B361&amp;"", ""), "")</f>
        <v/>
      </c>
      <c r="C360" t="str">
        <f>IFERROR(IF(MATCH(B360,'Jaaractieplan 2026'!$D$4:$D$153,0)&lt;&gt;0, ""), B360)</f>
        <v/>
      </c>
    </row>
    <row r="361" spans="1:3" x14ac:dyDescent="0.2">
      <c r="A361" t="str">
        <f>IF(C361="","",MAX(A$1:A360)+1)</f>
        <v/>
      </c>
      <c r="B361" t="str">
        <f>IF('Realisatie acties 2025'!B362&lt;&gt;"", IF(OR('Realisatie acties 2025'!J362="In uitvoering", AND(OR(AND('Realisatie acties 2025'!J362="Gerealiseerd", 'Realisatie acties 2025'!K362="Ja"), 'Realisatie acties 2025'!J362="Niet in uitvoering"), 'Realisatie acties 2025'!L362=Datum_werkingsjaar+1)), 'Realisatie acties 2025'!B362&amp;"", ""), "")</f>
        <v/>
      </c>
      <c r="C361" t="str">
        <f>IFERROR(IF(MATCH(B361,'Jaaractieplan 2026'!$D$4:$D$153,0)&lt;&gt;0, ""), B361)</f>
        <v/>
      </c>
    </row>
    <row r="362" spans="1:3" x14ac:dyDescent="0.2">
      <c r="A362" t="str">
        <f>IF(C362="","",MAX(A$1:A361)+1)</f>
        <v/>
      </c>
      <c r="B362" t="str">
        <f>IF('Realisatie acties 2025'!B363&lt;&gt;"", IF(OR('Realisatie acties 2025'!J363="In uitvoering", AND(OR(AND('Realisatie acties 2025'!J363="Gerealiseerd", 'Realisatie acties 2025'!K363="Ja"), 'Realisatie acties 2025'!J363="Niet in uitvoering"), 'Realisatie acties 2025'!L363=Datum_werkingsjaar+1)), 'Realisatie acties 2025'!B363&amp;"", ""), "")</f>
        <v/>
      </c>
      <c r="C362" t="str">
        <f>IFERROR(IF(MATCH(B362,'Jaaractieplan 2026'!$D$4:$D$153,0)&lt;&gt;0, ""), B362)</f>
        <v/>
      </c>
    </row>
    <row r="363" spans="1:3" x14ac:dyDescent="0.2">
      <c r="A363" t="str">
        <f>IF(C363="","",MAX(A$1:A362)+1)</f>
        <v/>
      </c>
      <c r="B363" t="str">
        <f>IF('Realisatie acties 2025'!B364&lt;&gt;"", IF(OR('Realisatie acties 2025'!J364="In uitvoering", AND(OR(AND('Realisatie acties 2025'!J364="Gerealiseerd", 'Realisatie acties 2025'!K364="Ja"), 'Realisatie acties 2025'!J364="Niet in uitvoering"), 'Realisatie acties 2025'!L364=Datum_werkingsjaar+1)), 'Realisatie acties 2025'!B364&amp;"", ""), "")</f>
        <v/>
      </c>
      <c r="C363" t="str">
        <f>IFERROR(IF(MATCH(B363,'Jaaractieplan 2026'!$D$4:$D$153,0)&lt;&gt;0, ""), B363)</f>
        <v/>
      </c>
    </row>
    <row r="364" spans="1:3" x14ac:dyDescent="0.2">
      <c r="A364" t="str">
        <f>IF(C364="","",MAX(A$1:A363)+1)</f>
        <v/>
      </c>
      <c r="B364" t="str">
        <f>IF('Realisatie acties 2025'!B365&lt;&gt;"", IF(OR('Realisatie acties 2025'!J365="In uitvoering", AND(OR(AND('Realisatie acties 2025'!J365="Gerealiseerd", 'Realisatie acties 2025'!K365="Ja"), 'Realisatie acties 2025'!J365="Niet in uitvoering"), 'Realisatie acties 2025'!L365=Datum_werkingsjaar+1)), 'Realisatie acties 2025'!B365&amp;"", ""), "")</f>
        <v/>
      </c>
      <c r="C364" t="str">
        <f>IFERROR(IF(MATCH(B364,'Jaaractieplan 2026'!$D$4:$D$153,0)&lt;&gt;0, ""), B364)</f>
        <v/>
      </c>
    </row>
    <row r="365" spans="1:3" x14ac:dyDescent="0.2">
      <c r="A365" t="str">
        <f>IF(C365="","",MAX(A$1:A364)+1)</f>
        <v/>
      </c>
      <c r="B365" t="str">
        <f>IF('Realisatie acties 2025'!B366&lt;&gt;"", IF(OR('Realisatie acties 2025'!J366="In uitvoering", AND(OR(AND('Realisatie acties 2025'!J366="Gerealiseerd", 'Realisatie acties 2025'!K366="Ja"), 'Realisatie acties 2025'!J366="Niet in uitvoering"), 'Realisatie acties 2025'!L366=Datum_werkingsjaar+1)), 'Realisatie acties 2025'!B366&amp;"", ""), "")</f>
        <v/>
      </c>
      <c r="C365" t="str">
        <f>IFERROR(IF(MATCH(B365,'Jaaractieplan 2026'!$D$4:$D$153,0)&lt;&gt;0, ""), B365)</f>
        <v/>
      </c>
    </row>
    <row r="366" spans="1:3" x14ac:dyDescent="0.2">
      <c r="A366" t="str">
        <f>IF(C366="","",MAX(A$1:A365)+1)</f>
        <v/>
      </c>
      <c r="B366" t="str">
        <f>IF('Realisatie acties 2025'!B367&lt;&gt;"", IF(OR('Realisatie acties 2025'!J367="In uitvoering", AND(OR(AND('Realisatie acties 2025'!J367="Gerealiseerd", 'Realisatie acties 2025'!K367="Ja"), 'Realisatie acties 2025'!J367="Niet in uitvoering"), 'Realisatie acties 2025'!L367=Datum_werkingsjaar+1)), 'Realisatie acties 2025'!B367&amp;"", ""), "")</f>
        <v/>
      </c>
      <c r="C366" t="str">
        <f>IFERROR(IF(MATCH(B366,'Jaaractieplan 2026'!$D$4:$D$153,0)&lt;&gt;0, ""), B366)</f>
        <v/>
      </c>
    </row>
    <row r="367" spans="1:3" x14ac:dyDescent="0.2">
      <c r="A367" t="str">
        <f>IF(C367="","",MAX(A$1:A366)+1)</f>
        <v/>
      </c>
      <c r="B367" t="str">
        <f>IF('Realisatie acties 2025'!B368&lt;&gt;"", IF(OR('Realisatie acties 2025'!J368="In uitvoering", AND(OR(AND('Realisatie acties 2025'!J368="Gerealiseerd", 'Realisatie acties 2025'!K368="Ja"), 'Realisatie acties 2025'!J368="Niet in uitvoering"), 'Realisatie acties 2025'!L368=Datum_werkingsjaar+1)), 'Realisatie acties 2025'!B368&amp;"", ""), "")</f>
        <v/>
      </c>
      <c r="C367" t="str">
        <f>IFERROR(IF(MATCH(B367,'Jaaractieplan 2026'!$D$4:$D$153,0)&lt;&gt;0, ""), B367)</f>
        <v/>
      </c>
    </row>
    <row r="368" spans="1:3" x14ac:dyDescent="0.2">
      <c r="A368" t="str">
        <f>IF(C368="","",MAX(A$1:A367)+1)</f>
        <v/>
      </c>
      <c r="B368" t="str">
        <f>IF('Realisatie acties 2025'!B369&lt;&gt;"", IF(OR('Realisatie acties 2025'!J369="In uitvoering", AND(OR(AND('Realisatie acties 2025'!J369="Gerealiseerd", 'Realisatie acties 2025'!K369="Ja"), 'Realisatie acties 2025'!J369="Niet in uitvoering"), 'Realisatie acties 2025'!L369=Datum_werkingsjaar+1)), 'Realisatie acties 2025'!B369&amp;"", ""), "")</f>
        <v/>
      </c>
      <c r="C368" t="str">
        <f>IFERROR(IF(MATCH(B368,'Jaaractieplan 2026'!$D$4:$D$153,0)&lt;&gt;0, ""), B368)</f>
        <v/>
      </c>
    </row>
    <row r="369" spans="1:3" x14ac:dyDescent="0.2">
      <c r="A369" t="str">
        <f>IF(C369="","",MAX(A$1:A368)+1)</f>
        <v/>
      </c>
      <c r="B369" t="str">
        <f>IF('Realisatie acties 2025'!B370&lt;&gt;"", IF(OR('Realisatie acties 2025'!J370="In uitvoering", AND(OR(AND('Realisatie acties 2025'!J370="Gerealiseerd", 'Realisatie acties 2025'!K370="Ja"), 'Realisatie acties 2025'!J370="Niet in uitvoering"), 'Realisatie acties 2025'!L370=Datum_werkingsjaar+1)), 'Realisatie acties 2025'!B370&amp;"", ""), "")</f>
        <v/>
      </c>
      <c r="C369" t="str">
        <f>IFERROR(IF(MATCH(B369,'Jaaractieplan 2026'!$D$4:$D$153,0)&lt;&gt;0, ""), B369)</f>
        <v/>
      </c>
    </row>
    <row r="370" spans="1:3" x14ac:dyDescent="0.2">
      <c r="A370" t="str">
        <f>IF(C370="","",MAX(A$1:A369)+1)</f>
        <v/>
      </c>
      <c r="B370" t="str">
        <f>IF('Realisatie acties 2025'!B371&lt;&gt;"", IF(OR('Realisatie acties 2025'!J371="In uitvoering", AND(OR(AND('Realisatie acties 2025'!J371="Gerealiseerd", 'Realisatie acties 2025'!K371="Ja"), 'Realisatie acties 2025'!J371="Niet in uitvoering"), 'Realisatie acties 2025'!L371=Datum_werkingsjaar+1)), 'Realisatie acties 2025'!B371&amp;"", ""), "")</f>
        <v/>
      </c>
      <c r="C370" t="str">
        <f>IFERROR(IF(MATCH(B370,'Jaaractieplan 2026'!$D$4:$D$153,0)&lt;&gt;0, ""), B370)</f>
        <v/>
      </c>
    </row>
    <row r="371" spans="1:3" x14ac:dyDescent="0.2">
      <c r="A371" t="str">
        <f>IF(C371="","",MAX(A$1:A370)+1)</f>
        <v/>
      </c>
      <c r="B371" t="str">
        <f>IF('Realisatie acties 2025'!B372&lt;&gt;"", IF(OR('Realisatie acties 2025'!J372="In uitvoering", AND(OR(AND('Realisatie acties 2025'!J372="Gerealiseerd", 'Realisatie acties 2025'!K372="Ja"), 'Realisatie acties 2025'!J372="Niet in uitvoering"), 'Realisatie acties 2025'!L372=Datum_werkingsjaar+1)), 'Realisatie acties 2025'!B372&amp;"", ""), "")</f>
        <v/>
      </c>
      <c r="C371" t="str">
        <f>IFERROR(IF(MATCH(B371,'Jaaractieplan 2026'!$D$4:$D$153,0)&lt;&gt;0, ""), B371)</f>
        <v/>
      </c>
    </row>
    <row r="372" spans="1:3" x14ac:dyDescent="0.2">
      <c r="A372" t="str">
        <f>IF(C372="","",MAX(A$1:A371)+1)</f>
        <v/>
      </c>
      <c r="B372" t="str">
        <f>IF('Realisatie acties 2025'!B373&lt;&gt;"", IF(OR('Realisatie acties 2025'!J373="In uitvoering", AND(OR(AND('Realisatie acties 2025'!J373="Gerealiseerd", 'Realisatie acties 2025'!K373="Ja"), 'Realisatie acties 2025'!J373="Niet in uitvoering"), 'Realisatie acties 2025'!L373=Datum_werkingsjaar+1)), 'Realisatie acties 2025'!B373&amp;"", ""), "")</f>
        <v/>
      </c>
      <c r="C372" t="str">
        <f>IFERROR(IF(MATCH(B372,'Jaaractieplan 2026'!$D$4:$D$153,0)&lt;&gt;0, ""), B372)</f>
        <v/>
      </c>
    </row>
    <row r="373" spans="1:3" x14ac:dyDescent="0.2">
      <c r="A373" t="str">
        <f>IF(C373="","",MAX(A$1:A372)+1)</f>
        <v/>
      </c>
      <c r="B373" t="str">
        <f>IF('Realisatie acties 2025'!B374&lt;&gt;"", IF(OR('Realisatie acties 2025'!J374="In uitvoering", AND(OR(AND('Realisatie acties 2025'!J374="Gerealiseerd", 'Realisatie acties 2025'!K374="Ja"), 'Realisatie acties 2025'!J374="Niet in uitvoering"), 'Realisatie acties 2025'!L374=Datum_werkingsjaar+1)), 'Realisatie acties 2025'!B374&amp;"", ""), "")</f>
        <v/>
      </c>
      <c r="C373" t="str">
        <f>IFERROR(IF(MATCH(B373,'Jaaractieplan 2026'!$D$4:$D$153,0)&lt;&gt;0, ""), B373)</f>
        <v/>
      </c>
    </row>
    <row r="374" spans="1:3" x14ac:dyDescent="0.2">
      <c r="A374" t="str">
        <f>IF(C374="","",MAX(A$1:A373)+1)</f>
        <v/>
      </c>
      <c r="B374" t="str">
        <f>IF('Realisatie acties 2025'!B375&lt;&gt;"", IF(OR('Realisatie acties 2025'!J375="In uitvoering", AND(OR(AND('Realisatie acties 2025'!J375="Gerealiseerd", 'Realisatie acties 2025'!K375="Ja"), 'Realisatie acties 2025'!J375="Niet in uitvoering"), 'Realisatie acties 2025'!L375=Datum_werkingsjaar+1)), 'Realisatie acties 2025'!B375&amp;"", ""), "")</f>
        <v/>
      </c>
      <c r="C374" t="str">
        <f>IFERROR(IF(MATCH(B374,'Jaaractieplan 2026'!$D$4:$D$153,0)&lt;&gt;0, ""), B374)</f>
        <v/>
      </c>
    </row>
    <row r="375" spans="1:3" x14ac:dyDescent="0.2">
      <c r="A375" t="str">
        <f>IF(C375="","",MAX(A$1:A374)+1)</f>
        <v/>
      </c>
      <c r="B375" t="str">
        <f>IF('Realisatie acties 2025'!B376&lt;&gt;"", IF(OR('Realisatie acties 2025'!J376="In uitvoering", AND(OR(AND('Realisatie acties 2025'!J376="Gerealiseerd", 'Realisatie acties 2025'!K376="Ja"), 'Realisatie acties 2025'!J376="Niet in uitvoering"), 'Realisatie acties 2025'!L376=Datum_werkingsjaar+1)), 'Realisatie acties 2025'!B376&amp;"", ""), "")</f>
        <v/>
      </c>
      <c r="C375" t="str">
        <f>IFERROR(IF(MATCH(B375,'Jaaractieplan 2026'!$D$4:$D$153,0)&lt;&gt;0, ""), B375)</f>
        <v/>
      </c>
    </row>
    <row r="376" spans="1:3" x14ac:dyDescent="0.2">
      <c r="A376" t="str">
        <f>IF(C376="","",MAX(A$1:A375)+1)</f>
        <v/>
      </c>
      <c r="B376" t="str">
        <f>IF('Realisatie acties 2025'!B377&lt;&gt;"", IF(OR('Realisatie acties 2025'!J377="In uitvoering", AND(OR(AND('Realisatie acties 2025'!J377="Gerealiseerd", 'Realisatie acties 2025'!K377="Ja"), 'Realisatie acties 2025'!J377="Niet in uitvoering"), 'Realisatie acties 2025'!L377=Datum_werkingsjaar+1)), 'Realisatie acties 2025'!B377&amp;"", ""), "")</f>
        <v/>
      </c>
      <c r="C376" t="str">
        <f>IFERROR(IF(MATCH(B376,'Jaaractieplan 2026'!$D$4:$D$153,0)&lt;&gt;0, ""), B376)</f>
        <v/>
      </c>
    </row>
    <row r="377" spans="1:3" x14ac:dyDescent="0.2">
      <c r="A377" t="str">
        <f>IF(C377="","",MAX(A$1:A376)+1)</f>
        <v/>
      </c>
      <c r="B377" t="str">
        <f>IF('Realisatie acties 2025'!B378&lt;&gt;"", IF(OR('Realisatie acties 2025'!J378="In uitvoering", AND(OR(AND('Realisatie acties 2025'!J378="Gerealiseerd", 'Realisatie acties 2025'!K378="Ja"), 'Realisatie acties 2025'!J378="Niet in uitvoering"), 'Realisatie acties 2025'!L378=Datum_werkingsjaar+1)), 'Realisatie acties 2025'!B378&amp;"", ""), "")</f>
        <v/>
      </c>
      <c r="C377" t="str">
        <f>IFERROR(IF(MATCH(B377,'Jaaractieplan 2026'!$D$4:$D$153,0)&lt;&gt;0, ""), B377)</f>
        <v/>
      </c>
    </row>
    <row r="378" spans="1:3" x14ac:dyDescent="0.2">
      <c r="A378" t="str">
        <f>IF(C378="","",MAX(A$1:A377)+1)</f>
        <v/>
      </c>
      <c r="B378" t="str">
        <f>IF('Realisatie acties 2025'!B379&lt;&gt;"", IF(OR('Realisatie acties 2025'!J379="In uitvoering", AND(OR(AND('Realisatie acties 2025'!J379="Gerealiseerd", 'Realisatie acties 2025'!K379="Ja"), 'Realisatie acties 2025'!J379="Niet in uitvoering"), 'Realisatie acties 2025'!L379=Datum_werkingsjaar+1)), 'Realisatie acties 2025'!B379&amp;"", ""), "")</f>
        <v/>
      </c>
      <c r="C378" t="str">
        <f>IFERROR(IF(MATCH(B378,'Jaaractieplan 2026'!$D$4:$D$153,0)&lt;&gt;0, ""), B378)</f>
        <v/>
      </c>
    </row>
    <row r="379" spans="1:3" x14ac:dyDescent="0.2">
      <c r="A379" t="str">
        <f>IF(C379="","",MAX(A$1:A378)+1)</f>
        <v/>
      </c>
      <c r="B379" t="str">
        <f>IF('Realisatie acties 2025'!B380&lt;&gt;"", IF(OR('Realisatie acties 2025'!J380="In uitvoering", AND(OR(AND('Realisatie acties 2025'!J380="Gerealiseerd", 'Realisatie acties 2025'!K380="Ja"), 'Realisatie acties 2025'!J380="Niet in uitvoering"), 'Realisatie acties 2025'!L380=Datum_werkingsjaar+1)), 'Realisatie acties 2025'!B380&amp;"", ""), "")</f>
        <v/>
      </c>
      <c r="C379" t="str">
        <f>IFERROR(IF(MATCH(B379,'Jaaractieplan 2026'!$D$4:$D$153,0)&lt;&gt;0, ""), B379)</f>
        <v/>
      </c>
    </row>
    <row r="380" spans="1:3" x14ac:dyDescent="0.2">
      <c r="A380" t="str">
        <f>IF(C380="","",MAX(A$1:A379)+1)</f>
        <v/>
      </c>
      <c r="B380" t="str">
        <f>IF('Realisatie acties 2025'!B381&lt;&gt;"", IF(OR('Realisatie acties 2025'!J381="In uitvoering", AND(OR(AND('Realisatie acties 2025'!J381="Gerealiseerd", 'Realisatie acties 2025'!K381="Ja"), 'Realisatie acties 2025'!J381="Niet in uitvoering"), 'Realisatie acties 2025'!L381=Datum_werkingsjaar+1)), 'Realisatie acties 2025'!B381&amp;"", ""), "")</f>
        <v/>
      </c>
      <c r="C380" t="str">
        <f>IFERROR(IF(MATCH(B380,'Jaaractieplan 2026'!$D$4:$D$153,0)&lt;&gt;0, ""), B380)</f>
        <v/>
      </c>
    </row>
    <row r="381" spans="1:3" x14ac:dyDescent="0.2">
      <c r="A381" t="str">
        <f>IF(C381="","",MAX(A$1:A380)+1)</f>
        <v/>
      </c>
      <c r="B381" t="str">
        <f>IF('Realisatie acties 2025'!B382&lt;&gt;"", IF(OR('Realisatie acties 2025'!J382="In uitvoering", AND(OR(AND('Realisatie acties 2025'!J382="Gerealiseerd", 'Realisatie acties 2025'!K382="Ja"), 'Realisatie acties 2025'!J382="Niet in uitvoering"), 'Realisatie acties 2025'!L382=Datum_werkingsjaar+1)), 'Realisatie acties 2025'!B382&amp;"", ""), "")</f>
        <v/>
      </c>
      <c r="C381" t="str">
        <f>IFERROR(IF(MATCH(B381,'Jaaractieplan 2026'!$D$4:$D$153,0)&lt;&gt;0, ""), B381)</f>
        <v/>
      </c>
    </row>
    <row r="382" spans="1:3" x14ac:dyDescent="0.2">
      <c r="A382" t="str">
        <f>IF(C382="","",MAX(A$1:A381)+1)</f>
        <v/>
      </c>
      <c r="B382" t="str">
        <f>IF('Realisatie acties 2025'!B383&lt;&gt;"", IF(OR('Realisatie acties 2025'!J383="In uitvoering", AND(OR(AND('Realisatie acties 2025'!J383="Gerealiseerd", 'Realisatie acties 2025'!K383="Ja"), 'Realisatie acties 2025'!J383="Niet in uitvoering"), 'Realisatie acties 2025'!L383=Datum_werkingsjaar+1)), 'Realisatie acties 2025'!B383&amp;"", ""), "")</f>
        <v/>
      </c>
      <c r="C382" t="str">
        <f>IFERROR(IF(MATCH(B382,'Jaaractieplan 2026'!$D$4:$D$153,0)&lt;&gt;0, ""), B382)</f>
        <v/>
      </c>
    </row>
    <row r="383" spans="1:3" x14ac:dyDescent="0.2">
      <c r="A383" t="str">
        <f>IF(C383="","",MAX(A$1:A382)+1)</f>
        <v/>
      </c>
      <c r="B383" t="str">
        <f>IF('Realisatie acties 2025'!B384&lt;&gt;"", IF(OR('Realisatie acties 2025'!J384="In uitvoering", AND(OR(AND('Realisatie acties 2025'!J384="Gerealiseerd", 'Realisatie acties 2025'!K384="Ja"), 'Realisatie acties 2025'!J384="Niet in uitvoering"), 'Realisatie acties 2025'!L384=Datum_werkingsjaar+1)), 'Realisatie acties 2025'!B384&amp;"", ""), "")</f>
        <v/>
      </c>
      <c r="C383" t="str">
        <f>IFERROR(IF(MATCH(B383,'Jaaractieplan 2026'!$D$4:$D$153,0)&lt;&gt;0, ""), B383)</f>
        <v/>
      </c>
    </row>
    <row r="384" spans="1:3" x14ac:dyDescent="0.2">
      <c r="A384" t="str">
        <f>IF(C384="","",MAX(A$1:A383)+1)</f>
        <v/>
      </c>
      <c r="B384" t="str">
        <f>IF('Realisatie acties 2025'!B385&lt;&gt;"", IF(OR('Realisatie acties 2025'!J385="In uitvoering", AND(OR(AND('Realisatie acties 2025'!J385="Gerealiseerd", 'Realisatie acties 2025'!K385="Ja"), 'Realisatie acties 2025'!J385="Niet in uitvoering"), 'Realisatie acties 2025'!L385=Datum_werkingsjaar+1)), 'Realisatie acties 2025'!B385&amp;"", ""), "")</f>
        <v/>
      </c>
      <c r="C384" t="str">
        <f>IFERROR(IF(MATCH(B384,'Jaaractieplan 2026'!$D$4:$D$153,0)&lt;&gt;0, ""), B384)</f>
        <v/>
      </c>
    </row>
    <row r="385" spans="1:3" x14ac:dyDescent="0.2">
      <c r="A385" t="str">
        <f>IF(C385="","",MAX(A$1:A384)+1)</f>
        <v/>
      </c>
      <c r="B385" t="str">
        <f>IF('Realisatie acties 2025'!B386&lt;&gt;"", IF(OR('Realisatie acties 2025'!J386="In uitvoering", AND(OR(AND('Realisatie acties 2025'!J386="Gerealiseerd", 'Realisatie acties 2025'!K386="Ja"), 'Realisatie acties 2025'!J386="Niet in uitvoering"), 'Realisatie acties 2025'!L386=Datum_werkingsjaar+1)), 'Realisatie acties 2025'!B386&amp;"", ""), "")</f>
        <v/>
      </c>
      <c r="C385" t="str">
        <f>IFERROR(IF(MATCH(B385,'Jaaractieplan 2026'!$D$4:$D$153,0)&lt;&gt;0, ""), B385)</f>
        <v/>
      </c>
    </row>
    <row r="386" spans="1:3" x14ac:dyDescent="0.2">
      <c r="A386" t="str">
        <f>IF(C386="","",MAX(A$1:A385)+1)</f>
        <v/>
      </c>
      <c r="B386" t="str">
        <f>IF('Realisatie acties 2025'!B387&lt;&gt;"", IF(OR('Realisatie acties 2025'!J387="In uitvoering", AND(OR(AND('Realisatie acties 2025'!J387="Gerealiseerd", 'Realisatie acties 2025'!K387="Ja"), 'Realisatie acties 2025'!J387="Niet in uitvoering"), 'Realisatie acties 2025'!L387=Datum_werkingsjaar+1)), 'Realisatie acties 2025'!B387&amp;"", ""), "")</f>
        <v/>
      </c>
      <c r="C386" t="str">
        <f>IFERROR(IF(MATCH(B386,'Jaaractieplan 2026'!$D$4:$D$153,0)&lt;&gt;0, ""), B386)</f>
        <v/>
      </c>
    </row>
    <row r="387" spans="1:3" x14ac:dyDescent="0.2">
      <c r="A387" t="str">
        <f>IF(C387="","",MAX(A$1:A386)+1)</f>
        <v/>
      </c>
      <c r="B387" t="str">
        <f>IF('Realisatie acties 2025'!B388&lt;&gt;"", IF(OR('Realisatie acties 2025'!J388="In uitvoering", AND(OR(AND('Realisatie acties 2025'!J388="Gerealiseerd", 'Realisatie acties 2025'!K388="Ja"), 'Realisatie acties 2025'!J388="Niet in uitvoering"), 'Realisatie acties 2025'!L388=Datum_werkingsjaar+1)), 'Realisatie acties 2025'!B388&amp;"", ""), "")</f>
        <v/>
      </c>
      <c r="C387" t="str">
        <f>IFERROR(IF(MATCH(B387,'Jaaractieplan 2026'!$D$4:$D$153,0)&lt;&gt;0, ""), B387)</f>
        <v/>
      </c>
    </row>
    <row r="388" spans="1:3" x14ac:dyDescent="0.2">
      <c r="A388" t="str">
        <f>IF(C388="","",MAX(A$1:A387)+1)</f>
        <v/>
      </c>
      <c r="B388" t="str">
        <f>IF('Realisatie acties 2025'!B389&lt;&gt;"", IF(OR('Realisatie acties 2025'!J389="In uitvoering", AND(OR(AND('Realisatie acties 2025'!J389="Gerealiseerd", 'Realisatie acties 2025'!K389="Ja"), 'Realisatie acties 2025'!J389="Niet in uitvoering"), 'Realisatie acties 2025'!L389=Datum_werkingsjaar+1)), 'Realisatie acties 2025'!B389&amp;"", ""), "")</f>
        <v/>
      </c>
      <c r="C388" t="str">
        <f>IFERROR(IF(MATCH(B388,'Jaaractieplan 2026'!$D$4:$D$153,0)&lt;&gt;0, ""), B388)</f>
        <v/>
      </c>
    </row>
    <row r="389" spans="1:3" x14ac:dyDescent="0.2">
      <c r="A389" t="str">
        <f>IF(C389="","",MAX(A$1:A388)+1)</f>
        <v/>
      </c>
      <c r="B389" t="str">
        <f>IF('Realisatie acties 2025'!B390&lt;&gt;"", IF(OR('Realisatie acties 2025'!J390="In uitvoering", AND(OR(AND('Realisatie acties 2025'!J390="Gerealiseerd", 'Realisatie acties 2025'!K390="Ja"), 'Realisatie acties 2025'!J390="Niet in uitvoering"), 'Realisatie acties 2025'!L390=Datum_werkingsjaar+1)), 'Realisatie acties 2025'!B390&amp;"", ""), "")</f>
        <v/>
      </c>
      <c r="C389" t="str">
        <f>IFERROR(IF(MATCH(B389,'Jaaractieplan 2026'!$D$4:$D$153,0)&lt;&gt;0, ""), B389)</f>
        <v/>
      </c>
    </row>
    <row r="390" spans="1:3" x14ac:dyDescent="0.2">
      <c r="A390" t="str">
        <f>IF(C390="","",MAX(A$1:A389)+1)</f>
        <v/>
      </c>
      <c r="B390" t="str">
        <f>IF('Realisatie acties 2025'!B391&lt;&gt;"", IF(OR('Realisatie acties 2025'!J391="In uitvoering", AND(OR(AND('Realisatie acties 2025'!J391="Gerealiseerd", 'Realisatie acties 2025'!K391="Ja"), 'Realisatie acties 2025'!J391="Niet in uitvoering"), 'Realisatie acties 2025'!L391=Datum_werkingsjaar+1)), 'Realisatie acties 2025'!B391&amp;"", ""), "")</f>
        <v/>
      </c>
      <c r="C390" t="str">
        <f>IFERROR(IF(MATCH(B390,'Jaaractieplan 2026'!$D$4:$D$153,0)&lt;&gt;0, ""), B390)</f>
        <v/>
      </c>
    </row>
    <row r="391" spans="1:3" x14ac:dyDescent="0.2">
      <c r="A391" t="str">
        <f>IF(C391="","",MAX(A$1:A390)+1)</f>
        <v/>
      </c>
      <c r="B391" t="str">
        <f>IF('Realisatie acties 2025'!B392&lt;&gt;"", IF(OR('Realisatie acties 2025'!J392="In uitvoering", AND(OR(AND('Realisatie acties 2025'!J392="Gerealiseerd", 'Realisatie acties 2025'!K392="Ja"), 'Realisatie acties 2025'!J392="Niet in uitvoering"), 'Realisatie acties 2025'!L392=Datum_werkingsjaar+1)), 'Realisatie acties 2025'!B392&amp;"", ""), "")</f>
        <v/>
      </c>
      <c r="C391" t="str">
        <f>IFERROR(IF(MATCH(B391,'Jaaractieplan 2026'!$D$4:$D$153,0)&lt;&gt;0, ""), B391)</f>
        <v/>
      </c>
    </row>
    <row r="392" spans="1:3" x14ac:dyDescent="0.2">
      <c r="A392" t="str">
        <f>IF(C392="","",MAX(A$1:A391)+1)</f>
        <v/>
      </c>
      <c r="B392" t="str">
        <f>IF('Realisatie acties 2025'!B393&lt;&gt;"", IF(OR('Realisatie acties 2025'!J393="In uitvoering", AND(OR(AND('Realisatie acties 2025'!J393="Gerealiseerd", 'Realisatie acties 2025'!K393="Ja"), 'Realisatie acties 2025'!J393="Niet in uitvoering"), 'Realisatie acties 2025'!L393=Datum_werkingsjaar+1)), 'Realisatie acties 2025'!B393&amp;"", ""), "")</f>
        <v/>
      </c>
      <c r="C392" t="str">
        <f>IFERROR(IF(MATCH(B392,'Jaaractieplan 2026'!$D$4:$D$153,0)&lt;&gt;0, ""), B392)</f>
        <v/>
      </c>
    </row>
    <row r="393" spans="1:3" x14ac:dyDescent="0.2">
      <c r="A393" t="str">
        <f>IF(C393="","",MAX(A$1:A392)+1)</f>
        <v/>
      </c>
      <c r="B393" t="str">
        <f>IF('Realisatie acties 2025'!B394&lt;&gt;"", IF(OR('Realisatie acties 2025'!J394="In uitvoering", AND(OR(AND('Realisatie acties 2025'!J394="Gerealiseerd", 'Realisatie acties 2025'!K394="Ja"), 'Realisatie acties 2025'!J394="Niet in uitvoering"), 'Realisatie acties 2025'!L394=Datum_werkingsjaar+1)), 'Realisatie acties 2025'!B394&amp;"", ""), "")</f>
        <v/>
      </c>
      <c r="C393" t="str">
        <f>IFERROR(IF(MATCH(B393,'Jaaractieplan 2026'!$D$4:$D$153,0)&lt;&gt;0, ""), B393)</f>
        <v/>
      </c>
    </row>
    <row r="394" spans="1:3" x14ac:dyDescent="0.2">
      <c r="A394" t="str">
        <f>IF(C394="","",MAX(A$1:A393)+1)</f>
        <v/>
      </c>
      <c r="B394" t="str">
        <f>IF('Realisatie acties 2025'!B395&lt;&gt;"", IF(OR('Realisatie acties 2025'!J395="In uitvoering", AND(OR(AND('Realisatie acties 2025'!J395="Gerealiseerd", 'Realisatie acties 2025'!K395="Ja"), 'Realisatie acties 2025'!J395="Niet in uitvoering"), 'Realisatie acties 2025'!L395=Datum_werkingsjaar+1)), 'Realisatie acties 2025'!B395&amp;"", ""), "")</f>
        <v/>
      </c>
      <c r="C394" t="str">
        <f>IFERROR(IF(MATCH(B394,'Jaaractieplan 2026'!$D$4:$D$153,0)&lt;&gt;0, ""), B394)</f>
        <v/>
      </c>
    </row>
    <row r="395" spans="1:3" x14ac:dyDescent="0.2">
      <c r="A395" t="str">
        <f>IF(C395="","",MAX(A$1:A394)+1)</f>
        <v/>
      </c>
      <c r="B395" t="str">
        <f>IF('Realisatie acties 2025'!B396&lt;&gt;"", IF(OR('Realisatie acties 2025'!J396="In uitvoering", AND(OR(AND('Realisatie acties 2025'!J396="Gerealiseerd", 'Realisatie acties 2025'!K396="Ja"), 'Realisatie acties 2025'!J396="Niet in uitvoering"), 'Realisatie acties 2025'!L396=Datum_werkingsjaar+1)), 'Realisatie acties 2025'!B396&amp;"", ""), "")</f>
        <v/>
      </c>
      <c r="C395" t="str">
        <f>IFERROR(IF(MATCH(B395,'Jaaractieplan 2026'!$D$4:$D$153,0)&lt;&gt;0, ""), B395)</f>
        <v/>
      </c>
    </row>
    <row r="396" spans="1:3" x14ac:dyDescent="0.2">
      <c r="A396" t="str">
        <f>IF(C396="","",MAX(A$1:A395)+1)</f>
        <v/>
      </c>
      <c r="B396" t="str">
        <f>IF('Realisatie acties 2025'!B397&lt;&gt;"", IF(OR('Realisatie acties 2025'!J397="In uitvoering", AND(OR(AND('Realisatie acties 2025'!J397="Gerealiseerd", 'Realisatie acties 2025'!K397="Ja"), 'Realisatie acties 2025'!J397="Niet in uitvoering"), 'Realisatie acties 2025'!L397=Datum_werkingsjaar+1)), 'Realisatie acties 2025'!B397&amp;"", ""), "")</f>
        <v/>
      </c>
      <c r="C396" t="str">
        <f>IFERROR(IF(MATCH(B396,'Jaaractieplan 2026'!$D$4:$D$153,0)&lt;&gt;0, ""), B396)</f>
        <v/>
      </c>
    </row>
    <row r="397" spans="1:3" x14ac:dyDescent="0.2">
      <c r="A397" t="str">
        <f>IF(C397="","",MAX(A$1:A396)+1)</f>
        <v/>
      </c>
      <c r="B397" t="str">
        <f>IF('Realisatie acties 2025'!B398&lt;&gt;"", IF(OR('Realisatie acties 2025'!J398="In uitvoering", AND(OR(AND('Realisatie acties 2025'!J398="Gerealiseerd", 'Realisatie acties 2025'!K398="Ja"), 'Realisatie acties 2025'!J398="Niet in uitvoering"), 'Realisatie acties 2025'!L398=Datum_werkingsjaar+1)), 'Realisatie acties 2025'!B398&amp;"", ""), "")</f>
        <v/>
      </c>
      <c r="C397" t="str">
        <f>IFERROR(IF(MATCH(B397,'Jaaractieplan 2026'!$D$4:$D$153,0)&lt;&gt;0, ""), B397)</f>
        <v/>
      </c>
    </row>
    <row r="398" spans="1:3" x14ac:dyDescent="0.2">
      <c r="A398" t="str">
        <f>IF(C398="","",MAX(A$1:A397)+1)</f>
        <v/>
      </c>
      <c r="B398" t="str">
        <f>IF('Realisatie acties 2025'!B399&lt;&gt;"", IF(OR('Realisatie acties 2025'!J399="In uitvoering", AND(OR(AND('Realisatie acties 2025'!J399="Gerealiseerd", 'Realisatie acties 2025'!K399="Ja"), 'Realisatie acties 2025'!J399="Niet in uitvoering"), 'Realisatie acties 2025'!L399=Datum_werkingsjaar+1)), 'Realisatie acties 2025'!B399&amp;"", ""), "")</f>
        <v/>
      </c>
      <c r="C398" t="str">
        <f>IFERROR(IF(MATCH(B398,'Jaaractieplan 2026'!$D$4:$D$153,0)&lt;&gt;0, ""), B398)</f>
        <v/>
      </c>
    </row>
    <row r="399" spans="1:3" x14ac:dyDescent="0.2">
      <c r="A399" t="str">
        <f>IF(C399="","",MAX(A$1:A398)+1)</f>
        <v/>
      </c>
      <c r="B399" t="str">
        <f>IF('Realisatie acties 2025'!B400&lt;&gt;"", IF(OR('Realisatie acties 2025'!J400="In uitvoering", AND(OR(AND('Realisatie acties 2025'!J400="Gerealiseerd", 'Realisatie acties 2025'!K400="Ja"), 'Realisatie acties 2025'!J400="Niet in uitvoering"), 'Realisatie acties 2025'!L400=Datum_werkingsjaar+1)), 'Realisatie acties 2025'!B400&amp;"", ""), "")</f>
        <v/>
      </c>
      <c r="C399" t="str">
        <f>IFERROR(IF(MATCH(B399,'Jaaractieplan 2026'!$D$4:$D$153,0)&lt;&gt;0, ""), B399)</f>
        <v/>
      </c>
    </row>
    <row r="400" spans="1:3" x14ac:dyDescent="0.2">
      <c r="A400" t="str">
        <f>IF(C400="","",MAX(A$1:A399)+1)</f>
        <v/>
      </c>
      <c r="B400" t="str">
        <f>IF('Realisatie acties 2025'!B401&lt;&gt;"", IF(OR('Realisatie acties 2025'!J401="In uitvoering", AND(OR(AND('Realisatie acties 2025'!J401="Gerealiseerd", 'Realisatie acties 2025'!K401="Ja"), 'Realisatie acties 2025'!J401="Niet in uitvoering"), 'Realisatie acties 2025'!L401=Datum_werkingsjaar+1)), 'Realisatie acties 2025'!B401&amp;"", ""), "")</f>
        <v/>
      </c>
      <c r="C400" t="str">
        <f>IFERROR(IF(MATCH(B400,'Jaaractieplan 2026'!$D$4:$D$153,0)&lt;&gt;0, ""), B400)</f>
        <v/>
      </c>
    </row>
    <row r="401" spans="1:3" x14ac:dyDescent="0.2">
      <c r="A401" t="str">
        <f>IF(C401="","",MAX(A$1:A400)+1)</f>
        <v/>
      </c>
      <c r="B401" t="str">
        <f>IF('Realisatie acties 2025'!B402&lt;&gt;"", IF(OR('Realisatie acties 2025'!J402="In uitvoering", AND(OR(AND('Realisatie acties 2025'!J402="Gerealiseerd", 'Realisatie acties 2025'!K402="Ja"), 'Realisatie acties 2025'!J402="Niet in uitvoering"), 'Realisatie acties 2025'!L402=Datum_werkingsjaar+1)), 'Realisatie acties 2025'!B402&amp;"", ""), "")</f>
        <v/>
      </c>
      <c r="C401" t="str">
        <f>IFERROR(IF(MATCH(B401,'Jaaractieplan 2026'!$D$4:$D$153,0)&lt;&gt;0, ""), B401)</f>
        <v/>
      </c>
    </row>
    <row r="402" spans="1:3" x14ac:dyDescent="0.2">
      <c r="A402" t="str">
        <f>IF(C402="","",MAX(A$1:A401)+1)</f>
        <v/>
      </c>
      <c r="B402" t="str">
        <f>IF('Realisatie acties 2025'!B403&lt;&gt;"", IF(OR('Realisatie acties 2025'!J403="In uitvoering", AND(OR(AND('Realisatie acties 2025'!J403="Gerealiseerd", 'Realisatie acties 2025'!K403="Ja"), 'Realisatie acties 2025'!J403="Niet in uitvoering"), 'Realisatie acties 2025'!L403=Datum_werkingsjaar+1)), 'Realisatie acties 2025'!B403&amp;"", ""), "")</f>
        <v/>
      </c>
      <c r="C402" t="str">
        <f>IFERROR(IF(MATCH(B402,'Jaaractieplan 2026'!$D$4:$D$153,0)&lt;&gt;0, ""), B402)</f>
        <v/>
      </c>
    </row>
    <row r="403" spans="1:3" x14ac:dyDescent="0.2">
      <c r="A403" t="str">
        <f>IF(C403="","",MAX(A$1:A402)+1)</f>
        <v/>
      </c>
      <c r="B403" t="str">
        <f>IF('Realisatie acties 2025'!B404&lt;&gt;"", IF(OR('Realisatie acties 2025'!J404="In uitvoering", AND(OR(AND('Realisatie acties 2025'!J404="Gerealiseerd", 'Realisatie acties 2025'!K404="Ja"), 'Realisatie acties 2025'!J404="Niet in uitvoering"), 'Realisatie acties 2025'!L404=Datum_werkingsjaar+1)), 'Realisatie acties 2025'!B404&amp;"", ""), "")</f>
        <v/>
      </c>
      <c r="C403" t="str">
        <f>IFERROR(IF(MATCH(B403,'Jaaractieplan 2026'!$D$4:$D$153,0)&lt;&gt;0, ""), B403)</f>
        <v/>
      </c>
    </row>
    <row r="404" spans="1:3" x14ac:dyDescent="0.2">
      <c r="A404" t="str">
        <f>IF(C404="","",MAX(A$1:A403)+1)</f>
        <v/>
      </c>
      <c r="B404" t="str">
        <f>IF('Realisatie acties 2025'!B405&lt;&gt;"", IF(OR('Realisatie acties 2025'!J405="In uitvoering", AND(OR(AND('Realisatie acties 2025'!J405="Gerealiseerd", 'Realisatie acties 2025'!K405="Ja"), 'Realisatie acties 2025'!J405="Niet in uitvoering"), 'Realisatie acties 2025'!L405=Datum_werkingsjaar+1)), 'Realisatie acties 2025'!B405&amp;"", ""), "")</f>
        <v/>
      </c>
      <c r="C404" t="str">
        <f>IFERROR(IF(MATCH(B404,'Jaaractieplan 2026'!$D$4:$D$153,0)&lt;&gt;0, ""), B404)</f>
        <v/>
      </c>
    </row>
    <row r="405" spans="1:3" x14ac:dyDescent="0.2">
      <c r="A405" t="str">
        <f>IF(C405="","",MAX(A$1:A404)+1)</f>
        <v/>
      </c>
      <c r="B405" t="str">
        <f>IF('Realisatie acties 2025'!B406&lt;&gt;"", IF(OR('Realisatie acties 2025'!J406="In uitvoering", AND(OR(AND('Realisatie acties 2025'!J406="Gerealiseerd", 'Realisatie acties 2025'!K406="Ja"), 'Realisatie acties 2025'!J406="Niet in uitvoering"), 'Realisatie acties 2025'!L406=Datum_werkingsjaar+1)), 'Realisatie acties 2025'!B406&amp;"", ""), "")</f>
        <v/>
      </c>
      <c r="C405" t="str">
        <f>IFERROR(IF(MATCH(B405,'Jaaractieplan 2026'!$D$4:$D$153,0)&lt;&gt;0, ""), B405)</f>
        <v/>
      </c>
    </row>
    <row r="406" spans="1:3" x14ac:dyDescent="0.2">
      <c r="A406" t="str">
        <f>IF(C406="","",MAX(A$1:A405)+1)</f>
        <v/>
      </c>
      <c r="B406" t="str">
        <f>IF('Realisatie acties 2025'!B407&lt;&gt;"", IF(OR('Realisatie acties 2025'!J407="In uitvoering", AND(OR(AND('Realisatie acties 2025'!J407="Gerealiseerd", 'Realisatie acties 2025'!K407="Ja"), 'Realisatie acties 2025'!J407="Niet in uitvoering"), 'Realisatie acties 2025'!L407=Datum_werkingsjaar+1)), 'Realisatie acties 2025'!B407&amp;"", ""), "")</f>
        <v/>
      </c>
      <c r="C406" t="str">
        <f>IFERROR(IF(MATCH(B406,'Jaaractieplan 2026'!$D$4:$D$153,0)&lt;&gt;0, ""), B406)</f>
        <v/>
      </c>
    </row>
    <row r="407" spans="1:3" x14ac:dyDescent="0.2">
      <c r="A407" t="str">
        <f>IF(C407="","",MAX(A$1:A406)+1)</f>
        <v/>
      </c>
      <c r="B407" t="str">
        <f>IF('Realisatie acties 2025'!B408&lt;&gt;"", IF(OR('Realisatie acties 2025'!J408="In uitvoering", AND(OR(AND('Realisatie acties 2025'!J408="Gerealiseerd", 'Realisatie acties 2025'!K408="Ja"), 'Realisatie acties 2025'!J408="Niet in uitvoering"), 'Realisatie acties 2025'!L408=Datum_werkingsjaar+1)), 'Realisatie acties 2025'!B408&amp;"", ""), "")</f>
        <v/>
      </c>
      <c r="C407" t="str">
        <f>IFERROR(IF(MATCH(B407,'Jaaractieplan 2026'!$D$4:$D$153,0)&lt;&gt;0, ""), B407)</f>
        <v/>
      </c>
    </row>
    <row r="408" spans="1:3" x14ac:dyDescent="0.2">
      <c r="A408" t="str">
        <f>IF(C408="","",MAX(A$1:A407)+1)</f>
        <v/>
      </c>
      <c r="B408" t="str">
        <f>IF('Realisatie acties 2025'!B409&lt;&gt;"", IF(OR('Realisatie acties 2025'!J409="In uitvoering", AND(OR(AND('Realisatie acties 2025'!J409="Gerealiseerd", 'Realisatie acties 2025'!K409="Ja"), 'Realisatie acties 2025'!J409="Niet in uitvoering"), 'Realisatie acties 2025'!L409=Datum_werkingsjaar+1)), 'Realisatie acties 2025'!B409&amp;"", ""), "")</f>
        <v/>
      </c>
      <c r="C408" t="str">
        <f>IFERROR(IF(MATCH(B408,'Jaaractieplan 2026'!$D$4:$D$153,0)&lt;&gt;0, ""), B408)</f>
        <v/>
      </c>
    </row>
    <row r="409" spans="1:3" x14ac:dyDescent="0.2">
      <c r="A409" t="str">
        <f>IF(C409="","",MAX(A$1:A408)+1)</f>
        <v/>
      </c>
      <c r="B409" t="str">
        <f>IF('Realisatie acties 2025'!B410&lt;&gt;"", IF(OR('Realisatie acties 2025'!J410="In uitvoering", AND(OR(AND('Realisatie acties 2025'!J410="Gerealiseerd", 'Realisatie acties 2025'!K410="Ja"), 'Realisatie acties 2025'!J410="Niet in uitvoering"), 'Realisatie acties 2025'!L410=Datum_werkingsjaar+1)), 'Realisatie acties 2025'!B410&amp;"", ""), "")</f>
        <v/>
      </c>
      <c r="C409" t="str">
        <f>IFERROR(IF(MATCH(B409,'Jaaractieplan 2026'!$D$4:$D$153,0)&lt;&gt;0, ""), B409)</f>
        <v/>
      </c>
    </row>
    <row r="410" spans="1:3" x14ac:dyDescent="0.2">
      <c r="A410" t="str">
        <f>IF(C410="","",MAX(A$1:A409)+1)</f>
        <v/>
      </c>
      <c r="B410" t="str">
        <f>IF('Realisatie acties 2025'!B411&lt;&gt;"", IF(OR('Realisatie acties 2025'!J411="In uitvoering", AND(OR(AND('Realisatie acties 2025'!J411="Gerealiseerd", 'Realisatie acties 2025'!K411="Ja"), 'Realisatie acties 2025'!J411="Niet in uitvoering"), 'Realisatie acties 2025'!L411=Datum_werkingsjaar+1)), 'Realisatie acties 2025'!B411&amp;"", ""), "")</f>
        <v/>
      </c>
      <c r="C410" t="str">
        <f>IFERROR(IF(MATCH(B410,'Jaaractieplan 2026'!$D$4:$D$153,0)&lt;&gt;0, ""), B410)</f>
        <v/>
      </c>
    </row>
    <row r="411" spans="1:3" x14ac:dyDescent="0.2">
      <c r="A411" t="str">
        <f>IF(C411="","",MAX(A$1:A410)+1)</f>
        <v/>
      </c>
      <c r="B411" t="str">
        <f>IF('Realisatie acties 2025'!B412&lt;&gt;"", IF(OR('Realisatie acties 2025'!J412="In uitvoering", AND(OR(AND('Realisatie acties 2025'!J412="Gerealiseerd", 'Realisatie acties 2025'!K412="Ja"), 'Realisatie acties 2025'!J412="Niet in uitvoering"), 'Realisatie acties 2025'!L412=Datum_werkingsjaar+1)), 'Realisatie acties 2025'!B412&amp;"", ""), "")</f>
        <v/>
      </c>
      <c r="C411" t="str">
        <f>IFERROR(IF(MATCH(B411,'Jaaractieplan 2026'!$D$4:$D$153,0)&lt;&gt;0, ""), B411)</f>
        <v/>
      </c>
    </row>
    <row r="412" spans="1:3" x14ac:dyDescent="0.2">
      <c r="A412" t="str">
        <f>IF(C412="","",MAX(A$1:A411)+1)</f>
        <v/>
      </c>
      <c r="B412" t="str">
        <f>IF('Realisatie acties 2025'!B413&lt;&gt;"", IF(OR('Realisatie acties 2025'!J413="In uitvoering", AND(OR(AND('Realisatie acties 2025'!J413="Gerealiseerd", 'Realisatie acties 2025'!K413="Ja"), 'Realisatie acties 2025'!J413="Niet in uitvoering"), 'Realisatie acties 2025'!L413=Datum_werkingsjaar+1)), 'Realisatie acties 2025'!B413&amp;"", ""), "")</f>
        <v/>
      </c>
      <c r="C412" t="str">
        <f>IFERROR(IF(MATCH(B412,'Jaaractieplan 2026'!$D$4:$D$153,0)&lt;&gt;0, ""), B412)</f>
        <v/>
      </c>
    </row>
    <row r="413" spans="1:3" x14ac:dyDescent="0.2">
      <c r="A413" t="str">
        <f>IF(C413="","",MAX(A$1:A412)+1)</f>
        <v/>
      </c>
      <c r="B413" t="str">
        <f>IF('Realisatie acties 2025'!B414&lt;&gt;"", IF(OR('Realisatie acties 2025'!J414="In uitvoering", AND(OR(AND('Realisatie acties 2025'!J414="Gerealiseerd", 'Realisatie acties 2025'!K414="Ja"), 'Realisatie acties 2025'!J414="Niet in uitvoering"), 'Realisatie acties 2025'!L414=Datum_werkingsjaar+1)), 'Realisatie acties 2025'!B414&amp;"", ""), "")</f>
        <v/>
      </c>
      <c r="C413" t="str">
        <f>IFERROR(IF(MATCH(B413,'Jaaractieplan 2026'!$D$4:$D$153,0)&lt;&gt;0, ""), B413)</f>
        <v/>
      </c>
    </row>
    <row r="414" spans="1:3" x14ac:dyDescent="0.2">
      <c r="A414" t="str">
        <f>IF(C414="","",MAX(A$1:A413)+1)</f>
        <v/>
      </c>
      <c r="B414" t="str">
        <f>IF('Realisatie acties 2025'!B415&lt;&gt;"", IF(OR('Realisatie acties 2025'!J415="In uitvoering", AND(OR(AND('Realisatie acties 2025'!J415="Gerealiseerd", 'Realisatie acties 2025'!K415="Ja"), 'Realisatie acties 2025'!J415="Niet in uitvoering"), 'Realisatie acties 2025'!L415=Datum_werkingsjaar+1)), 'Realisatie acties 2025'!B415&amp;"", ""), "")</f>
        <v/>
      </c>
      <c r="C414" t="str">
        <f>IFERROR(IF(MATCH(B414,'Jaaractieplan 2026'!$D$4:$D$153,0)&lt;&gt;0, ""), B414)</f>
        <v/>
      </c>
    </row>
    <row r="415" spans="1:3" x14ac:dyDescent="0.2">
      <c r="A415" t="str">
        <f>IF(C415="","",MAX(A$1:A414)+1)</f>
        <v/>
      </c>
      <c r="B415" t="str">
        <f>IF('Realisatie acties 2025'!B416&lt;&gt;"", IF(OR('Realisatie acties 2025'!J416="In uitvoering", AND(OR(AND('Realisatie acties 2025'!J416="Gerealiseerd", 'Realisatie acties 2025'!K416="Ja"), 'Realisatie acties 2025'!J416="Niet in uitvoering"), 'Realisatie acties 2025'!L416=Datum_werkingsjaar+1)), 'Realisatie acties 2025'!B416&amp;"", ""), "")</f>
        <v/>
      </c>
      <c r="C415" t="str">
        <f>IFERROR(IF(MATCH(B415,'Jaaractieplan 2026'!$D$4:$D$153,0)&lt;&gt;0, ""), B415)</f>
        <v/>
      </c>
    </row>
    <row r="416" spans="1:3" x14ac:dyDescent="0.2">
      <c r="A416" t="str">
        <f>IF(C416="","",MAX(A$1:A415)+1)</f>
        <v/>
      </c>
      <c r="B416" t="str">
        <f>IF('Realisatie acties 2025'!B417&lt;&gt;"", IF(OR('Realisatie acties 2025'!J417="In uitvoering", AND(OR(AND('Realisatie acties 2025'!J417="Gerealiseerd", 'Realisatie acties 2025'!K417="Ja"), 'Realisatie acties 2025'!J417="Niet in uitvoering"), 'Realisatie acties 2025'!L417=Datum_werkingsjaar+1)), 'Realisatie acties 2025'!B417&amp;"", ""), "")</f>
        <v/>
      </c>
      <c r="C416" t="str">
        <f>IFERROR(IF(MATCH(B416,'Jaaractieplan 2026'!$D$4:$D$153,0)&lt;&gt;0, ""), B416)</f>
        <v/>
      </c>
    </row>
    <row r="417" spans="1:3" x14ac:dyDescent="0.2">
      <c r="A417" t="str">
        <f>IF(C417="","",MAX(A$1:A416)+1)</f>
        <v/>
      </c>
      <c r="B417" t="str">
        <f>IF('Realisatie acties 2025'!B418&lt;&gt;"", IF(OR('Realisatie acties 2025'!J418="In uitvoering", AND(OR(AND('Realisatie acties 2025'!J418="Gerealiseerd", 'Realisatie acties 2025'!K418="Ja"), 'Realisatie acties 2025'!J418="Niet in uitvoering"), 'Realisatie acties 2025'!L418=Datum_werkingsjaar+1)), 'Realisatie acties 2025'!B418&amp;"", ""), "")</f>
        <v/>
      </c>
      <c r="C417" t="str">
        <f>IFERROR(IF(MATCH(B417,'Jaaractieplan 2026'!$D$4:$D$153,0)&lt;&gt;0, ""), B417)</f>
        <v/>
      </c>
    </row>
    <row r="418" spans="1:3" x14ac:dyDescent="0.2">
      <c r="A418" t="str">
        <f>IF(C418="","",MAX(A$1:A417)+1)</f>
        <v/>
      </c>
      <c r="B418" t="str">
        <f>IF('Realisatie acties 2025'!B419&lt;&gt;"", IF(OR('Realisatie acties 2025'!J419="In uitvoering", AND(OR(AND('Realisatie acties 2025'!J419="Gerealiseerd", 'Realisatie acties 2025'!K419="Ja"), 'Realisatie acties 2025'!J419="Niet in uitvoering"), 'Realisatie acties 2025'!L419=Datum_werkingsjaar+1)), 'Realisatie acties 2025'!B419&amp;"", ""), "")</f>
        <v/>
      </c>
      <c r="C418" t="str">
        <f>IFERROR(IF(MATCH(B418,'Jaaractieplan 2026'!$D$4:$D$153,0)&lt;&gt;0, ""), B418)</f>
        <v/>
      </c>
    </row>
    <row r="419" spans="1:3" x14ac:dyDescent="0.2">
      <c r="A419" t="str">
        <f>IF(C419="","",MAX(A$1:A418)+1)</f>
        <v/>
      </c>
      <c r="B419" t="str">
        <f>IF('Realisatie acties 2025'!B420&lt;&gt;"", IF(OR('Realisatie acties 2025'!J420="In uitvoering", AND(OR(AND('Realisatie acties 2025'!J420="Gerealiseerd", 'Realisatie acties 2025'!K420="Ja"), 'Realisatie acties 2025'!J420="Niet in uitvoering"), 'Realisatie acties 2025'!L420=Datum_werkingsjaar+1)), 'Realisatie acties 2025'!B420&amp;"", ""), "")</f>
        <v/>
      </c>
      <c r="C419" t="str">
        <f>IFERROR(IF(MATCH(B419,'Jaaractieplan 2026'!$D$4:$D$153,0)&lt;&gt;0, ""), B419)</f>
        <v/>
      </c>
    </row>
    <row r="420" spans="1:3" x14ac:dyDescent="0.2">
      <c r="A420" t="str">
        <f>IF(C420="","",MAX(A$1:A419)+1)</f>
        <v/>
      </c>
      <c r="B420" t="str">
        <f>IF('Realisatie acties 2025'!B421&lt;&gt;"", IF(OR('Realisatie acties 2025'!J421="In uitvoering", AND(OR(AND('Realisatie acties 2025'!J421="Gerealiseerd", 'Realisatie acties 2025'!K421="Ja"), 'Realisatie acties 2025'!J421="Niet in uitvoering"), 'Realisatie acties 2025'!L421=Datum_werkingsjaar+1)), 'Realisatie acties 2025'!B421&amp;"", ""), "")</f>
        <v/>
      </c>
      <c r="C420" t="str">
        <f>IFERROR(IF(MATCH(B420,'Jaaractieplan 2026'!$D$4:$D$153,0)&lt;&gt;0, ""), B420)</f>
        <v/>
      </c>
    </row>
    <row r="421" spans="1:3" x14ac:dyDescent="0.2">
      <c r="A421" t="str">
        <f>IF(C421="","",MAX(A$1:A420)+1)</f>
        <v/>
      </c>
      <c r="B421" t="str">
        <f>IF('Realisatie acties 2025'!B422&lt;&gt;"", IF(OR('Realisatie acties 2025'!J422="In uitvoering", AND(OR(AND('Realisatie acties 2025'!J422="Gerealiseerd", 'Realisatie acties 2025'!K422="Ja"), 'Realisatie acties 2025'!J422="Niet in uitvoering"), 'Realisatie acties 2025'!L422=Datum_werkingsjaar+1)), 'Realisatie acties 2025'!B422&amp;"", ""), "")</f>
        <v/>
      </c>
      <c r="C421" t="str">
        <f>IFERROR(IF(MATCH(B421,'Jaaractieplan 2026'!$D$4:$D$153,0)&lt;&gt;0, ""), B421)</f>
        <v/>
      </c>
    </row>
    <row r="422" spans="1:3" x14ac:dyDescent="0.2">
      <c r="A422" t="str">
        <f>IF(C422="","",MAX(A$1:A421)+1)</f>
        <v/>
      </c>
      <c r="B422" t="str">
        <f>IF('Realisatie acties 2025'!B423&lt;&gt;"", IF(OR('Realisatie acties 2025'!J423="In uitvoering", AND(OR(AND('Realisatie acties 2025'!J423="Gerealiseerd", 'Realisatie acties 2025'!K423="Ja"), 'Realisatie acties 2025'!J423="Niet in uitvoering"), 'Realisatie acties 2025'!L423=Datum_werkingsjaar+1)), 'Realisatie acties 2025'!B423&amp;"", ""), "")</f>
        <v/>
      </c>
      <c r="C422" t="str">
        <f>IFERROR(IF(MATCH(B422,'Jaaractieplan 2026'!$D$4:$D$153,0)&lt;&gt;0, ""), B422)</f>
        <v/>
      </c>
    </row>
    <row r="423" spans="1:3" x14ac:dyDescent="0.2">
      <c r="A423" t="str">
        <f>IF(C423="","",MAX(A$1:A422)+1)</f>
        <v/>
      </c>
      <c r="B423" t="str">
        <f>IF('Realisatie acties 2025'!B424&lt;&gt;"", IF(OR('Realisatie acties 2025'!J424="In uitvoering", AND(OR(AND('Realisatie acties 2025'!J424="Gerealiseerd", 'Realisatie acties 2025'!K424="Ja"), 'Realisatie acties 2025'!J424="Niet in uitvoering"), 'Realisatie acties 2025'!L424=Datum_werkingsjaar+1)), 'Realisatie acties 2025'!B424&amp;"", ""), "")</f>
        <v/>
      </c>
      <c r="C423" t="str">
        <f>IFERROR(IF(MATCH(B423,'Jaaractieplan 2026'!$D$4:$D$153,0)&lt;&gt;0, ""), B423)</f>
        <v/>
      </c>
    </row>
    <row r="424" spans="1:3" x14ac:dyDescent="0.2">
      <c r="A424" t="str">
        <f>IF(C424="","",MAX(A$1:A423)+1)</f>
        <v/>
      </c>
      <c r="B424" t="str">
        <f>IF('Realisatie acties 2025'!B425&lt;&gt;"", IF(OR('Realisatie acties 2025'!J425="In uitvoering", AND(OR(AND('Realisatie acties 2025'!J425="Gerealiseerd", 'Realisatie acties 2025'!K425="Ja"), 'Realisatie acties 2025'!J425="Niet in uitvoering"), 'Realisatie acties 2025'!L425=Datum_werkingsjaar+1)), 'Realisatie acties 2025'!B425&amp;"", ""), "")</f>
        <v/>
      </c>
      <c r="C424" t="str">
        <f>IFERROR(IF(MATCH(B424,'Jaaractieplan 2026'!$D$4:$D$153,0)&lt;&gt;0, ""), B424)</f>
        <v/>
      </c>
    </row>
    <row r="425" spans="1:3" x14ac:dyDescent="0.2">
      <c r="A425" t="str">
        <f>IF(C425="","",MAX(A$1:A424)+1)</f>
        <v/>
      </c>
      <c r="B425" t="str">
        <f>IF('Realisatie acties 2025'!B426&lt;&gt;"", IF(OR('Realisatie acties 2025'!J426="In uitvoering", AND(OR(AND('Realisatie acties 2025'!J426="Gerealiseerd", 'Realisatie acties 2025'!K426="Ja"), 'Realisatie acties 2025'!J426="Niet in uitvoering"), 'Realisatie acties 2025'!L426=Datum_werkingsjaar+1)), 'Realisatie acties 2025'!B426&amp;"", ""), "")</f>
        <v/>
      </c>
      <c r="C425" t="str">
        <f>IFERROR(IF(MATCH(B425,'Jaaractieplan 2026'!$D$4:$D$153,0)&lt;&gt;0, ""), B425)</f>
        <v/>
      </c>
    </row>
    <row r="426" spans="1:3" x14ac:dyDescent="0.2">
      <c r="A426" t="str">
        <f>IF(C426="","",MAX(A$1:A425)+1)</f>
        <v/>
      </c>
      <c r="B426" t="str">
        <f>IF('Realisatie acties 2025'!B427&lt;&gt;"", IF(OR('Realisatie acties 2025'!J427="In uitvoering", AND(OR(AND('Realisatie acties 2025'!J427="Gerealiseerd", 'Realisatie acties 2025'!K427="Ja"), 'Realisatie acties 2025'!J427="Niet in uitvoering"), 'Realisatie acties 2025'!L427=Datum_werkingsjaar+1)), 'Realisatie acties 2025'!B427&amp;"", ""), "")</f>
        <v/>
      </c>
      <c r="C426" t="str">
        <f>IFERROR(IF(MATCH(B426,'Jaaractieplan 2026'!$D$4:$D$153,0)&lt;&gt;0, ""), B426)</f>
        <v/>
      </c>
    </row>
    <row r="427" spans="1:3" x14ac:dyDescent="0.2">
      <c r="A427" t="str">
        <f>IF(C427="","",MAX(A$1:A426)+1)</f>
        <v/>
      </c>
      <c r="B427" t="str">
        <f>IF('Realisatie acties 2025'!B428&lt;&gt;"", IF(OR('Realisatie acties 2025'!J428="In uitvoering", AND(OR(AND('Realisatie acties 2025'!J428="Gerealiseerd", 'Realisatie acties 2025'!K428="Ja"), 'Realisatie acties 2025'!J428="Niet in uitvoering"), 'Realisatie acties 2025'!L428=Datum_werkingsjaar+1)), 'Realisatie acties 2025'!B428&amp;"", ""), "")</f>
        <v/>
      </c>
      <c r="C427" t="str">
        <f>IFERROR(IF(MATCH(B427,'Jaaractieplan 2026'!$D$4:$D$153,0)&lt;&gt;0, ""), B427)</f>
        <v/>
      </c>
    </row>
    <row r="428" spans="1:3" x14ac:dyDescent="0.2">
      <c r="A428" t="str">
        <f>IF(C428="","",MAX(A$1:A427)+1)</f>
        <v/>
      </c>
      <c r="B428" t="str">
        <f>IF('Realisatie acties 2025'!B429&lt;&gt;"", IF(OR('Realisatie acties 2025'!J429="In uitvoering", AND(OR(AND('Realisatie acties 2025'!J429="Gerealiseerd", 'Realisatie acties 2025'!K429="Ja"), 'Realisatie acties 2025'!J429="Niet in uitvoering"), 'Realisatie acties 2025'!L429=Datum_werkingsjaar+1)), 'Realisatie acties 2025'!B429&amp;"", ""), "")</f>
        <v/>
      </c>
      <c r="C428" t="str">
        <f>IFERROR(IF(MATCH(B428,'Jaaractieplan 2026'!$D$4:$D$153,0)&lt;&gt;0, ""), B428)</f>
        <v/>
      </c>
    </row>
    <row r="429" spans="1:3" x14ac:dyDescent="0.2">
      <c r="A429" t="str">
        <f>IF(C429="","",MAX(A$1:A428)+1)</f>
        <v/>
      </c>
      <c r="B429" t="str">
        <f>IF('Realisatie acties 2025'!B430&lt;&gt;"", IF(OR('Realisatie acties 2025'!J430="In uitvoering", AND(OR(AND('Realisatie acties 2025'!J430="Gerealiseerd", 'Realisatie acties 2025'!K430="Ja"), 'Realisatie acties 2025'!J430="Niet in uitvoering"), 'Realisatie acties 2025'!L430=Datum_werkingsjaar+1)), 'Realisatie acties 2025'!B430&amp;"", ""), "")</f>
        <v/>
      </c>
      <c r="C429" t="str">
        <f>IFERROR(IF(MATCH(B429,'Jaaractieplan 2026'!$D$4:$D$153,0)&lt;&gt;0, ""), B429)</f>
        <v/>
      </c>
    </row>
    <row r="430" spans="1:3" x14ac:dyDescent="0.2">
      <c r="A430" t="str">
        <f>IF(C430="","",MAX(A$1:A429)+1)</f>
        <v/>
      </c>
      <c r="B430" t="str">
        <f>IF('Realisatie acties 2025'!B431&lt;&gt;"", IF(OR('Realisatie acties 2025'!J431="In uitvoering", AND(OR(AND('Realisatie acties 2025'!J431="Gerealiseerd", 'Realisatie acties 2025'!K431="Ja"), 'Realisatie acties 2025'!J431="Niet in uitvoering"), 'Realisatie acties 2025'!L431=Datum_werkingsjaar+1)), 'Realisatie acties 2025'!B431&amp;"", ""), "")</f>
        <v/>
      </c>
      <c r="C430" t="str">
        <f>IFERROR(IF(MATCH(B430,'Jaaractieplan 2026'!$D$4:$D$153,0)&lt;&gt;0, ""), B430)</f>
        <v/>
      </c>
    </row>
    <row r="431" spans="1:3" x14ac:dyDescent="0.2">
      <c r="A431" t="str">
        <f>IF(C431="","",MAX(A$1:A430)+1)</f>
        <v/>
      </c>
      <c r="B431" t="str">
        <f>IF('Realisatie acties 2025'!B432&lt;&gt;"", IF(OR('Realisatie acties 2025'!J432="In uitvoering", AND(OR(AND('Realisatie acties 2025'!J432="Gerealiseerd", 'Realisatie acties 2025'!K432="Ja"), 'Realisatie acties 2025'!J432="Niet in uitvoering"), 'Realisatie acties 2025'!L432=Datum_werkingsjaar+1)), 'Realisatie acties 2025'!B432&amp;"", ""), "")</f>
        <v/>
      </c>
      <c r="C431" t="str">
        <f>IFERROR(IF(MATCH(B431,'Jaaractieplan 2026'!$D$4:$D$153,0)&lt;&gt;0, ""), B431)</f>
        <v/>
      </c>
    </row>
    <row r="432" spans="1:3" x14ac:dyDescent="0.2">
      <c r="A432" t="str">
        <f>IF(C432="","",MAX(A$1:A431)+1)</f>
        <v/>
      </c>
      <c r="B432" t="str">
        <f>IF('Realisatie acties 2025'!B433&lt;&gt;"", IF(OR('Realisatie acties 2025'!J433="In uitvoering", AND(OR(AND('Realisatie acties 2025'!J433="Gerealiseerd", 'Realisatie acties 2025'!K433="Ja"), 'Realisatie acties 2025'!J433="Niet in uitvoering"), 'Realisatie acties 2025'!L433=Datum_werkingsjaar+1)), 'Realisatie acties 2025'!B433&amp;"", ""), "")</f>
        <v/>
      </c>
      <c r="C432" t="str">
        <f>IFERROR(IF(MATCH(B432,'Jaaractieplan 2026'!$D$4:$D$153,0)&lt;&gt;0, ""), B432)</f>
        <v/>
      </c>
    </row>
    <row r="433" spans="1:3" x14ac:dyDescent="0.2">
      <c r="A433" t="str">
        <f>IF(C433="","",MAX(A$1:A432)+1)</f>
        <v/>
      </c>
      <c r="B433" t="str">
        <f>IF('Realisatie acties 2025'!B434&lt;&gt;"", IF(OR('Realisatie acties 2025'!J434="In uitvoering", AND(OR(AND('Realisatie acties 2025'!J434="Gerealiseerd", 'Realisatie acties 2025'!K434="Ja"), 'Realisatie acties 2025'!J434="Niet in uitvoering"), 'Realisatie acties 2025'!L434=Datum_werkingsjaar+1)), 'Realisatie acties 2025'!B434&amp;"", ""), "")</f>
        <v/>
      </c>
      <c r="C433" t="str">
        <f>IFERROR(IF(MATCH(B433,'Jaaractieplan 2026'!$D$4:$D$153,0)&lt;&gt;0, ""), B433)</f>
        <v/>
      </c>
    </row>
    <row r="434" spans="1:3" x14ac:dyDescent="0.2">
      <c r="A434" t="str">
        <f>IF(C434="","",MAX(A$1:A433)+1)</f>
        <v/>
      </c>
      <c r="B434" t="str">
        <f>IF('Realisatie acties 2025'!B435&lt;&gt;"", IF(OR('Realisatie acties 2025'!J435="In uitvoering", AND(OR(AND('Realisatie acties 2025'!J435="Gerealiseerd", 'Realisatie acties 2025'!K435="Ja"), 'Realisatie acties 2025'!J435="Niet in uitvoering"), 'Realisatie acties 2025'!L435=Datum_werkingsjaar+1)), 'Realisatie acties 2025'!B435&amp;"", ""), "")</f>
        <v/>
      </c>
      <c r="C434" t="str">
        <f>IFERROR(IF(MATCH(B434,'Jaaractieplan 2026'!$D$4:$D$153,0)&lt;&gt;0, ""), B434)</f>
        <v/>
      </c>
    </row>
    <row r="435" spans="1:3" x14ac:dyDescent="0.2">
      <c r="A435" t="str">
        <f>IF(C435="","",MAX(A$1:A434)+1)</f>
        <v/>
      </c>
      <c r="B435" t="str">
        <f>IF('Realisatie acties 2025'!B436&lt;&gt;"", IF(OR('Realisatie acties 2025'!J436="In uitvoering", AND(OR(AND('Realisatie acties 2025'!J436="Gerealiseerd", 'Realisatie acties 2025'!K436="Ja"), 'Realisatie acties 2025'!J436="Niet in uitvoering"), 'Realisatie acties 2025'!L436=Datum_werkingsjaar+1)), 'Realisatie acties 2025'!B436&amp;"", ""), "")</f>
        <v/>
      </c>
      <c r="C435" t="str">
        <f>IFERROR(IF(MATCH(B435,'Jaaractieplan 2026'!$D$4:$D$153,0)&lt;&gt;0, ""), B435)</f>
        <v/>
      </c>
    </row>
    <row r="436" spans="1:3" x14ac:dyDescent="0.2">
      <c r="A436" t="str">
        <f>IF(C436="","",MAX(A$1:A435)+1)</f>
        <v/>
      </c>
      <c r="B436" t="str">
        <f>IF('Realisatie acties 2025'!B437&lt;&gt;"", IF(OR('Realisatie acties 2025'!J437="In uitvoering", AND(OR(AND('Realisatie acties 2025'!J437="Gerealiseerd", 'Realisatie acties 2025'!K437="Ja"), 'Realisatie acties 2025'!J437="Niet in uitvoering"), 'Realisatie acties 2025'!L437=Datum_werkingsjaar+1)), 'Realisatie acties 2025'!B437&amp;"", ""), "")</f>
        <v/>
      </c>
      <c r="C436" t="str">
        <f>IFERROR(IF(MATCH(B436,'Jaaractieplan 2026'!$D$4:$D$153,0)&lt;&gt;0, ""), B436)</f>
        <v/>
      </c>
    </row>
    <row r="437" spans="1:3" x14ac:dyDescent="0.2">
      <c r="A437" t="str">
        <f>IF(C437="","",MAX(A$1:A436)+1)</f>
        <v/>
      </c>
      <c r="B437" t="str">
        <f>IF('Realisatie acties 2025'!B438&lt;&gt;"", IF(OR('Realisatie acties 2025'!J438="In uitvoering", AND(OR(AND('Realisatie acties 2025'!J438="Gerealiseerd", 'Realisatie acties 2025'!K438="Ja"), 'Realisatie acties 2025'!J438="Niet in uitvoering"), 'Realisatie acties 2025'!L438=Datum_werkingsjaar+1)), 'Realisatie acties 2025'!B438&amp;"", ""), "")</f>
        <v/>
      </c>
      <c r="C437" t="str">
        <f>IFERROR(IF(MATCH(B437,'Jaaractieplan 2026'!$D$4:$D$153,0)&lt;&gt;0, ""), B437)</f>
        <v/>
      </c>
    </row>
    <row r="438" spans="1:3" x14ac:dyDescent="0.2">
      <c r="A438" t="str">
        <f>IF(C438="","",MAX(A$1:A437)+1)</f>
        <v/>
      </c>
      <c r="B438" t="str">
        <f>IF('Realisatie acties 2025'!B439&lt;&gt;"", IF(OR('Realisatie acties 2025'!J439="In uitvoering", AND(OR(AND('Realisatie acties 2025'!J439="Gerealiseerd", 'Realisatie acties 2025'!K439="Ja"), 'Realisatie acties 2025'!J439="Niet in uitvoering"), 'Realisatie acties 2025'!L439=Datum_werkingsjaar+1)), 'Realisatie acties 2025'!B439&amp;"", ""), "")</f>
        <v/>
      </c>
      <c r="C438" t="str">
        <f>IFERROR(IF(MATCH(B438,'Jaaractieplan 2026'!$D$4:$D$153,0)&lt;&gt;0, ""), B438)</f>
        <v/>
      </c>
    </row>
    <row r="439" spans="1:3" x14ac:dyDescent="0.2">
      <c r="A439" t="str">
        <f>IF(C439="","",MAX(A$1:A438)+1)</f>
        <v/>
      </c>
      <c r="B439" t="str">
        <f>IF('Realisatie acties 2025'!B440&lt;&gt;"", IF(OR('Realisatie acties 2025'!J440="In uitvoering", AND(OR(AND('Realisatie acties 2025'!J440="Gerealiseerd", 'Realisatie acties 2025'!K440="Ja"), 'Realisatie acties 2025'!J440="Niet in uitvoering"), 'Realisatie acties 2025'!L440=Datum_werkingsjaar+1)), 'Realisatie acties 2025'!B440&amp;"", ""), "")</f>
        <v/>
      </c>
      <c r="C439" t="str">
        <f>IFERROR(IF(MATCH(B439,'Jaaractieplan 2026'!$D$4:$D$153,0)&lt;&gt;0, ""), B439)</f>
        <v/>
      </c>
    </row>
    <row r="440" spans="1:3" x14ac:dyDescent="0.2">
      <c r="A440" t="str">
        <f>IF(C440="","",MAX(A$1:A439)+1)</f>
        <v/>
      </c>
      <c r="B440" t="str">
        <f>IF('Realisatie acties 2025'!B441&lt;&gt;"", IF(OR('Realisatie acties 2025'!J441="In uitvoering", AND(OR(AND('Realisatie acties 2025'!J441="Gerealiseerd", 'Realisatie acties 2025'!K441="Ja"), 'Realisatie acties 2025'!J441="Niet in uitvoering"), 'Realisatie acties 2025'!L441=Datum_werkingsjaar+1)), 'Realisatie acties 2025'!B441&amp;"", ""), "")</f>
        <v/>
      </c>
      <c r="C440" t="str">
        <f>IFERROR(IF(MATCH(B440,'Jaaractieplan 2026'!$D$4:$D$153,0)&lt;&gt;0, ""), B440)</f>
        <v/>
      </c>
    </row>
    <row r="441" spans="1:3" x14ac:dyDescent="0.2">
      <c r="A441" t="str">
        <f>IF(C441="","",MAX(A$1:A440)+1)</f>
        <v/>
      </c>
      <c r="B441" t="str">
        <f>IF('Realisatie acties 2025'!B442&lt;&gt;"", IF(OR('Realisatie acties 2025'!J442="In uitvoering", AND(OR(AND('Realisatie acties 2025'!J442="Gerealiseerd", 'Realisatie acties 2025'!K442="Ja"), 'Realisatie acties 2025'!J442="Niet in uitvoering"), 'Realisatie acties 2025'!L442=Datum_werkingsjaar+1)), 'Realisatie acties 2025'!B442&amp;"", ""), "")</f>
        <v/>
      </c>
      <c r="C441" t="str">
        <f>IFERROR(IF(MATCH(B441,'Jaaractieplan 2026'!$D$4:$D$153,0)&lt;&gt;0, ""), B441)</f>
        <v/>
      </c>
    </row>
    <row r="442" spans="1:3" x14ac:dyDescent="0.2">
      <c r="A442" t="str">
        <f>IF(C442="","",MAX(A$1:A441)+1)</f>
        <v/>
      </c>
      <c r="B442" t="str">
        <f>IF('Realisatie acties 2025'!B443&lt;&gt;"", IF(OR('Realisatie acties 2025'!J443="In uitvoering", AND(OR(AND('Realisatie acties 2025'!J443="Gerealiseerd", 'Realisatie acties 2025'!K443="Ja"), 'Realisatie acties 2025'!J443="Niet in uitvoering"), 'Realisatie acties 2025'!L443=Datum_werkingsjaar+1)), 'Realisatie acties 2025'!B443&amp;"", ""), "")</f>
        <v/>
      </c>
      <c r="C442" t="str">
        <f>IFERROR(IF(MATCH(B442,'Jaaractieplan 2026'!$D$4:$D$153,0)&lt;&gt;0, ""), B442)</f>
        <v/>
      </c>
    </row>
    <row r="443" spans="1:3" x14ac:dyDescent="0.2">
      <c r="A443" t="str">
        <f>IF(C443="","",MAX(A$1:A442)+1)</f>
        <v/>
      </c>
      <c r="B443" t="str">
        <f>IF('Realisatie acties 2025'!B444&lt;&gt;"", IF(OR('Realisatie acties 2025'!J444="In uitvoering", AND(OR(AND('Realisatie acties 2025'!J444="Gerealiseerd", 'Realisatie acties 2025'!K444="Ja"), 'Realisatie acties 2025'!J444="Niet in uitvoering"), 'Realisatie acties 2025'!L444=Datum_werkingsjaar+1)), 'Realisatie acties 2025'!B444&amp;"", ""), "")</f>
        <v/>
      </c>
      <c r="C443" t="str">
        <f>IFERROR(IF(MATCH(B443,'Jaaractieplan 2026'!$D$4:$D$153,0)&lt;&gt;0, ""), B443)</f>
        <v/>
      </c>
    </row>
    <row r="444" spans="1:3" x14ac:dyDescent="0.2">
      <c r="A444" t="str">
        <f>IF(C444="","",MAX(A$1:A443)+1)</f>
        <v/>
      </c>
      <c r="B444" t="str">
        <f>IF('Realisatie acties 2025'!B445&lt;&gt;"", IF(OR('Realisatie acties 2025'!J445="In uitvoering", AND(OR(AND('Realisatie acties 2025'!J445="Gerealiseerd", 'Realisatie acties 2025'!K445="Ja"), 'Realisatie acties 2025'!J445="Niet in uitvoering"), 'Realisatie acties 2025'!L445=Datum_werkingsjaar+1)), 'Realisatie acties 2025'!B445&amp;"", ""), "")</f>
        <v/>
      </c>
      <c r="C444" t="str">
        <f>IFERROR(IF(MATCH(B444,'Jaaractieplan 2026'!$D$4:$D$153,0)&lt;&gt;0, ""), B444)</f>
        <v/>
      </c>
    </row>
    <row r="445" spans="1:3" x14ac:dyDescent="0.2">
      <c r="A445" t="str">
        <f>IF(C445="","",MAX(A$1:A444)+1)</f>
        <v/>
      </c>
      <c r="B445" t="str">
        <f>IF('Realisatie acties 2025'!B446&lt;&gt;"", IF(OR('Realisatie acties 2025'!J446="In uitvoering", AND(OR(AND('Realisatie acties 2025'!J446="Gerealiseerd", 'Realisatie acties 2025'!K446="Ja"), 'Realisatie acties 2025'!J446="Niet in uitvoering"), 'Realisatie acties 2025'!L446=Datum_werkingsjaar+1)), 'Realisatie acties 2025'!B446&amp;"", ""), "")</f>
        <v/>
      </c>
      <c r="C445" t="str">
        <f>IFERROR(IF(MATCH(B445,'Jaaractieplan 2026'!$D$4:$D$153,0)&lt;&gt;0, ""), B445)</f>
        <v/>
      </c>
    </row>
    <row r="446" spans="1:3" x14ac:dyDescent="0.2">
      <c r="A446" t="str">
        <f>IF(C446="","",MAX(A$1:A445)+1)</f>
        <v/>
      </c>
      <c r="B446" t="str">
        <f>IF('Realisatie acties 2025'!B447&lt;&gt;"", IF(OR('Realisatie acties 2025'!J447="In uitvoering", AND(OR(AND('Realisatie acties 2025'!J447="Gerealiseerd", 'Realisatie acties 2025'!K447="Ja"), 'Realisatie acties 2025'!J447="Niet in uitvoering"), 'Realisatie acties 2025'!L447=Datum_werkingsjaar+1)), 'Realisatie acties 2025'!B447&amp;"", ""), "")</f>
        <v/>
      </c>
      <c r="C446" t="str">
        <f>IFERROR(IF(MATCH(B446,'Jaaractieplan 2026'!$D$4:$D$153,0)&lt;&gt;0, ""), B446)</f>
        <v/>
      </c>
    </row>
    <row r="447" spans="1:3" x14ac:dyDescent="0.2">
      <c r="A447" t="str">
        <f>IF(C447="","",MAX(A$1:A446)+1)</f>
        <v/>
      </c>
      <c r="B447" t="str">
        <f>IF('Realisatie acties 2025'!B448&lt;&gt;"", IF(OR('Realisatie acties 2025'!J448="In uitvoering", AND(OR(AND('Realisatie acties 2025'!J448="Gerealiseerd", 'Realisatie acties 2025'!K448="Ja"), 'Realisatie acties 2025'!J448="Niet in uitvoering"), 'Realisatie acties 2025'!L448=Datum_werkingsjaar+1)), 'Realisatie acties 2025'!B448&amp;"", ""), "")</f>
        <v/>
      </c>
      <c r="C447" t="str">
        <f>IFERROR(IF(MATCH(B447,'Jaaractieplan 2026'!$D$4:$D$153,0)&lt;&gt;0, ""), B447)</f>
        <v/>
      </c>
    </row>
    <row r="448" spans="1:3" x14ac:dyDescent="0.2">
      <c r="A448" t="str">
        <f>IF(C448="","",MAX(A$1:A447)+1)</f>
        <v/>
      </c>
      <c r="B448" t="str">
        <f>IF('Realisatie acties 2025'!B449&lt;&gt;"", IF(OR('Realisatie acties 2025'!J449="In uitvoering", AND(OR(AND('Realisatie acties 2025'!J449="Gerealiseerd", 'Realisatie acties 2025'!K449="Ja"), 'Realisatie acties 2025'!J449="Niet in uitvoering"), 'Realisatie acties 2025'!L449=Datum_werkingsjaar+1)), 'Realisatie acties 2025'!B449&amp;"", ""), "")</f>
        <v/>
      </c>
      <c r="C448" t="str">
        <f>IFERROR(IF(MATCH(B448,'Jaaractieplan 2026'!$D$4:$D$153,0)&lt;&gt;0, ""), B448)</f>
        <v/>
      </c>
    </row>
    <row r="449" spans="1:3" x14ac:dyDescent="0.2">
      <c r="A449" t="str">
        <f>IF(C449="","",MAX(A$1:A448)+1)</f>
        <v/>
      </c>
      <c r="B449" t="str">
        <f>IF('Realisatie acties 2025'!B450&lt;&gt;"", IF(OR('Realisatie acties 2025'!J450="In uitvoering", AND(OR(AND('Realisatie acties 2025'!J450="Gerealiseerd", 'Realisatie acties 2025'!K450="Ja"), 'Realisatie acties 2025'!J450="Niet in uitvoering"), 'Realisatie acties 2025'!L450=Datum_werkingsjaar+1)), 'Realisatie acties 2025'!B450&amp;"", ""), "")</f>
        <v/>
      </c>
      <c r="C449" t="str">
        <f>IFERROR(IF(MATCH(B449,'Jaaractieplan 2026'!$D$4:$D$153,0)&lt;&gt;0, ""), B449)</f>
        <v/>
      </c>
    </row>
    <row r="450" spans="1:3" x14ac:dyDescent="0.2">
      <c r="A450" t="str">
        <f>IF(C450="","",MAX(A$1:A449)+1)</f>
        <v/>
      </c>
      <c r="B450" t="str">
        <f>IF('Realisatie acties 2025'!B451&lt;&gt;"", IF(OR('Realisatie acties 2025'!J451="In uitvoering", AND(OR(AND('Realisatie acties 2025'!J451="Gerealiseerd", 'Realisatie acties 2025'!K451="Ja"), 'Realisatie acties 2025'!J451="Niet in uitvoering"), 'Realisatie acties 2025'!L451=Datum_werkingsjaar+1)), 'Realisatie acties 2025'!B451&amp;"", ""), "")</f>
        <v/>
      </c>
      <c r="C450" t="str">
        <f>IFERROR(IF(MATCH(B450,'Jaaractieplan 2026'!$D$4:$D$153,0)&lt;&gt;0, ""), B450)</f>
        <v/>
      </c>
    </row>
    <row r="451" spans="1:3" x14ac:dyDescent="0.2">
      <c r="A451" t="str">
        <f>IF(C451="","",MAX(A$1:A450)+1)</f>
        <v/>
      </c>
      <c r="B451" t="str">
        <f>IF('Realisatie acties 2025'!B452&lt;&gt;"", IF(OR('Realisatie acties 2025'!J452="In uitvoering", AND(OR(AND('Realisatie acties 2025'!J452="Gerealiseerd", 'Realisatie acties 2025'!K452="Ja"), 'Realisatie acties 2025'!J452="Niet in uitvoering"), 'Realisatie acties 2025'!L452=Datum_werkingsjaar+1)), 'Realisatie acties 2025'!B452&amp;"", ""), "")</f>
        <v/>
      </c>
      <c r="C451" t="str">
        <f>IFERROR(IF(MATCH(B451,'Jaaractieplan 2026'!$D$4:$D$153,0)&lt;&gt;0, ""), B451)</f>
        <v/>
      </c>
    </row>
    <row r="452" spans="1:3" x14ac:dyDescent="0.2">
      <c r="A452" t="str">
        <f>IF(C452="","",MAX(A$1:A451)+1)</f>
        <v/>
      </c>
      <c r="B452" t="str">
        <f>IF('Realisatie acties 2025'!B453&lt;&gt;"", IF(OR('Realisatie acties 2025'!J453="In uitvoering", AND(OR(AND('Realisatie acties 2025'!J453="Gerealiseerd", 'Realisatie acties 2025'!K453="Ja"), 'Realisatie acties 2025'!J453="Niet in uitvoering"), 'Realisatie acties 2025'!L453=Datum_werkingsjaar+1)), 'Realisatie acties 2025'!B453&amp;"", ""), "")</f>
        <v/>
      </c>
      <c r="C452" t="str">
        <f>IFERROR(IF(MATCH(B452,'Jaaractieplan 2026'!$D$4:$D$153,0)&lt;&gt;0, ""), B452)</f>
        <v/>
      </c>
    </row>
    <row r="453" spans="1:3" x14ac:dyDescent="0.2">
      <c r="A453" t="str">
        <f>IF(C453="","",MAX(A$1:A452)+1)</f>
        <v/>
      </c>
      <c r="B453" t="str">
        <f>IF('Realisatie acties 2025'!B454&lt;&gt;"", IF(OR('Realisatie acties 2025'!J454="In uitvoering", AND(OR(AND('Realisatie acties 2025'!J454="Gerealiseerd", 'Realisatie acties 2025'!K454="Ja"), 'Realisatie acties 2025'!J454="Niet in uitvoering"), 'Realisatie acties 2025'!L454=Datum_werkingsjaar+1)), 'Realisatie acties 2025'!B454&amp;"", ""), "")</f>
        <v/>
      </c>
      <c r="C453" t="str">
        <f>IFERROR(IF(MATCH(B453,'Jaaractieplan 2026'!$D$4:$D$153,0)&lt;&gt;0, ""), B453)</f>
        <v/>
      </c>
    </row>
    <row r="454" spans="1:3" x14ac:dyDescent="0.2">
      <c r="A454" t="str">
        <f>IF(C454="","",MAX(A$1:A453)+1)</f>
        <v/>
      </c>
      <c r="B454" t="str">
        <f>IF('Realisatie acties 2025'!B455&lt;&gt;"", IF(OR('Realisatie acties 2025'!J455="In uitvoering", AND(OR(AND('Realisatie acties 2025'!J455="Gerealiseerd", 'Realisatie acties 2025'!K455="Ja"), 'Realisatie acties 2025'!J455="Niet in uitvoering"), 'Realisatie acties 2025'!L455=Datum_werkingsjaar+1)), 'Realisatie acties 2025'!B455&amp;"", ""), "")</f>
        <v/>
      </c>
      <c r="C454" t="str">
        <f>IFERROR(IF(MATCH(B454,'Jaaractieplan 2026'!$D$4:$D$153,0)&lt;&gt;0, ""), B454)</f>
        <v/>
      </c>
    </row>
    <row r="455" spans="1:3" x14ac:dyDescent="0.2">
      <c r="A455" t="str">
        <f>IF(C455="","",MAX(A$1:A454)+1)</f>
        <v/>
      </c>
      <c r="B455" t="str">
        <f>IF('Realisatie acties 2025'!B456&lt;&gt;"", IF(OR('Realisatie acties 2025'!J456="In uitvoering", AND(OR(AND('Realisatie acties 2025'!J456="Gerealiseerd", 'Realisatie acties 2025'!K456="Ja"), 'Realisatie acties 2025'!J456="Niet in uitvoering"), 'Realisatie acties 2025'!L456=Datum_werkingsjaar+1)), 'Realisatie acties 2025'!B456&amp;"", ""), "")</f>
        <v/>
      </c>
      <c r="C455" t="str">
        <f>IFERROR(IF(MATCH(B455,'Jaaractieplan 2026'!$D$4:$D$153,0)&lt;&gt;0, ""), B455)</f>
        <v/>
      </c>
    </row>
    <row r="456" spans="1:3" x14ac:dyDescent="0.2">
      <c r="A456" t="str">
        <f>IF(C456="","",MAX(A$1:A455)+1)</f>
        <v/>
      </c>
      <c r="B456" t="str">
        <f>IF('Realisatie acties 2025'!B457&lt;&gt;"", IF(OR('Realisatie acties 2025'!J457="In uitvoering", AND(OR(AND('Realisatie acties 2025'!J457="Gerealiseerd", 'Realisatie acties 2025'!K457="Ja"), 'Realisatie acties 2025'!J457="Niet in uitvoering"), 'Realisatie acties 2025'!L457=Datum_werkingsjaar+1)), 'Realisatie acties 2025'!B457&amp;"", ""), "")</f>
        <v/>
      </c>
      <c r="C456" t="str">
        <f>IFERROR(IF(MATCH(B456,'Jaaractieplan 2026'!$D$4:$D$153,0)&lt;&gt;0, ""), B456)</f>
        <v/>
      </c>
    </row>
    <row r="457" spans="1:3" x14ac:dyDescent="0.2">
      <c r="A457" t="str">
        <f>IF(C457="","",MAX(A$1:A456)+1)</f>
        <v/>
      </c>
      <c r="B457" t="str">
        <f>IF('Realisatie acties 2025'!B458&lt;&gt;"", IF(OR('Realisatie acties 2025'!J458="In uitvoering", AND(OR(AND('Realisatie acties 2025'!J458="Gerealiseerd", 'Realisatie acties 2025'!K458="Ja"), 'Realisatie acties 2025'!J458="Niet in uitvoering"), 'Realisatie acties 2025'!L458=Datum_werkingsjaar+1)), 'Realisatie acties 2025'!B458&amp;"", ""), "")</f>
        <v/>
      </c>
      <c r="C457" t="str">
        <f>IFERROR(IF(MATCH(B457,'Jaaractieplan 2026'!$D$4:$D$153,0)&lt;&gt;0, ""), B457)</f>
        <v/>
      </c>
    </row>
    <row r="458" spans="1:3" x14ac:dyDescent="0.2">
      <c r="A458" t="str">
        <f>IF(C458="","",MAX(A$1:A457)+1)</f>
        <v/>
      </c>
      <c r="B458" t="str">
        <f>IF('Realisatie acties 2025'!B459&lt;&gt;"", IF(OR('Realisatie acties 2025'!J459="In uitvoering", AND(OR(AND('Realisatie acties 2025'!J459="Gerealiseerd", 'Realisatie acties 2025'!K459="Ja"), 'Realisatie acties 2025'!J459="Niet in uitvoering"), 'Realisatie acties 2025'!L459=Datum_werkingsjaar+1)), 'Realisatie acties 2025'!B459&amp;"", ""), "")</f>
        <v/>
      </c>
      <c r="C458" t="str">
        <f>IFERROR(IF(MATCH(B458,'Jaaractieplan 2026'!$D$4:$D$153,0)&lt;&gt;0, ""), B458)</f>
        <v/>
      </c>
    </row>
    <row r="459" spans="1:3" x14ac:dyDescent="0.2">
      <c r="A459" t="str">
        <f>IF(C459="","",MAX(A$1:A458)+1)</f>
        <v/>
      </c>
      <c r="B459" t="str">
        <f>IF('Realisatie acties 2025'!B460&lt;&gt;"", IF(OR('Realisatie acties 2025'!J460="In uitvoering", AND(OR(AND('Realisatie acties 2025'!J460="Gerealiseerd", 'Realisatie acties 2025'!K460="Ja"), 'Realisatie acties 2025'!J460="Niet in uitvoering"), 'Realisatie acties 2025'!L460=Datum_werkingsjaar+1)), 'Realisatie acties 2025'!B460&amp;"", ""), "")</f>
        <v/>
      </c>
      <c r="C459" t="str">
        <f>IFERROR(IF(MATCH(B459,'Jaaractieplan 2026'!$D$4:$D$153,0)&lt;&gt;0, ""), B459)</f>
        <v/>
      </c>
    </row>
    <row r="460" spans="1:3" x14ac:dyDescent="0.2">
      <c r="A460" t="str">
        <f>IF(C460="","",MAX(A$1:A459)+1)</f>
        <v/>
      </c>
      <c r="B460" t="str">
        <f>IF('Realisatie acties 2025'!B461&lt;&gt;"", IF(OR('Realisatie acties 2025'!J461="In uitvoering", AND(OR(AND('Realisatie acties 2025'!J461="Gerealiseerd", 'Realisatie acties 2025'!K461="Ja"), 'Realisatie acties 2025'!J461="Niet in uitvoering"), 'Realisatie acties 2025'!L461=Datum_werkingsjaar+1)), 'Realisatie acties 2025'!B461&amp;"", ""), "")</f>
        <v/>
      </c>
      <c r="C460" t="str">
        <f>IFERROR(IF(MATCH(B460,'Jaaractieplan 2026'!$D$4:$D$153,0)&lt;&gt;0, ""), B460)</f>
        <v/>
      </c>
    </row>
    <row r="461" spans="1:3" x14ac:dyDescent="0.2">
      <c r="A461" t="str">
        <f>IF(C461="","",MAX(A$1:A460)+1)</f>
        <v/>
      </c>
      <c r="B461" t="str">
        <f>IF('Realisatie acties 2025'!B462&lt;&gt;"", IF(OR('Realisatie acties 2025'!J462="In uitvoering", AND(OR(AND('Realisatie acties 2025'!J462="Gerealiseerd", 'Realisatie acties 2025'!K462="Ja"), 'Realisatie acties 2025'!J462="Niet in uitvoering"), 'Realisatie acties 2025'!L462=Datum_werkingsjaar+1)), 'Realisatie acties 2025'!B462&amp;"", ""), "")</f>
        <v/>
      </c>
      <c r="C461" t="str">
        <f>IFERROR(IF(MATCH(B461,'Jaaractieplan 2026'!$D$4:$D$153,0)&lt;&gt;0, ""), B461)</f>
        <v/>
      </c>
    </row>
    <row r="462" spans="1:3" x14ac:dyDescent="0.2">
      <c r="A462" t="str">
        <f>IF(C462="","",MAX(A$1:A461)+1)</f>
        <v/>
      </c>
      <c r="B462" t="str">
        <f>IF('Realisatie acties 2025'!B463&lt;&gt;"", IF(OR('Realisatie acties 2025'!J463="In uitvoering", AND(OR(AND('Realisatie acties 2025'!J463="Gerealiseerd", 'Realisatie acties 2025'!K463="Ja"), 'Realisatie acties 2025'!J463="Niet in uitvoering"), 'Realisatie acties 2025'!L463=Datum_werkingsjaar+1)), 'Realisatie acties 2025'!B463&amp;"", ""), "")</f>
        <v/>
      </c>
      <c r="C462" t="str">
        <f>IFERROR(IF(MATCH(B462,'Jaaractieplan 2026'!$D$4:$D$153,0)&lt;&gt;0, ""), B462)</f>
        <v/>
      </c>
    </row>
    <row r="463" spans="1:3" x14ac:dyDescent="0.2">
      <c r="A463" t="str">
        <f>IF(C463="","",MAX(A$1:A462)+1)</f>
        <v/>
      </c>
      <c r="B463" t="str">
        <f>IF('Realisatie acties 2025'!B464&lt;&gt;"", IF(OR('Realisatie acties 2025'!J464="In uitvoering", AND(OR(AND('Realisatie acties 2025'!J464="Gerealiseerd", 'Realisatie acties 2025'!K464="Ja"), 'Realisatie acties 2025'!J464="Niet in uitvoering"), 'Realisatie acties 2025'!L464=Datum_werkingsjaar+1)), 'Realisatie acties 2025'!B464&amp;"", ""), "")</f>
        <v/>
      </c>
      <c r="C463" t="str">
        <f>IFERROR(IF(MATCH(B463,'Jaaractieplan 2026'!$D$4:$D$153,0)&lt;&gt;0, ""), B463)</f>
        <v/>
      </c>
    </row>
    <row r="464" spans="1:3" x14ac:dyDescent="0.2">
      <c r="A464" t="str">
        <f>IF(C464="","",MAX(A$1:A463)+1)</f>
        <v/>
      </c>
      <c r="B464" t="str">
        <f>IF('Realisatie acties 2025'!B465&lt;&gt;"", IF(OR('Realisatie acties 2025'!J465="In uitvoering", AND(OR(AND('Realisatie acties 2025'!J465="Gerealiseerd", 'Realisatie acties 2025'!K465="Ja"), 'Realisatie acties 2025'!J465="Niet in uitvoering"), 'Realisatie acties 2025'!L465=Datum_werkingsjaar+1)), 'Realisatie acties 2025'!B465&amp;"", ""), "")</f>
        <v/>
      </c>
      <c r="C464" t="str">
        <f>IFERROR(IF(MATCH(B464,'Jaaractieplan 2026'!$D$4:$D$153,0)&lt;&gt;0, ""), B464)</f>
        <v/>
      </c>
    </row>
    <row r="465" spans="1:3" x14ac:dyDescent="0.2">
      <c r="A465" t="str">
        <f>IF(C465="","",MAX(A$1:A464)+1)</f>
        <v/>
      </c>
      <c r="B465" t="str">
        <f>IF('Realisatie acties 2025'!B466&lt;&gt;"", IF(OR('Realisatie acties 2025'!J466="In uitvoering", AND(OR(AND('Realisatie acties 2025'!J466="Gerealiseerd", 'Realisatie acties 2025'!K466="Ja"), 'Realisatie acties 2025'!J466="Niet in uitvoering"), 'Realisatie acties 2025'!L466=Datum_werkingsjaar+1)), 'Realisatie acties 2025'!B466&amp;"", ""), "")</f>
        <v/>
      </c>
      <c r="C465" t="str">
        <f>IFERROR(IF(MATCH(B465,'Jaaractieplan 2026'!$D$4:$D$153,0)&lt;&gt;0, ""), B465)</f>
        <v/>
      </c>
    </row>
    <row r="466" spans="1:3" x14ac:dyDescent="0.2">
      <c r="A466" t="str">
        <f>IF(C466="","",MAX(A$1:A465)+1)</f>
        <v/>
      </c>
      <c r="B466" t="str">
        <f>IF('Realisatie acties 2025'!B467&lt;&gt;"", IF(OR('Realisatie acties 2025'!J467="In uitvoering", AND(OR(AND('Realisatie acties 2025'!J467="Gerealiseerd", 'Realisatie acties 2025'!K467="Ja"), 'Realisatie acties 2025'!J467="Niet in uitvoering"), 'Realisatie acties 2025'!L467=Datum_werkingsjaar+1)), 'Realisatie acties 2025'!B467&amp;"", ""), "")</f>
        <v/>
      </c>
      <c r="C466" t="str">
        <f>IFERROR(IF(MATCH(B466,'Jaaractieplan 2026'!$D$4:$D$153,0)&lt;&gt;0, ""), B466)</f>
        <v/>
      </c>
    </row>
    <row r="467" spans="1:3" x14ac:dyDescent="0.2">
      <c r="A467" t="str">
        <f>IF(C467="","",MAX(A$1:A466)+1)</f>
        <v/>
      </c>
      <c r="B467" t="str">
        <f>IF('Realisatie acties 2025'!B468&lt;&gt;"", IF(OR('Realisatie acties 2025'!J468="In uitvoering", AND(OR(AND('Realisatie acties 2025'!J468="Gerealiseerd", 'Realisatie acties 2025'!K468="Ja"), 'Realisatie acties 2025'!J468="Niet in uitvoering"), 'Realisatie acties 2025'!L468=Datum_werkingsjaar+1)), 'Realisatie acties 2025'!B468&amp;"", ""), "")</f>
        <v/>
      </c>
      <c r="C467" t="str">
        <f>IFERROR(IF(MATCH(B467,'Jaaractieplan 2026'!$D$4:$D$153,0)&lt;&gt;0, ""), B467)</f>
        <v/>
      </c>
    </row>
    <row r="468" spans="1:3" x14ac:dyDescent="0.2">
      <c r="A468" t="str">
        <f>IF(C468="","",MAX(A$1:A467)+1)</f>
        <v/>
      </c>
      <c r="B468" t="str">
        <f>IF('Realisatie acties 2025'!B469&lt;&gt;"", IF(OR('Realisatie acties 2025'!J469="In uitvoering", AND(OR(AND('Realisatie acties 2025'!J469="Gerealiseerd", 'Realisatie acties 2025'!K469="Ja"), 'Realisatie acties 2025'!J469="Niet in uitvoering"), 'Realisatie acties 2025'!L469=Datum_werkingsjaar+1)), 'Realisatie acties 2025'!B469&amp;"", ""), "")</f>
        <v/>
      </c>
      <c r="C468" t="str">
        <f>IFERROR(IF(MATCH(B468,'Jaaractieplan 2026'!$D$4:$D$153,0)&lt;&gt;0, ""), B468)</f>
        <v/>
      </c>
    </row>
    <row r="469" spans="1:3" x14ac:dyDescent="0.2">
      <c r="A469" t="str">
        <f>IF(C469="","",MAX(A$1:A468)+1)</f>
        <v/>
      </c>
      <c r="B469" t="str">
        <f>IF('Realisatie acties 2025'!B470&lt;&gt;"", IF(OR('Realisatie acties 2025'!J470="In uitvoering", AND(OR(AND('Realisatie acties 2025'!J470="Gerealiseerd", 'Realisatie acties 2025'!K470="Ja"), 'Realisatie acties 2025'!J470="Niet in uitvoering"), 'Realisatie acties 2025'!L470=Datum_werkingsjaar+1)), 'Realisatie acties 2025'!B470&amp;"", ""), "")</f>
        <v/>
      </c>
      <c r="C469" t="str">
        <f>IFERROR(IF(MATCH(B469,'Jaaractieplan 2026'!$D$4:$D$153,0)&lt;&gt;0, ""), B469)</f>
        <v/>
      </c>
    </row>
    <row r="470" spans="1:3" x14ac:dyDescent="0.2">
      <c r="A470" t="str">
        <f>IF(C470="","",MAX(A$1:A469)+1)</f>
        <v/>
      </c>
      <c r="B470" t="str">
        <f>IF('Realisatie acties 2025'!B471&lt;&gt;"", IF(OR('Realisatie acties 2025'!J471="In uitvoering", AND(OR(AND('Realisatie acties 2025'!J471="Gerealiseerd", 'Realisatie acties 2025'!K471="Ja"), 'Realisatie acties 2025'!J471="Niet in uitvoering"), 'Realisatie acties 2025'!L471=Datum_werkingsjaar+1)), 'Realisatie acties 2025'!B471&amp;"", ""), "")</f>
        <v/>
      </c>
      <c r="C470" t="str">
        <f>IFERROR(IF(MATCH(B470,'Jaaractieplan 2026'!$D$4:$D$153,0)&lt;&gt;0, ""), B470)</f>
        <v/>
      </c>
    </row>
    <row r="471" spans="1:3" x14ac:dyDescent="0.2">
      <c r="A471" t="str">
        <f>IF(C471="","",MAX(A$1:A470)+1)</f>
        <v/>
      </c>
      <c r="B471" t="str">
        <f>IF('Realisatie acties 2025'!B472&lt;&gt;"", IF(OR('Realisatie acties 2025'!J472="In uitvoering", AND(OR(AND('Realisatie acties 2025'!J472="Gerealiseerd", 'Realisatie acties 2025'!K472="Ja"), 'Realisatie acties 2025'!J472="Niet in uitvoering"), 'Realisatie acties 2025'!L472=Datum_werkingsjaar+1)), 'Realisatie acties 2025'!B472&amp;"", ""), "")</f>
        <v/>
      </c>
      <c r="C471" t="str">
        <f>IFERROR(IF(MATCH(B471,'Jaaractieplan 2026'!$D$4:$D$153,0)&lt;&gt;0, ""), B471)</f>
        <v/>
      </c>
    </row>
    <row r="472" spans="1:3" x14ac:dyDescent="0.2">
      <c r="A472" t="str">
        <f>IF(C472="","",MAX(A$1:A471)+1)</f>
        <v/>
      </c>
      <c r="B472" t="str">
        <f>IF('Realisatie acties 2025'!B473&lt;&gt;"", IF(OR('Realisatie acties 2025'!J473="In uitvoering", AND(OR(AND('Realisatie acties 2025'!J473="Gerealiseerd", 'Realisatie acties 2025'!K473="Ja"), 'Realisatie acties 2025'!J473="Niet in uitvoering"), 'Realisatie acties 2025'!L473=Datum_werkingsjaar+1)), 'Realisatie acties 2025'!B473&amp;"", ""), "")</f>
        <v/>
      </c>
      <c r="C472" t="str">
        <f>IFERROR(IF(MATCH(B472,'Jaaractieplan 2026'!$D$4:$D$153,0)&lt;&gt;0, ""), B472)</f>
        <v/>
      </c>
    </row>
    <row r="473" spans="1:3" x14ac:dyDescent="0.2">
      <c r="A473" t="str">
        <f>IF(C473="","",MAX(A$1:A472)+1)</f>
        <v/>
      </c>
      <c r="B473" t="str">
        <f>IF('Realisatie acties 2025'!B474&lt;&gt;"", IF(OR('Realisatie acties 2025'!J474="In uitvoering", AND(OR(AND('Realisatie acties 2025'!J474="Gerealiseerd", 'Realisatie acties 2025'!K474="Ja"), 'Realisatie acties 2025'!J474="Niet in uitvoering"), 'Realisatie acties 2025'!L474=Datum_werkingsjaar+1)), 'Realisatie acties 2025'!B474&amp;"", ""), "")</f>
        <v/>
      </c>
      <c r="C473" t="str">
        <f>IFERROR(IF(MATCH(B473,'Jaaractieplan 2026'!$D$4:$D$153,0)&lt;&gt;0, ""), B473)</f>
        <v/>
      </c>
    </row>
    <row r="474" spans="1:3" x14ac:dyDescent="0.2">
      <c r="A474" t="str">
        <f>IF(C474="","",MAX(A$1:A473)+1)</f>
        <v/>
      </c>
      <c r="B474" t="str">
        <f>IF('Realisatie acties 2025'!B475&lt;&gt;"", IF(OR('Realisatie acties 2025'!J475="In uitvoering", AND(OR(AND('Realisatie acties 2025'!J475="Gerealiseerd", 'Realisatie acties 2025'!K475="Ja"), 'Realisatie acties 2025'!J475="Niet in uitvoering"), 'Realisatie acties 2025'!L475=Datum_werkingsjaar+1)), 'Realisatie acties 2025'!B475&amp;"", ""), "")</f>
        <v/>
      </c>
      <c r="C474" t="str">
        <f>IFERROR(IF(MATCH(B474,'Jaaractieplan 2026'!$D$4:$D$153,0)&lt;&gt;0, ""), B474)</f>
        <v/>
      </c>
    </row>
    <row r="475" spans="1:3" x14ac:dyDescent="0.2">
      <c r="A475" t="str">
        <f>IF(C475="","",MAX(A$1:A474)+1)</f>
        <v/>
      </c>
      <c r="B475" t="str">
        <f>IF('Realisatie acties 2025'!B476&lt;&gt;"", IF(OR('Realisatie acties 2025'!J476="In uitvoering", AND(OR(AND('Realisatie acties 2025'!J476="Gerealiseerd", 'Realisatie acties 2025'!K476="Ja"), 'Realisatie acties 2025'!J476="Niet in uitvoering"), 'Realisatie acties 2025'!L476=Datum_werkingsjaar+1)), 'Realisatie acties 2025'!B476&amp;"", ""), "")</f>
        <v/>
      </c>
      <c r="C475" t="str">
        <f>IFERROR(IF(MATCH(B475,'Jaaractieplan 2026'!$D$4:$D$153,0)&lt;&gt;0, ""), B475)</f>
        <v/>
      </c>
    </row>
    <row r="476" spans="1:3" x14ac:dyDescent="0.2">
      <c r="A476" t="str">
        <f>IF(C476="","",MAX(A$1:A475)+1)</f>
        <v/>
      </c>
      <c r="B476" t="str">
        <f>IF('Realisatie acties 2025'!B477&lt;&gt;"", IF(OR('Realisatie acties 2025'!J477="In uitvoering", AND(OR(AND('Realisatie acties 2025'!J477="Gerealiseerd", 'Realisatie acties 2025'!K477="Ja"), 'Realisatie acties 2025'!J477="Niet in uitvoering"), 'Realisatie acties 2025'!L477=Datum_werkingsjaar+1)), 'Realisatie acties 2025'!B477&amp;"", ""), "")</f>
        <v/>
      </c>
      <c r="C476" t="str">
        <f>IFERROR(IF(MATCH(B476,'Jaaractieplan 2026'!$D$4:$D$153,0)&lt;&gt;0, ""), B476)</f>
        <v/>
      </c>
    </row>
    <row r="477" spans="1:3" x14ac:dyDescent="0.2">
      <c r="A477" t="str">
        <f>IF(C477="","",MAX(A$1:A476)+1)</f>
        <v/>
      </c>
      <c r="B477" t="str">
        <f>IF('Realisatie acties 2025'!B478&lt;&gt;"", IF(OR('Realisatie acties 2025'!J478="In uitvoering", AND(OR(AND('Realisatie acties 2025'!J478="Gerealiseerd", 'Realisatie acties 2025'!K478="Ja"), 'Realisatie acties 2025'!J478="Niet in uitvoering"), 'Realisatie acties 2025'!L478=Datum_werkingsjaar+1)), 'Realisatie acties 2025'!B478&amp;"", ""), "")</f>
        <v/>
      </c>
      <c r="C477" t="str">
        <f>IFERROR(IF(MATCH(B477,'Jaaractieplan 2026'!$D$4:$D$153,0)&lt;&gt;0, ""), B477)</f>
        <v/>
      </c>
    </row>
    <row r="478" spans="1:3" x14ac:dyDescent="0.2">
      <c r="A478" t="str">
        <f>IF(C478="","",MAX(A$1:A477)+1)</f>
        <v/>
      </c>
      <c r="B478" t="str">
        <f>IF('Realisatie acties 2025'!B479&lt;&gt;"", IF(OR('Realisatie acties 2025'!J479="In uitvoering", AND(OR(AND('Realisatie acties 2025'!J479="Gerealiseerd", 'Realisatie acties 2025'!K479="Ja"), 'Realisatie acties 2025'!J479="Niet in uitvoering"), 'Realisatie acties 2025'!L479=Datum_werkingsjaar+1)), 'Realisatie acties 2025'!B479&amp;"", ""), "")</f>
        <v/>
      </c>
      <c r="C478" t="str">
        <f>IFERROR(IF(MATCH(B478,'Jaaractieplan 2026'!$D$4:$D$153,0)&lt;&gt;0, ""), B478)</f>
        <v/>
      </c>
    </row>
    <row r="479" spans="1:3" x14ac:dyDescent="0.2">
      <c r="A479" t="str">
        <f>IF(C479="","",MAX(A$1:A478)+1)</f>
        <v/>
      </c>
      <c r="B479" t="str">
        <f>IF('Realisatie acties 2025'!B480&lt;&gt;"", IF(OR('Realisatie acties 2025'!J480="In uitvoering", AND(OR(AND('Realisatie acties 2025'!J480="Gerealiseerd", 'Realisatie acties 2025'!K480="Ja"), 'Realisatie acties 2025'!J480="Niet in uitvoering"), 'Realisatie acties 2025'!L480=Datum_werkingsjaar+1)), 'Realisatie acties 2025'!B480&amp;"", ""), "")</f>
        <v/>
      </c>
      <c r="C479" t="str">
        <f>IFERROR(IF(MATCH(B479,'Jaaractieplan 2026'!$D$4:$D$153,0)&lt;&gt;0, ""), B479)</f>
        <v/>
      </c>
    </row>
    <row r="480" spans="1:3" x14ac:dyDescent="0.2">
      <c r="A480" t="str">
        <f>IF(C480="","",MAX(A$1:A479)+1)</f>
        <v/>
      </c>
      <c r="B480" t="str">
        <f>IF('Realisatie acties 2025'!B481&lt;&gt;"", IF(OR('Realisatie acties 2025'!J481="In uitvoering", AND(OR(AND('Realisatie acties 2025'!J481="Gerealiseerd", 'Realisatie acties 2025'!K481="Ja"), 'Realisatie acties 2025'!J481="Niet in uitvoering"), 'Realisatie acties 2025'!L481=Datum_werkingsjaar+1)), 'Realisatie acties 2025'!B481&amp;"", ""), "")</f>
        <v/>
      </c>
      <c r="C480" t="str">
        <f>IFERROR(IF(MATCH(B480,'Jaaractieplan 2026'!$D$4:$D$153,0)&lt;&gt;0, ""), B480)</f>
        <v/>
      </c>
    </row>
    <row r="481" spans="1:3" x14ac:dyDescent="0.2">
      <c r="A481" t="str">
        <f>IF(C481="","",MAX(A$1:A480)+1)</f>
        <v/>
      </c>
      <c r="B481" t="str">
        <f>IF('Realisatie acties 2025'!B482&lt;&gt;"", IF(OR('Realisatie acties 2025'!J482="In uitvoering", AND(OR(AND('Realisatie acties 2025'!J482="Gerealiseerd", 'Realisatie acties 2025'!K482="Ja"), 'Realisatie acties 2025'!J482="Niet in uitvoering"), 'Realisatie acties 2025'!L482=Datum_werkingsjaar+1)), 'Realisatie acties 2025'!B482&amp;"", ""), "")</f>
        <v/>
      </c>
      <c r="C481" t="str">
        <f>IFERROR(IF(MATCH(B481,'Jaaractieplan 2026'!$D$4:$D$153,0)&lt;&gt;0, ""), B481)</f>
        <v/>
      </c>
    </row>
    <row r="482" spans="1:3" x14ac:dyDescent="0.2">
      <c r="A482" t="str">
        <f>IF(C482="","",MAX(A$1:A481)+1)</f>
        <v/>
      </c>
      <c r="B482" t="str">
        <f>IF('Realisatie acties 2025'!B483&lt;&gt;"", IF(OR('Realisatie acties 2025'!J483="In uitvoering", AND(OR(AND('Realisatie acties 2025'!J483="Gerealiseerd", 'Realisatie acties 2025'!K483="Ja"), 'Realisatie acties 2025'!J483="Niet in uitvoering"), 'Realisatie acties 2025'!L483=Datum_werkingsjaar+1)), 'Realisatie acties 2025'!B483&amp;"", ""), "")</f>
        <v/>
      </c>
      <c r="C482" t="str">
        <f>IFERROR(IF(MATCH(B482,'Jaaractieplan 2026'!$D$4:$D$153,0)&lt;&gt;0, ""), B482)</f>
        <v/>
      </c>
    </row>
    <row r="483" spans="1:3" x14ac:dyDescent="0.2">
      <c r="A483" t="str">
        <f>IF(C483="","",MAX(A$1:A482)+1)</f>
        <v/>
      </c>
      <c r="B483" t="str">
        <f>IF('Realisatie acties 2025'!B484&lt;&gt;"", IF(OR('Realisatie acties 2025'!J484="In uitvoering", AND(OR(AND('Realisatie acties 2025'!J484="Gerealiseerd", 'Realisatie acties 2025'!K484="Ja"), 'Realisatie acties 2025'!J484="Niet in uitvoering"), 'Realisatie acties 2025'!L484=Datum_werkingsjaar+1)), 'Realisatie acties 2025'!B484&amp;"", ""), "")</f>
        <v/>
      </c>
      <c r="C483" t="str">
        <f>IFERROR(IF(MATCH(B483,'Jaaractieplan 2026'!$D$4:$D$153,0)&lt;&gt;0, ""), B483)</f>
        <v/>
      </c>
    </row>
    <row r="484" spans="1:3" x14ac:dyDescent="0.2">
      <c r="A484" t="str">
        <f>IF(C484="","",MAX(A$1:A483)+1)</f>
        <v/>
      </c>
      <c r="B484" t="str">
        <f>IF('Realisatie acties 2025'!B485&lt;&gt;"", IF(OR('Realisatie acties 2025'!J485="In uitvoering", AND(OR(AND('Realisatie acties 2025'!J485="Gerealiseerd", 'Realisatie acties 2025'!K485="Ja"), 'Realisatie acties 2025'!J485="Niet in uitvoering"), 'Realisatie acties 2025'!L485=Datum_werkingsjaar+1)), 'Realisatie acties 2025'!B485&amp;"", ""), "")</f>
        <v/>
      </c>
      <c r="C484" t="str">
        <f>IFERROR(IF(MATCH(B484,'Jaaractieplan 2026'!$D$4:$D$153,0)&lt;&gt;0, ""), B484)</f>
        <v/>
      </c>
    </row>
    <row r="485" spans="1:3" x14ac:dyDescent="0.2">
      <c r="A485" t="str">
        <f>IF(C485="","",MAX(A$1:A484)+1)</f>
        <v/>
      </c>
      <c r="B485" t="str">
        <f>IF('Realisatie acties 2025'!B486&lt;&gt;"", IF(OR('Realisatie acties 2025'!J486="In uitvoering", AND(OR(AND('Realisatie acties 2025'!J486="Gerealiseerd", 'Realisatie acties 2025'!K486="Ja"), 'Realisatie acties 2025'!J486="Niet in uitvoering"), 'Realisatie acties 2025'!L486=Datum_werkingsjaar+1)), 'Realisatie acties 2025'!B486&amp;"", ""), "")</f>
        <v/>
      </c>
      <c r="C485" t="str">
        <f>IFERROR(IF(MATCH(B485,'Jaaractieplan 2026'!$D$4:$D$153,0)&lt;&gt;0, ""), B485)</f>
        <v/>
      </c>
    </row>
    <row r="486" spans="1:3" x14ac:dyDescent="0.2">
      <c r="A486" t="str">
        <f>IF(C486="","",MAX(A$1:A485)+1)</f>
        <v/>
      </c>
      <c r="B486" t="str">
        <f>IF('Realisatie acties 2025'!B487&lt;&gt;"", IF(OR('Realisatie acties 2025'!J487="In uitvoering", AND(OR(AND('Realisatie acties 2025'!J487="Gerealiseerd", 'Realisatie acties 2025'!K487="Ja"), 'Realisatie acties 2025'!J487="Niet in uitvoering"), 'Realisatie acties 2025'!L487=Datum_werkingsjaar+1)), 'Realisatie acties 2025'!B487&amp;"", ""), "")</f>
        <v/>
      </c>
      <c r="C486" t="str">
        <f>IFERROR(IF(MATCH(B486,'Jaaractieplan 2026'!$D$4:$D$153,0)&lt;&gt;0, ""), B486)</f>
        <v/>
      </c>
    </row>
    <row r="487" spans="1:3" x14ac:dyDescent="0.2">
      <c r="A487" t="str">
        <f>IF(C487="","",MAX(A$1:A486)+1)</f>
        <v/>
      </c>
      <c r="B487" t="str">
        <f>IF('Realisatie acties 2025'!B488&lt;&gt;"", IF(OR('Realisatie acties 2025'!J488="In uitvoering", AND(OR(AND('Realisatie acties 2025'!J488="Gerealiseerd", 'Realisatie acties 2025'!K488="Ja"), 'Realisatie acties 2025'!J488="Niet in uitvoering"), 'Realisatie acties 2025'!L488=Datum_werkingsjaar+1)), 'Realisatie acties 2025'!B488&amp;"", ""), "")</f>
        <v/>
      </c>
      <c r="C487" t="str">
        <f>IFERROR(IF(MATCH(B487,'Jaaractieplan 2026'!$D$4:$D$153,0)&lt;&gt;0, ""), B487)</f>
        <v/>
      </c>
    </row>
    <row r="488" spans="1:3" x14ac:dyDescent="0.2">
      <c r="A488" t="str">
        <f>IF(C488="","",MAX(A$1:A487)+1)</f>
        <v/>
      </c>
      <c r="B488" t="str">
        <f>IF('Realisatie acties 2025'!B489&lt;&gt;"", IF(OR('Realisatie acties 2025'!J489="In uitvoering", AND(OR(AND('Realisatie acties 2025'!J489="Gerealiseerd", 'Realisatie acties 2025'!K489="Ja"), 'Realisatie acties 2025'!J489="Niet in uitvoering"), 'Realisatie acties 2025'!L489=Datum_werkingsjaar+1)), 'Realisatie acties 2025'!B489&amp;"", ""), "")</f>
        <v/>
      </c>
      <c r="C488" t="str">
        <f>IFERROR(IF(MATCH(B488,'Jaaractieplan 2026'!$D$4:$D$153,0)&lt;&gt;0, ""), B488)</f>
        <v/>
      </c>
    </row>
    <row r="489" spans="1:3" x14ac:dyDescent="0.2">
      <c r="A489" t="str">
        <f>IF(C489="","",MAX(A$1:A488)+1)</f>
        <v/>
      </c>
      <c r="B489" t="str">
        <f>IF('Realisatie acties 2025'!B490&lt;&gt;"", IF(OR('Realisatie acties 2025'!J490="In uitvoering", AND(OR(AND('Realisatie acties 2025'!J490="Gerealiseerd", 'Realisatie acties 2025'!K490="Ja"), 'Realisatie acties 2025'!J490="Niet in uitvoering"), 'Realisatie acties 2025'!L490=Datum_werkingsjaar+1)), 'Realisatie acties 2025'!B490&amp;"", ""), "")</f>
        <v/>
      </c>
      <c r="C489" t="str">
        <f>IFERROR(IF(MATCH(B489,'Jaaractieplan 2026'!$D$4:$D$153,0)&lt;&gt;0, ""), B489)</f>
        <v/>
      </c>
    </row>
    <row r="490" spans="1:3" x14ac:dyDescent="0.2">
      <c r="A490" t="str">
        <f>IF(C490="","",MAX(A$1:A489)+1)</f>
        <v/>
      </c>
      <c r="B490" t="str">
        <f>IF('Realisatie acties 2025'!B491&lt;&gt;"", IF(OR('Realisatie acties 2025'!J491="In uitvoering", AND(OR(AND('Realisatie acties 2025'!J491="Gerealiseerd", 'Realisatie acties 2025'!K491="Ja"), 'Realisatie acties 2025'!J491="Niet in uitvoering"), 'Realisatie acties 2025'!L491=Datum_werkingsjaar+1)), 'Realisatie acties 2025'!B491&amp;"", ""), "")</f>
        <v/>
      </c>
      <c r="C490" t="str">
        <f>IFERROR(IF(MATCH(B490,'Jaaractieplan 2026'!$D$4:$D$153,0)&lt;&gt;0, ""), B490)</f>
        <v/>
      </c>
    </row>
    <row r="491" spans="1:3" x14ac:dyDescent="0.2">
      <c r="A491" t="str">
        <f>IF(C491="","",MAX(A$1:A490)+1)</f>
        <v/>
      </c>
      <c r="B491" t="str">
        <f>IF('Realisatie acties 2025'!B492&lt;&gt;"", IF(OR('Realisatie acties 2025'!J492="In uitvoering", AND(OR(AND('Realisatie acties 2025'!J492="Gerealiseerd", 'Realisatie acties 2025'!K492="Ja"), 'Realisatie acties 2025'!J492="Niet in uitvoering"), 'Realisatie acties 2025'!L492=Datum_werkingsjaar+1)), 'Realisatie acties 2025'!B492&amp;"", ""), "")</f>
        <v/>
      </c>
      <c r="C491" t="str">
        <f>IFERROR(IF(MATCH(B491,'Jaaractieplan 2026'!$D$4:$D$153,0)&lt;&gt;0, ""), B491)</f>
        <v/>
      </c>
    </row>
    <row r="492" spans="1:3" x14ac:dyDescent="0.2">
      <c r="A492" t="str">
        <f>IF(C492="","",MAX(A$1:A491)+1)</f>
        <v/>
      </c>
      <c r="B492" t="str">
        <f>IF('Realisatie acties 2025'!B493&lt;&gt;"", IF(OR('Realisatie acties 2025'!J493="In uitvoering", AND(OR(AND('Realisatie acties 2025'!J493="Gerealiseerd", 'Realisatie acties 2025'!K493="Ja"), 'Realisatie acties 2025'!J493="Niet in uitvoering"), 'Realisatie acties 2025'!L493=Datum_werkingsjaar+1)), 'Realisatie acties 2025'!B493&amp;"", ""), "")</f>
        <v/>
      </c>
      <c r="C492" t="str">
        <f>IFERROR(IF(MATCH(B492,'Jaaractieplan 2026'!$D$4:$D$153,0)&lt;&gt;0, ""), B492)</f>
        <v/>
      </c>
    </row>
    <row r="493" spans="1:3" x14ac:dyDescent="0.2">
      <c r="A493" t="str">
        <f>IF(C493="","",MAX(A$1:A492)+1)</f>
        <v/>
      </c>
      <c r="B493" t="str">
        <f>IF('Realisatie acties 2025'!B494&lt;&gt;"", IF(OR('Realisatie acties 2025'!J494="In uitvoering", AND(OR(AND('Realisatie acties 2025'!J494="Gerealiseerd", 'Realisatie acties 2025'!K494="Ja"), 'Realisatie acties 2025'!J494="Niet in uitvoering"), 'Realisatie acties 2025'!L494=Datum_werkingsjaar+1)), 'Realisatie acties 2025'!B494&amp;"", ""), "")</f>
        <v/>
      </c>
      <c r="C493" t="str">
        <f>IFERROR(IF(MATCH(B493,'Jaaractieplan 2026'!$D$4:$D$153,0)&lt;&gt;0, ""), B493)</f>
        <v/>
      </c>
    </row>
    <row r="494" spans="1:3" x14ac:dyDescent="0.2">
      <c r="A494" t="str">
        <f>IF(C494="","",MAX(A$1:A493)+1)</f>
        <v/>
      </c>
      <c r="B494" t="str">
        <f>IF('Realisatie acties 2025'!B495&lt;&gt;"", IF(OR('Realisatie acties 2025'!J495="In uitvoering", AND(OR(AND('Realisatie acties 2025'!J495="Gerealiseerd", 'Realisatie acties 2025'!K495="Ja"), 'Realisatie acties 2025'!J495="Niet in uitvoering"), 'Realisatie acties 2025'!L495=Datum_werkingsjaar+1)), 'Realisatie acties 2025'!B495&amp;"", ""), "")</f>
        <v/>
      </c>
      <c r="C494" t="str">
        <f>IFERROR(IF(MATCH(B494,'Jaaractieplan 2026'!$D$4:$D$153,0)&lt;&gt;0, ""), B494)</f>
        <v/>
      </c>
    </row>
    <row r="495" spans="1:3" x14ac:dyDescent="0.2">
      <c r="A495" t="str">
        <f>IF(C495="","",MAX(A$1:A494)+1)</f>
        <v/>
      </c>
      <c r="B495" t="str">
        <f>IF('Realisatie acties 2025'!B496&lt;&gt;"", IF(OR('Realisatie acties 2025'!J496="In uitvoering", AND(OR(AND('Realisatie acties 2025'!J496="Gerealiseerd", 'Realisatie acties 2025'!K496="Ja"), 'Realisatie acties 2025'!J496="Niet in uitvoering"), 'Realisatie acties 2025'!L496=Datum_werkingsjaar+1)), 'Realisatie acties 2025'!B496&amp;"", ""), "")</f>
        <v/>
      </c>
      <c r="C495" t="str">
        <f>IFERROR(IF(MATCH(B495,'Jaaractieplan 2026'!$D$4:$D$153,0)&lt;&gt;0, ""), B495)</f>
        <v/>
      </c>
    </row>
    <row r="496" spans="1:3" x14ac:dyDescent="0.2">
      <c r="A496" t="str">
        <f>IF(C496="","",MAX(A$1:A495)+1)</f>
        <v/>
      </c>
      <c r="B496" t="str">
        <f>IF('Realisatie acties 2025'!B497&lt;&gt;"", IF(OR('Realisatie acties 2025'!J497="In uitvoering", AND(OR(AND('Realisatie acties 2025'!J497="Gerealiseerd", 'Realisatie acties 2025'!K497="Ja"), 'Realisatie acties 2025'!J497="Niet in uitvoering"), 'Realisatie acties 2025'!L497=Datum_werkingsjaar+1)), 'Realisatie acties 2025'!B497&amp;"", ""), "")</f>
        <v/>
      </c>
      <c r="C496" t="str">
        <f>IFERROR(IF(MATCH(B496,'Jaaractieplan 2026'!$D$4:$D$153,0)&lt;&gt;0, ""), B496)</f>
        <v/>
      </c>
    </row>
    <row r="497" spans="1:10" x14ac:dyDescent="0.2">
      <c r="A497" t="str">
        <f>IF(C497="","",MAX(A$1:A496)+1)</f>
        <v/>
      </c>
      <c r="B497" t="str">
        <f>IF('Realisatie acties 2025'!B498&lt;&gt;"", IF(OR('Realisatie acties 2025'!J498="In uitvoering", AND(OR(AND('Realisatie acties 2025'!J498="Gerealiseerd", 'Realisatie acties 2025'!K498="Ja"), 'Realisatie acties 2025'!J498="Niet in uitvoering"), 'Realisatie acties 2025'!L498=Datum_werkingsjaar+1)), 'Realisatie acties 2025'!B498&amp;"", ""), "")</f>
        <v/>
      </c>
      <c r="C497" t="str">
        <f>IFERROR(IF(MATCH(B497,'Jaaractieplan 2026'!$D$4:$D$153,0)&lt;&gt;0, ""), B497)</f>
        <v/>
      </c>
    </row>
    <row r="498" spans="1:10" x14ac:dyDescent="0.2">
      <c r="A498" t="str">
        <f>IF(C498="","",MAX(A$1:A497)+1)</f>
        <v/>
      </c>
      <c r="B498" t="str">
        <f>IF('Realisatie acties 2025'!B499&lt;&gt;"", IF(OR('Realisatie acties 2025'!J499="In uitvoering", AND(OR(AND('Realisatie acties 2025'!J499="Gerealiseerd", 'Realisatie acties 2025'!K499="Ja"), 'Realisatie acties 2025'!J499="Niet in uitvoering"), 'Realisatie acties 2025'!L499=Datum_werkingsjaar+1)), 'Realisatie acties 2025'!B499&amp;"", ""), "")</f>
        <v/>
      </c>
      <c r="C498" t="str">
        <f>IFERROR(IF(MATCH(B498,'Jaaractieplan 2026'!$D$4:$D$153,0)&lt;&gt;0, ""), B498)</f>
        <v/>
      </c>
    </row>
    <row r="499" spans="1:10" x14ac:dyDescent="0.2">
      <c r="A499" t="str">
        <f>IF(C499="","",MAX(A$1:A498)+1)</f>
        <v/>
      </c>
      <c r="B499" t="str">
        <f>IF('Realisatie acties 2025'!B500&lt;&gt;"", IF(OR('Realisatie acties 2025'!J500="In uitvoering", AND(OR(AND('Realisatie acties 2025'!J500="Gerealiseerd", 'Realisatie acties 2025'!K500="Ja"), 'Realisatie acties 2025'!J500="Niet in uitvoering"), 'Realisatie acties 2025'!L500=Datum_werkingsjaar+1)), 'Realisatie acties 2025'!B500&amp;"", ""), "")</f>
        <v/>
      </c>
      <c r="C499" t="str">
        <f>IFERROR(IF(MATCH(B499,'Jaaractieplan 2026'!$D$4:$D$153,0)&lt;&gt;0, ""), B499)</f>
        <v/>
      </c>
    </row>
    <row r="500" spans="1:10" x14ac:dyDescent="0.2">
      <c r="A500" s="16"/>
      <c r="B500" s="16"/>
      <c r="C500" s="16"/>
      <c r="D500" s="16"/>
      <c r="E500" s="16"/>
      <c r="F500" s="16"/>
      <c r="G500" s="16"/>
      <c r="H500" s="16"/>
      <c r="I500" s="16"/>
      <c r="J500" s="16"/>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DB30C-AE23-4330-9456-9DDBCAC3A251}">
  <sheetPr codeName="Blad6"/>
  <dimension ref="A1:K18"/>
  <sheetViews>
    <sheetView showGridLines="0" zoomScaleNormal="100" workbookViewId="0"/>
  </sheetViews>
  <sheetFormatPr baseColWidth="10" defaultColWidth="8.83203125" defaultRowHeight="15" x14ac:dyDescent="0.2"/>
  <cols>
    <col min="1" max="1" width="3.5" customWidth="1"/>
    <col min="2" max="2" width="6.5" customWidth="1"/>
    <col min="3" max="3" width="19.5" bestFit="1" customWidth="1"/>
    <col min="4" max="4" width="23.5" bestFit="1" customWidth="1"/>
    <col min="5" max="8" width="25" customWidth="1"/>
    <col min="9" max="11" width="19.5" customWidth="1"/>
  </cols>
  <sheetData>
    <row r="1" spans="1:11" s="2" customFormat="1" ht="18" customHeight="1" x14ac:dyDescent="0.2">
      <c r="D1" s="17" t="s">
        <v>602</v>
      </c>
      <c r="E1" s="18" t="s">
        <v>603</v>
      </c>
      <c r="F1" s="19" t="s">
        <v>604</v>
      </c>
      <c r="G1" s="19" t="s">
        <v>605</v>
      </c>
      <c r="H1" s="18" t="s">
        <v>606</v>
      </c>
      <c r="I1" s="19" t="s">
        <v>354</v>
      </c>
      <c r="J1" s="19" t="s">
        <v>607</v>
      </c>
      <c r="K1" s="19" t="s">
        <v>608</v>
      </c>
    </row>
    <row r="2" spans="1:11" s="2" customFormat="1" ht="36" customHeight="1" x14ac:dyDescent="0.2">
      <c r="C2" s="20" t="s">
        <v>609</v>
      </c>
      <c r="D2" s="34" t="s">
        <v>610</v>
      </c>
      <c r="E2" s="33">
        <f ca="1">_xlfn.SHEETS()-COUNTA(D4:D9)-3</f>
        <v>0</v>
      </c>
      <c r="F2" s="22" cm="1">
        <f t="array" aca="1" ref="F2" ca="1">SUMPRODUCT(--(F4:F9="Werkblad niet gevonden"))</f>
        <v>0</v>
      </c>
      <c r="G2" s="22" cm="1">
        <f t="array" aca="1" ref="G2" ca="1">SUMPRODUCT(--(G4:G9="Structuur gewijzigd"))</f>
        <v>0</v>
      </c>
      <c r="H2" s="22" cm="1">
        <f t="array" aca="1" ref="H2" ca="1">SUMPRODUCT(--(H4:H9="Werkblad verplaatst"))</f>
        <v>0</v>
      </c>
      <c r="I2" s="22">
        <f>SUM(I4:I9)</f>
        <v>0</v>
      </c>
      <c r="J2" s="22">
        <f>SUM(J4:J9)</f>
        <v>0</v>
      </c>
      <c r="K2" s="22">
        <f>SUM(K4:K9)</f>
        <v>0</v>
      </c>
    </row>
    <row r="3" spans="1:11" s="2" customFormat="1" ht="18" customHeight="1" x14ac:dyDescent="0.2">
      <c r="A3" s="204" t="s">
        <v>611</v>
      </c>
      <c r="B3" s="23" t="s">
        <v>612</v>
      </c>
      <c r="C3" s="24" t="s">
        <v>15</v>
      </c>
      <c r="D3" s="25"/>
      <c r="E3" s="26"/>
      <c r="F3" s="26"/>
      <c r="G3" s="26"/>
      <c r="H3" s="26"/>
      <c r="I3" s="26"/>
      <c r="J3" s="27"/>
      <c r="K3" s="28"/>
    </row>
    <row r="4" spans="1:11" s="2" customFormat="1" ht="18" customHeight="1" x14ac:dyDescent="0.2">
      <c r="A4" s="205"/>
      <c r="B4" s="29">
        <v>1</v>
      </c>
      <c r="C4" s="30" t="s">
        <v>613</v>
      </c>
      <c r="D4" s="21" t="s">
        <v>5</v>
      </c>
      <c r="E4" s="31" t="s">
        <v>614</v>
      </c>
      <c r="F4" s="31" t="str">
        <f ca="1">IFERROR(IF(_xlfn.SHEET(INDIRECT("'"&amp;$D4&amp;"'!"&amp;$C4))&lt;&gt;$B4, "", ""), "Werkblad niet gevonden")</f>
        <v/>
      </c>
      <c r="G4" s="31" t="s">
        <v>614</v>
      </c>
      <c r="H4" s="31" t="str">
        <f ca="1">IFERROR(IF(_xlfn.SHEET(INDIRECT("'"&amp;$D4&amp;"'!"&amp;$C4))&lt;&gt;$B4, "Werkblad verplaatst", ""), "")</f>
        <v/>
      </c>
      <c r="I4" s="32" t="s">
        <v>614</v>
      </c>
      <c r="J4" s="32" t="s">
        <v>614</v>
      </c>
      <c r="K4" s="32" t="s">
        <v>614</v>
      </c>
    </row>
    <row r="5" spans="1:11" s="2" customFormat="1" ht="18" customHeight="1" x14ac:dyDescent="0.2">
      <c r="A5" s="205"/>
      <c r="B5" s="29">
        <v>2</v>
      </c>
      <c r="C5" s="21" t="s">
        <v>615</v>
      </c>
      <c r="D5" s="21" t="s">
        <v>616</v>
      </c>
      <c r="E5" s="31" t="s">
        <v>614</v>
      </c>
      <c r="F5" s="31" t="str">
        <f t="shared" ref="F5:F9" ca="1" si="0">IFERROR(IF(_xlfn.SHEET(INDIRECT("'"&amp;$D5&amp;"'!"&amp;$C5))&lt;&gt;$B5, "", ""), "Werkblad niet gevonden")</f>
        <v/>
      </c>
      <c r="G5" s="31" t="str">
        <f t="shared" ref="G5:G8" ca="1" si="1">IFERROR(IF(INDIRECT("'"&amp;$D5&amp;"'!"&amp;$C5)&lt;&gt;"Controleveld", "Structuur gewijzigd", ""), "")</f>
        <v/>
      </c>
      <c r="H5" s="31" t="str">
        <f t="shared" ref="H5:H9" ca="1" si="2">IFERROR(IF(_xlfn.SHEET(INDIRECT("'"&amp;$D5&amp;"'!"&amp;$C5))&lt;&gt;$B5, "Werkblad verplaatst", ""), "")</f>
        <v/>
      </c>
      <c r="I5" s="32">
        <f>'Samenstelling van IGS'!Q2</f>
        <v>0</v>
      </c>
      <c r="J5" s="32" t="s">
        <v>614</v>
      </c>
      <c r="K5" s="32" t="s">
        <v>614</v>
      </c>
    </row>
    <row r="6" spans="1:11" s="2" customFormat="1" ht="18" customHeight="1" x14ac:dyDescent="0.2">
      <c r="A6" s="205"/>
      <c r="B6" s="29">
        <v>4</v>
      </c>
      <c r="C6" s="21" t="s">
        <v>617</v>
      </c>
      <c r="D6" s="21" t="s">
        <v>618</v>
      </c>
      <c r="E6" s="31" t="s">
        <v>614</v>
      </c>
      <c r="F6" s="31" t="str">
        <f t="shared" ca="1" si="0"/>
        <v/>
      </c>
      <c r="G6" s="31" t="str">
        <f t="shared" ca="1" si="1"/>
        <v/>
      </c>
      <c r="H6" s="31" t="str">
        <f t="shared" ca="1" si="2"/>
        <v/>
      </c>
      <c r="I6" s="32">
        <f>Personeelsgegevens!O3</f>
        <v>0</v>
      </c>
      <c r="J6" s="32" t="s">
        <v>614</v>
      </c>
      <c r="K6" s="32" t="s">
        <v>614</v>
      </c>
    </row>
    <row r="7" spans="1:11" s="2" customFormat="1" ht="18" customHeight="1" x14ac:dyDescent="0.2">
      <c r="A7" s="205"/>
      <c r="B7" s="29">
        <v>5</v>
      </c>
      <c r="C7" s="21" t="s">
        <v>619</v>
      </c>
      <c r="D7" s="21" t="s">
        <v>620</v>
      </c>
      <c r="E7" s="31" t="s">
        <v>614</v>
      </c>
      <c r="F7" s="31" t="str">
        <f t="shared" ca="1" si="0"/>
        <v/>
      </c>
      <c r="G7" s="31" t="str">
        <f t="shared" ca="1" si="1"/>
        <v/>
      </c>
      <c r="H7" s="31" t="str">
        <f t="shared" ca="1" si="2"/>
        <v/>
      </c>
      <c r="I7" s="32">
        <f>'Realisatie acties 2025'!AU500</f>
        <v>0</v>
      </c>
      <c r="J7" s="32" t="s">
        <v>614</v>
      </c>
      <c r="K7" s="32" t="s">
        <v>614</v>
      </c>
    </row>
    <row r="8" spans="1:11" s="2" customFormat="1" ht="18" customHeight="1" x14ac:dyDescent="0.2">
      <c r="A8" s="205"/>
      <c r="B8" s="29">
        <v>6</v>
      </c>
      <c r="C8" s="21" t="s">
        <v>621</v>
      </c>
      <c r="D8" s="21" t="s">
        <v>622</v>
      </c>
      <c r="E8" s="31" t="s">
        <v>614</v>
      </c>
      <c r="F8" s="31" t="str">
        <f t="shared" ca="1" si="0"/>
        <v/>
      </c>
      <c r="G8" s="31" t="str">
        <f t="shared" ca="1" si="1"/>
        <v/>
      </c>
      <c r="H8" s="31" t="str">
        <f t="shared" ca="1" si="2"/>
        <v/>
      </c>
      <c r="I8" s="32">
        <f>'Jaaractieplan 2026'!L2+Keuzelijsten!D154</f>
        <v>0</v>
      </c>
      <c r="J8" s="32" t="s">
        <v>614</v>
      </c>
      <c r="K8" s="32" t="s">
        <v>614</v>
      </c>
    </row>
    <row r="9" spans="1:11" s="2" customFormat="1" ht="18" customHeight="1" x14ac:dyDescent="0.2">
      <c r="A9" s="205"/>
      <c r="B9" s="29">
        <v>7</v>
      </c>
      <c r="C9" s="21" t="s">
        <v>623</v>
      </c>
      <c r="D9" s="21" t="s">
        <v>18</v>
      </c>
      <c r="E9" s="31" t="s">
        <v>614</v>
      </c>
      <c r="F9" s="31" t="str">
        <f t="shared" ca="1" si="0"/>
        <v/>
      </c>
      <c r="G9" s="31" t="s">
        <v>614</v>
      </c>
      <c r="H9" s="31" t="str">
        <f t="shared" ca="1" si="2"/>
        <v/>
      </c>
      <c r="I9" s="32" t="s">
        <v>614</v>
      </c>
      <c r="J9" s="32" t="s">
        <v>614</v>
      </c>
      <c r="K9" s="32" t="s">
        <v>614</v>
      </c>
    </row>
    <row r="11" spans="1:11" x14ac:dyDescent="0.2">
      <c r="C11" s="20" t="s">
        <v>624</v>
      </c>
      <c r="D11" s="120">
        <v>43831</v>
      </c>
    </row>
    <row r="12" spans="1:11" x14ac:dyDescent="0.2">
      <c r="C12" s="20" t="s">
        <v>625</v>
      </c>
      <c r="D12" s="120">
        <v>46387</v>
      </c>
    </row>
    <row r="13" spans="1:11" x14ac:dyDescent="0.2">
      <c r="C13" s="20" t="s">
        <v>626</v>
      </c>
      <c r="D13" s="121">
        <v>2025</v>
      </c>
    </row>
    <row r="14" spans="1:11" x14ac:dyDescent="0.2">
      <c r="C14" s="122" t="s">
        <v>627</v>
      </c>
      <c r="D14" s="123" t="s">
        <v>628</v>
      </c>
    </row>
    <row r="15" spans="1:11" x14ac:dyDescent="0.2">
      <c r="C15" s="122" t="s">
        <v>629</v>
      </c>
      <c r="D15" s="121" t="s">
        <v>630</v>
      </c>
    </row>
    <row r="16" spans="1:11" x14ac:dyDescent="0.2">
      <c r="C16" s="20" t="s">
        <v>631</v>
      </c>
      <c r="D16" s="120">
        <v>46112</v>
      </c>
    </row>
    <row r="17" spans="3:4" x14ac:dyDescent="0.2">
      <c r="C17" s="20" t="s">
        <v>632</v>
      </c>
      <c r="D17" s="120">
        <v>46266</v>
      </c>
    </row>
    <row r="18" spans="3:4" x14ac:dyDescent="0.2">
      <c r="C18" s="122" t="s">
        <v>17</v>
      </c>
      <c r="D18" s="121" t="s">
        <v>633</v>
      </c>
    </row>
  </sheetData>
  <sheetProtection algorithmName="SHA-512" hashValue="t5m2DUbReiUQJpqpJWn2JTZ5OOjcmcTkeGs2cpRca7C2wSr8YFpG9DBhoQL7d9D7/ognaNscaYMikk6ct1x8Uw==" saltValue="lo86uocLcwfpmNvGdfynDw==" spinCount="100000" sheet="1" objects="1" scenarios="1"/>
  <mergeCells count="1">
    <mergeCell ref="A3:A9"/>
  </mergeCells>
  <phoneticPr fontId="14" type="noConversion"/>
  <conditionalFormatting sqref="E2:G2 I2">
    <cfRule type="expression" dxfId="5" priority="2">
      <formula>E2&lt;&gt;0</formula>
    </cfRule>
  </conditionalFormatting>
  <conditionalFormatting sqref="E4:K9">
    <cfRule type="expression" dxfId="4" priority="1">
      <formula>E4="nvt"</formula>
    </cfRule>
  </conditionalFormatting>
  <conditionalFormatting sqref="F4:H9">
    <cfRule type="expression" dxfId="3" priority="3">
      <formula>F4&lt;&gt;""</formula>
    </cfRule>
  </conditionalFormatting>
  <conditionalFormatting sqref="I4:I9">
    <cfRule type="expression" dxfId="2" priority="4">
      <formula>I4&lt;&gt;0</formula>
    </cfRule>
  </conditionalFormatting>
  <conditionalFormatting sqref="J2:K2">
    <cfRule type="expression" dxfId="1" priority="5">
      <formula>J2&lt;&gt;0</formula>
    </cfRule>
  </conditionalFormatting>
  <conditionalFormatting sqref="J4:K9">
    <cfRule type="expression" dxfId="0" priority="6">
      <formula>J4&lt;&gt;0</formula>
    </cfRule>
  </conditionalFormatting>
  <dataValidations count="3">
    <dataValidation type="list" allowBlank="1" showInputMessage="1" showErrorMessage="1" sqref="D15" xr:uid="{714B36A0-78CF-4518-935B-8D2A15CF931B}">
      <formula1>"Aanvraag,Tussentijdse rapportering,Verantwoording"</formula1>
    </dataValidation>
    <dataValidation type="list" allowBlank="1" showInputMessage="1" showErrorMessage="1" sqref="D18" xr:uid="{C0FABAF2-EC25-47CA-9195-D6B0208916DC}">
      <formula1>"Test,Productie"</formula1>
    </dataValidation>
    <dataValidation type="list" allowBlank="1" showInputMessage="1" showErrorMessage="1" sqref="D14" xr:uid="{7E9FE647-F4B5-454B-B040-B251897D1AEE}">
      <formula1>"Werking,Project"</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EB2BA8C7D4FD4CB271AE6F8C2FCC2A" ma:contentTypeVersion="13" ma:contentTypeDescription="Een nieuw document maken." ma:contentTypeScope="" ma:versionID="ffe2410ab8c9c6e3ebac93dd1d7beb72">
  <xsd:schema xmlns:xsd="http://www.w3.org/2001/XMLSchema" xmlns:xs="http://www.w3.org/2001/XMLSchema" xmlns:p="http://schemas.microsoft.com/office/2006/metadata/properties" xmlns:ns2="6f2b4aed-b97c-4b49-a5b8-515ed6c978a9" targetNamespace="http://schemas.microsoft.com/office/2006/metadata/properties" ma:root="true" ma:fieldsID="40b400554e01ad5c95e7f7c2aa640c1b" ns2:_="">
    <xsd:import namespace="6f2b4aed-b97c-4b49-a5b8-515ed6c978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b4aed-b97c-4b49-a5b8-515ed6c978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fd45ee95-5268-48ab-ae6c-85fa015fc9d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2b4aed-b97c-4b49-a5b8-515ed6c978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73CB2C-A4A7-4E9D-94B8-C322E7678526}">
  <ds:schemaRefs>
    <ds:schemaRef ds:uri="http://schemas.microsoft.com/sharepoint/v3/contenttype/forms"/>
  </ds:schemaRefs>
</ds:datastoreItem>
</file>

<file path=customXml/itemProps2.xml><?xml version="1.0" encoding="utf-8"?>
<ds:datastoreItem xmlns:ds="http://schemas.openxmlformats.org/officeDocument/2006/customXml" ds:itemID="{CFB67456-3644-4499-A22C-BFFF78420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b4aed-b97c-4b49-a5b8-515ed6c978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1EB40-922E-4223-AA48-891CEC52925E}">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6f2b4aed-b97c-4b49-a5b8-515ed6c978a9"/>
    <ds:schemaRef ds:uri="http://purl.org/dc/terms/"/>
    <ds:schemaRef ds:uri="http://purl.org/dc/elements/1.1/"/>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20</vt:i4>
      </vt:variant>
    </vt:vector>
  </HeadingPairs>
  <TitlesOfParts>
    <vt:vector size="29" baseType="lpstr">
      <vt:lpstr>Vooraf</vt:lpstr>
      <vt:lpstr>Samenstelling van IGS</vt:lpstr>
      <vt:lpstr>Samenstelling van IGS (oud)</vt:lpstr>
      <vt:lpstr>Personeelsgegevens</vt:lpstr>
      <vt:lpstr>Realisatie acties 2025</vt:lpstr>
      <vt:lpstr>Jaaractieplan 2026</vt:lpstr>
      <vt:lpstr>Samenvatting</vt:lpstr>
      <vt:lpstr>Keuzelijsten</vt:lpstr>
      <vt:lpstr>Controleblad</vt:lpstr>
      <vt:lpstr>Datum_beleidsperiode_begin</vt:lpstr>
      <vt:lpstr>Datum_beleidsperiode_einde</vt:lpstr>
      <vt:lpstr>Datum_deadline</vt:lpstr>
      <vt:lpstr>Datum_vervaldatum</vt:lpstr>
      <vt:lpstr>Datum_werkingsjaar</vt:lpstr>
      <vt:lpstr>Herhaling</vt:lpstr>
      <vt:lpstr>Jaar_terugkeer</vt:lpstr>
      <vt:lpstr>Rol</vt:lpstr>
      <vt:lpstr>Samenwerking</vt:lpstr>
      <vt:lpstr>Samenwerking_BDO</vt:lpstr>
      <vt:lpstr>Samenwerking_C</vt:lpstr>
      <vt:lpstr>Samenwerking_C_BDO</vt:lpstr>
      <vt:lpstr>Samenwerking_geen</vt:lpstr>
      <vt:lpstr>Sjabloon_fase</vt:lpstr>
      <vt:lpstr>Sjabloon_status</vt:lpstr>
      <vt:lpstr>Sjabloon_subsidiesoort</vt:lpstr>
      <vt:lpstr>Sjabloonversie</vt:lpstr>
      <vt:lpstr>Soort</vt:lpstr>
      <vt:lpstr>Status</vt:lpstr>
      <vt:lpstr>Titel</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Perz Andrzej</dc:creator>
  <cp:keywords/>
  <dc:description/>
  <cp:lastModifiedBy>Marnix Theys</cp:lastModifiedBy>
  <cp:revision/>
  <dcterms:created xsi:type="dcterms:W3CDTF">2020-09-28T18:13:35Z</dcterms:created>
  <dcterms:modified xsi:type="dcterms:W3CDTF">2026-07-09T10:08:17Z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0x010100F3EB2BA8C7D4FD4CB271AE6F8C2FCC2A</vt:lpwstr>
  </property>
  <property fmtid="{D5CDD505-2E9C-101B-9397-08002B2CF9AE}" pid="3" name="MediaServiceImageTags">
    <vt:lpwstr/>
  </property>
  <property fmtid="{D5CDD505-2E9C-101B-9397-08002B2CF9AE}" pid="4" name="_dlc_DocIdItemGuid">
    <vt:lpwstr>0a65152f-792e-4239-ba4b-1222ce0bf101</vt:lpwstr>
  </property>
  <property fmtid="{D5CDD505-2E9C-101B-9397-08002B2CF9AE}" pid="5" name="meta_blcw">
    <vt:lpwstr/>
  </property>
</Properties>
</file>